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wopi.dropbox.com/wopi/files/oid_13148259233786612992/WOPIServiceId_TP_DROPBOX_PLUS/WOPIUserId_-/"/>
    </mc:Choice>
  </mc:AlternateContent>
  <xr:revisionPtr revIDLastSave="38" documentId="8_{0844CEF9-ED82-403A-8E6E-66A616003DD3}" xr6:coauthVersionLast="47" xr6:coauthVersionMax="47" xr10:uidLastSave="{46889C15-E20D-4A61-9D64-C6490394B759}"/>
  <bookViews>
    <workbookView xWindow="-110" yWindow="-110" windowWidth="23260" windowHeight="1486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9" sheetId="101" r:id="rId101"/>
    <sheet name="Table 100" sheetId="102" r:id="rId102"/>
    <sheet name="Table 101" sheetId="103" r:id="rId103"/>
    <sheet name="Table 102" sheetId="104" r:id="rId104"/>
    <sheet name="Table 103" sheetId="105" r:id="rId105"/>
    <sheet name="Table 104" sheetId="106" r:id="rId106"/>
    <sheet name="Table 105" sheetId="107" r:id="rId107"/>
    <sheet name="Table 106" sheetId="108" r:id="rId108"/>
    <sheet name="Table 107" sheetId="109" r:id="rId109"/>
    <sheet name="Table 108" sheetId="110" r:id="rId110"/>
    <sheet name="Table 109" sheetId="111" r:id="rId111"/>
    <sheet name="Table 119" sheetId="112" r:id="rId112"/>
    <sheet name="Table 120" sheetId="113" r:id="rId113"/>
    <sheet name="Table 121" sheetId="114" r:id="rId114"/>
    <sheet name="Table 122" sheetId="115" r:id="rId115"/>
    <sheet name="Table 123" sheetId="116" r:id="rId116"/>
    <sheet name="Table 124" sheetId="117" r:id="rId117"/>
    <sheet name="Table 125" sheetId="118" r:id="rId118"/>
    <sheet name="Table 126" sheetId="119" r:id="rId119"/>
    <sheet name="Table 127" sheetId="120" r:id="rId120"/>
    <sheet name="Table 128" sheetId="121" r:id="rId121"/>
    <sheet name="Table 129" sheetId="122" r:id="rId122"/>
    <sheet name="Table 130" sheetId="131" r:id="rId123"/>
    <sheet name="Table 131" sheetId="133" r:id="rId124"/>
    <sheet name="Table 132" sheetId="134" r:id="rId125"/>
    <sheet name="Table 133" sheetId="135" r:id="rId126"/>
    <sheet name="Table 134" sheetId="136" r:id="rId127"/>
    <sheet name="Table 135" sheetId="137" r:id="rId128"/>
    <sheet name="Table 136" sheetId="138" r:id="rId129"/>
    <sheet name="Table 137" sheetId="130" r:id="rId13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38" l="1"/>
  <c r="B24" i="137"/>
  <c r="B19" i="136"/>
  <c r="B23" i="135"/>
  <c r="B19" i="134"/>
  <c r="B19" i="133"/>
  <c r="B18" i="131"/>
  <c r="B19" i="130"/>
  <c r="B18" i="122"/>
  <c r="B16" i="121"/>
  <c r="B20" i="120"/>
  <c r="B20" i="119"/>
  <c r="B18" i="118"/>
  <c r="B18" i="117"/>
  <c r="B18" i="116"/>
  <c r="B18" i="115"/>
  <c r="B18" i="114"/>
  <c r="B18" i="113"/>
  <c r="B17" i="112"/>
  <c r="B18" i="111"/>
  <c r="B18" i="110"/>
  <c r="B19" i="109"/>
  <c r="B19" i="108"/>
  <c r="B19" i="107"/>
  <c r="B19" i="106"/>
  <c r="B26" i="105"/>
  <c r="B16" i="104"/>
  <c r="B17" i="103"/>
  <c r="B17" i="102"/>
  <c r="B23" i="101"/>
  <c r="B19" i="100"/>
  <c r="B25" i="99"/>
  <c r="B22" i="98"/>
  <c r="B18" i="97"/>
  <c r="B18" i="96"/>
  <c r="B20" i="95"/>
  <c r="B20" i="94"/>
  <c r="B20" i="93"/>
  <c r="B20" i="92"/>
  <c r="B20" i="91"/>
  <c r="B20" i="90"/>
  <c r="B20" i="89"/>
  <c r="B20" i="88"/>
  <c r="B20" i="87"/>
  <c r="B19" i="86"/>
  <c r="B19" i="85"/>
  <c r="B19" i="84"/>
  <c r="B19" i="83"/>
  <c r="B19" i="82"/>
  <c r="B19" i="81"/>
  <c r="B19" i="80"/>
  <c r="B19" i="79"/>
  <c r="B19" i="78"/>
  <c r="B18" i="77"/>
  <c r="B18" i="76"/>
  <c r="B18" i="75"/>
  <c r="B18" i="74"/>
  <c r="B18" i="73"/>
  <c r="B18" i="72"/>
  <c r="B18" i="71"/>
  <c r="B22" i="70"/>
  <c r="B22" i="69"/>
  <c r="B22" i="68"/>
  <c r="B22" i="67"/>
  <c r="B22" i="66"/>
  <c r="B22" i="65"/>
  <c r="B22" i="64"/>
  <c r="B20" i="63"/>
  <c r="B20" i="62"/>
  <c r="B20" i="61"/>
  <c r="B20" i="60"/>
  <c r="B20" i="59"/>
  <c r="B20" i="58"/>
  <c r="B20" i="57"/>
  <c r="B20" i="56"/>
  <c r="B18" i="55"/>
  <c r="B18" i="54"/>
  <c r="B18" i="53"/>
  <c r="B18" i="52"/>
  <c r="B18" i="51"/>
  <c r="B18" i="50"/>
  <c r="B18" i="49"/>
  <c r="B18" i="48"/>
  <c r="B22" i="47"/>
  <c r="B22" i="46"/>
  <c r="B22" i="45"/>
  <c r="B22" i="44"/>
  <c r="B22" i="43"/>
  <c r="B22" i="42"/>
  <c r="B22" i="41"/>
  <c r="B22" i="40"/>
  <c r="B19" i="39"/>
  <c r="B19" i="38"/>
  <c r="B19" i="37"/>
  <c r="B19" i="36"/>
  <c r="B19" i="35"/>
  <c r="B19" i="34"/>
  <c r="B16" i="33"/>
  <c r="B16" i="32"/>
  <c r="B29" i="31"/>
  <c r="B29" i="30"/>
  <c r="B18" i="29"/>
  <c r="B18" i="28"/>
  <c r="B18" i="27"/>
  <c r="B18" i="26"/>
  <c r="B18" i="25"/>
  <c r="B18" i="24"/>
  <c r="B18" i="23"/>
  <c r="B18" i="22"/>
  <c r="B18" i="21"/>
  <c r="B18" i="20"/>
  <c r="B18" i="19"/>
  <c r="B18" i="18"/>
  <c r="B18" i="17"/>
  <c r="B18" i="16"/>
  <c r="B18" i="15"/>
  <c r="B18" i="14"/>
  <c r="B18" i="13"/>
  <c r="B18" i="12"/>
  <c r="B18" i="11"/>
  <c r="B18" i="10"/>
  <c r="B18" i="9"/>
  <c r="B18" i="8"/>
  <c r="B18" i="7"/>
  <c r="B18" i="6"/>
  <c r="B18" i="5"/>
  <c r="B18" i="4"/>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D92" i="2"/>
  <c r="E91" i="2"/>
  <c r="D91" i="2"/>
  <c r="E90" i="2"/>
  <c r="D90" i="2"/>
  <c r="E89" i="2"/>
  <c r="D89" i="2"/>
  <c r="E88" i="2"/>
  <c r="D88" i="2"/>
  <c r="E87" i="2"/>
  <c r="D87" i="2"/>
  <c r="E86" i="2"/>
  <c r="D86" i="2"/>
  <c r="E85" i="2"/>
  <c r="D85" i="2"/>
  <c r="E84" i="2"/>
  <c r="D84" i="2"/>
  <c r="D83" i="2"/>
  <c r="E82" i="2"/>
  <c r="D82" i="2"/>
  <c r="E81" i="2"/>
  <c r="D81" i="2"/>
  <c r="E80" i="2"/>
  <c r="D80" i="2"/>
  <c r="E79" i="2"/>
  <c r="D79" i="2"/>
  <c r="E78" i="2"/>
  <c r="D78" i="2"/>
  <c r="E77" i="2"/>
  <c r="D77" i="2"/>
  <c r="D76" i="2"/>
  <c r="E75" i="2"/>
  <c r="D75" i="2"/>
  <c r="E74" i="2"/>
  <c r="D74" i="2"/>
  <c r="E73" i="2"/>
  <c r="D73" i="2"/>
  <c r="E72" i="2"/>
  <c r="D72" i="2"/>
  <c r="E71" i="2"/>
  <c r="D71" i="2"/>
  <c r="E70" i="2"/>
  <c r="D70" i="2"/>
  <c r="D69" i="2"/>
  <c r="E68" i="2"/>
  <c r="D68" i="2"/>
  <c r="E67" i="2"/>
  <c r="D67" i="2"/>
  <c r="E66" i="2"/>
  <c r="D66" i="2"/>
  <c r="E65" i="2"/>
  <c r="D65" i="2"/>
  <c r="E64" i="2"/>
  <c r="D64" i="2"/>
  <c r="E63" i="2"/>
  <c r="D63" i="2"/>
  <c r="E62" i="2"/>
  <c r="D62" i="2"/>
  <c r="D61" i="2"/>
  <c r="E60" i="2"/>
  <c r="D60" i="2"/>
  <c r="E59" i="2"/>
  <c r="D59" i="2"/>
  <c r="E58" i="2"/>
  <c r="D58" i="2"/>
  <c r="E57" i="2"/>
  <c r="D57" i="2"/>
  <c r="E56" i="2"/>
  <c r="D56" i="2"/>
  <c r="E55" i="2"/>
  <c r="D55" i="2"/>
  <c r="E54" i="2"/>
  <c r="D54" i="2"/>
  <c r="D53" i="2"/>
  <c r="E52" i="2"/>
  <c r="D52" i="2"/>
  <c r="E51" i="2"/>
  <c r="D51" i="2"/>
  <c r="E50" i="2"/>
  <c r="D50" i="2"/>
  <c r="E49" i="2"/>
  <c r="D49" i="2"/>
  <c r="E48" i="2"/>
  <c r="D48" i="2"/>
  <c r="E47" i="2"/>
  <c r="D47" i="2"/>
  <c r="E46" i="2"/>
  <c r="D46" i="2"/>
  <c r="D45" i="2"/>
  <c r="E44" i="2"/>
  <c r="D44" i="2"/>
  <c r="E43" i="2"/>
  <c r="D43" i="2"/>
  <c r="E42" i="2"/>
  <c r="D42" i="2"/>
  <c r="E41" i="2"/>
  <c r="D41" i="2"/>
  <c r="E40" i="2"/>
  <c r="D40"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D19" i="2"/>
  <c r="E18" i="2"/>
  <c r="D18" i="2"/>
  <c r="E17" i="2"/>
  <c r="D17" i="2"/>
  <c r="E16"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<sst xmlns="http://schemas.openxmlformats.org/spreadsheetml/2006/main" count="11079" uniqueCount="497">
  <si>
    <t>Public First Poll for the Richmond Project - 8k</t>
  </si>
  <si>
    <t>Fieldwork:</t>
  </si>
  <si>
    <t>3rd Oct - 16th Oct 2025</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</si>
  <si>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</si>
  <si>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</si>
  <si>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</si>
  <si>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</si>
  <si>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</si>
  <si>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</si>
  <si>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</si>
  <si>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</si>
  <si>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</si>
  <si>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</si>
  <si>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</si>
  <si>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</si>
  <si>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</si>
  <si>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</si>
  <si>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</si>
  <si>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</si>
  <si>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</si>
  <si>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</si>
  <si>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</si>
  <si>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</si>
  <si>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</si>
  <si>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</si>
  <si>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</si>
  <si>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</si>
  <si>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</si>
  <si>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</si>
  <si>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</si>
  <si>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</si>
  <si>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</si>
  <si>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</si>
  <si>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</si>
  <si>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</si>
  <si>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</si>
  <si>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</si>
  <si>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</si>
  <si>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</si>
  <si>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</si>
  <si>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</si>
  <si>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</si>
  <si>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</si>
  <si>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GCSE or equivalent (Scottish National/O Level)</t>
  </si>
  <si>
    <t>A Level or equivalent (GCE/Higher/Advanced Higher)</t>
  </si>
  <si>
    <t>University Undergraduate Degree (BA/BSc)</t>
  </si>
  <si>
    <t>University Postgraduate Degree (MA/MSc/MPhil)</t>
  </si>
  <si>
    <t>Doctorate (PhD/DPHil)</t>
  </si>
  <si>
    <t>No annual income</t>
  </si>
  <si>
    <t>Less than £10,000</t>
  </si>
  <si>
    <t>£10,000 - £14,999</t>
  </si>
  <si>
    <t>£15,000 - £19,999</t>
  </si>
  <si>
    <t>£20,000 - £24,999</t>
  </si>
  <si>
    <t>£25,000 - £29,999</t>
  </si>
  <si>
    <t>£30,000 - £34,999</t>
  </si>
  <si>
    <t>£35,000 - £39,999</t>
  </si>
  <si>
    <t>£40,000 - £44,999</t>
  </si>
  <si>
    <t>£45,000 - £49,999</t>
  </si>
  <si>
    <t>£50,000 - £59,999</t>
  </si>
  <si>
    <t>£60,000 - £69,999</t>
  </si>
  <si>
    <t>£70,000 - £79,999</t>
  </si>
  <si>
    <t>£80,000 - £89,999</t>
  </si>
  <si>
    <t>£90,000 - £99,999</t>
  </si>
  <si>
    <t>£100,000 or more</t>
  </si>
  <si>
    <t>Yes</t>
  </si>
  <si>
    <t>No</t>
  </si>
  <si>
    <t>Very good</t>
  </si>
  <si>
    <t>Good</t>
  </si>
  <si>
    <t>Poor</t>
  </si>
  <si>
    <t>Very poor</t>
  </si>
  <si>
    <t>Very high</t>
  </si>
  <si>
    <t>High</t>
  </si>
  <si>
    <t>Low</t>
  </si>
  <si>
    <t>Very low</t>
  </si>
  <si>
    <t>Nervous Learners</t>
  </si>
  <si>
    <t>Confident Slackers</t>
  </si>
  <si>
    <t>Relaxed Retirees</t>
  </si>
  <si>
    <t>Curious Calculators</t>
  </si>
  <si>
    <t>Puzzled Plodders</t>
  </si>
  <si>
    <t>Gender</t>
  </si>
  <si>
    <t>Age</t>
  </si>
  <si>
    <t>Social Grade</t>
  </si>
  <si>
    <t>Region</t>
  </si>
  <si>
    <t>Education</t>
  </si>
  <si>
    <t>Income</t>
  </si>
  <si>
    <t>Parent</t>
  </si>
  <si>
    <t>Financial Literacy</t>
  </si>
  <si>
    <t>Maths Competency</t>
  </si>
  <si>
    <t>Segments v2</t>
  </si>
  <si>
    <t xml:space="preserve"> The Government </t>
  </si>
  <si>
    <t xml:space="preserve"> Members of Parliament</t>
  </si>
  <si>
    <t xml:space="preserve"> Teachers</t>
  </si>
  <si>
    <t xml:space="preserve"> Doctors</t>
  </si>
  <si>
    <t xml:space="preserve"> Large corporations</t>
  </si>
  <si>
    <t xml:space="preserve"> Journalists</t>
  </si>
  <si>
    <t xml:space="preserve"> Scientists</t>
  </si>
  <si>
    <t xml:space="preserve"> Professional athletes</t>
  </si>
  <si>
    <t xml:space="preserve"> Celebrities</t>
  </si>
  <si>
    <t>Trust completely</t>
  </si>
  <si>
    <t>Somewhat trust</t>
  </si>
  <si>
    <t>Trust a little</t>
  </si>
  <si>
    <t>Do not trust at all</t>
  </si>
  <si>
    <t>Don’t know</t>
  </si>
  <si>
    <t>Grid Summary: To what extent do you trust or distrust these people or organisations?</t>
  </si>
  <si>
    <t>Fieldwork: 3rd Oct - 16th Oct 2025</t>
  </si>
  <si>
    <t>Data weighted by interlocking age &amp; gender, region and social grade to Nationally Representative Proportions</t>
  </si>
  <si>
    <t>BASE: All Respondents</t>
  </si>
  <si>
    <t xml:space="preserve">To what extent do you trust or distrust these people or organisations?: The Government </t>
  </si>
  <si>
    <t>To what extent do you trust or distrust these people or organisations?: Members of Parliament</t>
  </si>
  <si>
    <t>To what extent do you trust or distrust these people or organisations?: Teachers</t>
  </si>
  <si>
    <t>To what extent do you trust or distrust these people or organisations?: Doctors</t>
  </si>
  <si>
    <t>To what extent do you trust or distrust these people or organisations?: Large corporations</t>
  </si>
  <si>
    <t>To what extent do you trust or distrust these people or organisations?: Journalists</t>
  </si>
  <si>
    <t>To what extent do you trust or distrust these people or organisations?: Scientists</t>
  </si>
  <si>
    <t>To what extent do you trust or distrust these people or organisations?: Professional athletes</t>
  </si>
  <si>
    <t>To what extent do you trust or distrust these people or organisations?: Celebrities</t>
  </si>
  <si>
    <t xml:space="preserve"> I like to push myself to do difficult things</t>
  </si>
  <si>
    <t xml:space="preserve"> I give up quickly when something is hard</t>
  </si>
  <si>
    <t xml:space="preserve"> I enjoy learning new things</t>
  </si>
  <si>
    <t xml:space="preserve"> I enjoy solving problems</t>
  </si>
  <si>
    <t xml:space="preserve"> I find puzzles frustrating</t>
  </si>
  <si>
    <t xml:space="preserve"> I tend to let others take the lead</t>
  </si>
  <si>
    <t xml:space="preserve"> I am curious</t>
  </si>
  <si>
    <t xml:space="preserve"> I have a strong desire to keep bettering myself</t>
  </si>
  <si>
    <t xml:space="preserve"> If you are paying attention, select '3'</t>
  </si>
  <si>
    <t xml:space="preserve"> I am ambitious</t>
  </si>
  <si>
    <t xml:space="preserve"> It takes me time to understand things</t>
  </si>
  <si>
    <t xml:space="preserve"> I am a naturally anxious person</t>
  </si>
  <si>
    <t xml:space="preserve"> I enjoy reading</t>
  </si>
  <si>
    <t xml:space="preserve"> I enjoy using numbers</t>
  </si>
  <si>
    <t xml:space="preserve"> I prefer to be comfortable than push myself into uncomfortable situations</t>
  </si>
  <si>
    <t>1 - This does not apply to me at all</t>
  </si>
  <si>
    <t>2</t>
  </si>
  <si>
    <t>3</t>
  </si>
  <si>
    <t>4</t>
  </si>
  <si>
    <t>5 - This applies to me very well</t>
  </si>
  <si>
    <t>Grid Summary: To what extent do the following descriptions apply to you?  Please indicate on a scale of 1 to 5, where 1 indicates that the description does not apply to you at all and 5 that the description applies to you very well. </t>
  </si>
  <si>
    <t>To what extent do the following descriptions apply to you?  Please indicate on a scale of 1 to 5, where 1 indicates that the description does not apply to you at all and 5 that the description applies to you very well. : I like to push myself to do difficult things</t>
  </si>
  <si>
    <t>To what extent do the following descriptions apply to you?  Please indicate on a scale of 1 to 5, where 1 indicates that the description does not apply to you at all and 5 that the description applies to you very well. : I give up quickly when something is hard</t>
  </si>
  <si>
    <t>To what extent do the following descriptions apply to you?  Please indicate on a scale of 1 to 5, where 1 indicates that the description does not apply to you at all and 5 that the description applies to you very well. : I enjoy learning new things</t>
  </si>
  <si>
    <t>To what extent do the following descriptions apply to you?  Please indicate on a scale of 1 to 5, where 1 indicates that the description does not apply to you at all and 5 that the description applies to you very well. : I enjoy solving problems</t>
  </si>
  <si>
    <t>To what extent do the following descriptions apply to you?  Please indicate on a scale of 1 to 5, where 1 indicates that the description does not apply to you at all and 5 that the description applies to you very well. : I find puzzles frustrating</t>
  </si>
  <si>
    <t>To what extent do the following descriptions apply to you?  Please indicate on a scale of 1 to 5, where 1 indicates that the description does not apply to you at all and 5 that the description applies to you very well. : I tend to let others take the lead</t>
  </si>
  <si>
    <t>To what extent do the following descriptions apply to you?  Please indicate on a scale of 1 to 5, where 1 indicates that the description does not apply to you at all and 5 that the description applies to you very well. : I am curious</t>
  </si>
  <si>
    <t>To what extent do the following descriptions apply to you?  Please indicate on a scale of 1 to 5, where 1 indicates that the description does not apply to you at all and 5 that the description applies to you very well. : I have a strong desire to keep bettering myself</t>
  </si>
  <si>
    <t>To what extent do the following descriptions apply to you?  Please indicate on a scale of 1 to 5, where 1 indicates that the description does not apply to you at all and 5 that the description applies to you very well. : If you are paying attention, select '3'</t>
  </si>
  <si>
    <t>To what extent do the following descriptions apply to you?  Please indicate on a scale of 1 to 5, where 1 indicates that the description does not apply to you at all and 5 that the description applies to you very well. : I am ambitious</t>
  </si>
  <si>
    <t>To what extent do the following descriptions apply to you?  Please indicate on a scale of 1 to 5, where 1 indicates that the description does not apply to you at all and 5 that the description applies to you very well. : It takes me time to understand things</t>
  </si>
  <si>
    <t>To what extent do the following descriptions apply to you?  Please indicate on a scale of 1 to 5, where 1 indicates that the description does not apply to you at all and 5 that the description applies to you very well. : I am a naturally anxious person</t>
  </si>
  <si>
    <t>To what extent do the following descriptions apply to you?  Please indicate on a scale of 1 to 5, where 1 indicates that the description does not apply to you at all and 5 that the description applies to you very well. : I enjoy reading</t>
  </si>
  <si>
    <t>To what extent do the following descriptions apply to you?  Please indicate on a scale of 1 to 5, where 1 indicates that the description does not apply to you at all and 5 that the description applies to you very well. : I enjoy using numbers</t>
  </si>
  <si>
    <t>To what extent do the following descriptions apply to you?  Please indicate on a scale of 1 to 5, where 1 indicates that the description does not apply to you at all and 5 that the description applies to you very well. : I prefer to be comfortable than push myself into uncomfortable situations</t>
  </si>
  <si>
    <t>Effective communication</t>
  </si>
  <si>
    <t>Problem solving</t>
  </si>
  <si>
    <t>Time management</t>
  </si>
  <si>
    <t>Critical thinking</t>
  </si>
  <si>
    <t>Creativity</t>
  </si>
  <si>
    <t>Emotional intelligence</t>
  </si>
  <si>
    <t>Understanding money and finances</t>
  </si>
  <si>
    <t>Cooperation</t>
  </si>
  <si>
    <t>Interpreting data</t>
  </si>
  <si>
    <t>Digital literacy</t>
  </si>
  <si>
    <t>Mental maths</t>
  </si>
  <si>
    <t>Reading comprehension</t>
  </si>
  <si>
    <t>Understanding size and scale</t>
  </si>
  <si>
    <t>Persuasive writing</t>
  </si>
  <si>
    <t>Other (please specify)</t>
  </si>
  <si>
    <t>Looking at the following skills, which would you say are the most important for your career? Select up to three</t>
  </si>
  <si>
    <t>Looking at that same list, which would you say are the most important for your daily life? Select up to three</t>
  </si>
  <si>
    <t>People who are highly skilled at numbers</t>
  </si>
  <si>
    <t>People who are highly skilled at words</t>
  </si>
  <si>
    <t xml:space="preserve"> If you had to choose, which of the following do you think would be most successful in their careers?</t>
  </si>
  <si>
    <t xml:space="preserve"> And if you really had to choose, which of the following do you think would be most successful in their careers?</t>
  </si>
  <si>
    <t>BASE: Answered 'Don't know' to previous question</t>
  </si>
  <si>
    <t xml:space="preserve"> I enjoy trying difficult puzzles, even if I might not solve them (like a sudoku, crossword)</t>
  </si>
  <si>
    <t xml:space="preserve"> I don’t like to do puzzles if I feel I won’t be able to solve it</t>
  </si>
  <si>
    <t xml:space="preserve"> I think I would be more successful if I was better at using numbers</t>
  </si>
  <si>
    <t xml:space="preserve"> I avoid using numbers whenever I can</t>
  </si>
  <si>
    <t xml:space="preserve"> Numbers are less important than other skills</t>
  </si>
  <si>
    <t>Strongly agree</t>
  </si>
  <si>
    <t>Somewhat agree</t>
  </si>
  <si>
    <t>Neither agree nor disagree</t>
  </si>
  <si>
    <t>Somewhat disagree</t>
  </si>
  <si>
    <t>Strongly disagree</t>
  </si>
  <si>
    <t>Grid Summary: To what extent do you agree or disagree with the following statements?</t>
  </si>
  <si>
    <t>To what extent do you agree or disagree with the following statements?: I enjoy trying difficult puzzles, even if I might not solve them (like a sudoku, crossword)</t>
  </si>
  <si>
    <t>To what extent do you agree or disagree with the following statements?: I don’t like to do puzzles if I feel I won’t be able to solve it</t>
  </si>
  <si>
    <t>To what extent do you agree or disagree with the following statements?: I think I would be more successful if I was better at using numbers</t>
  </si>
  <si>
    <t>To what extent do you agree or disagree with the following statements?: I avoid using numbers whenever I can</t>
  </si>
  <si>
    <t>To what extent do you agree or disagree with the following statements?: Numbers are less important than other skills</t>
  </si>
  <si>
    <t xml:space="preserve"> When doing something creative</t>
  </si>
  <si>
    <t xml:space="preserve"> When working as a team</t>
  </si>
  <si>
    <t xml:space="preserve"> When speaking or presenting to a group of people</t>
  </si>
  <si>
    <t xml:space="preserve"> When reading</t>
  </si>
  <si>
    <t xml:space="preserve"> When solving a problem</t>
  </si>
  <si>
    <t xml:space="preserve"> When handling data or numbers</t>
  </si>
  <si>
    <t xml:space="preserve"> When doing calculations</t>
  </si>
  <si>
    <t>Excited</t>
  </si>
  <si>
    <t>Anxious</t>
  </si>
  <si>
    <t>Bored</t>
  </si>
  <si>
    <t>Overwhelmed</t>
  </si>
  <si>
    <t>Content</t>
  </si>
  <si>
    <t>Happy</t>
  </si>
  <si>
    <t>Angry</t>
  </si>
  <si>
    <t>None of these</t>
  </si>
  <si>
    <t>Don't know</t>
  </si>
  <si>
    <t>Grid Summary: We’ll now ask you a few questions about how you feel when you are in different situations. In these different situations, which emotion best describes how you typically feel, if any?</t>
  </si>
  <si>
    <t>We’ll now ask you a few questions about how you feel when you are in different situations. In these different situations, which emotion best describes how you typically feel, if any?: When doing something creative</t>
  </si>
  <si>
    <t>We’ll now ask you a few questions about how you feel when you are in different situations. In these different situations, which emotion best describes how you typically feel, if any?: When working as a team</t>
  </si>
  <si>
    <t>We’ll now ask you a few questions about how you feel when you are in different situations. In these different situations, which emotion best describes how you typically feel, if any?: When speaking or presenting to a group of people</t>
  </si>
  <si>
    <t>We’ll now ask you a few questions about how you feel when you are in different situations. In these different situations, which emotion best describes how you typically feel, if any?: When reading</t>
  </si>
  <si>
    <t>We’ll now ask you a few questions about how you feel when you are in different situations. In these different situations, which emotion best describes how you typically feel, if any?: When solving a problem</t>
  </si>
  <si>
    <t>We’ll now ask you a few questions about how you feel when you are in different situations. In these different situations, which emotion best describes how you typically feel, if any?: When handling data or numbers</t>
  </si>
  <si>
    <t>We’ll now ask you a few questions about how you feel when you are in different situations. In these different situations, which emotion best describes how you typically feel, if any?: When doing calculations</t>
  </si>
  <si>
    <t>Very confident</t>
  </si>
  <si>
    <t>Somewhat confident</t>
  </si>
  <si>
    <t>Not very confident</t>
  </si>
  <si>
    <t>Not at all confident</t>
  </si>
  <si>
    <t>Grid Summary: And in those same situations, how confident are you in your ability to do them well?</t>
  </si>
  <si>
    <t>And in those same situations, how confident are you in your ability to do them well?: When doing something creative</t>
  </si>
  <si>
    <t>And in those same situations, how confident are you in your ability to do them well?: When working as a team</t>
  </si>
  <si>
    <t>And in those same situations, how confident are you in your ability to do them well?: When speaking or presenting to a group of people</t>
  </si>
  <si>
    <t>And in those same situations, how confident are you in your ability to do them well?: When reading</t>
  </si>
  <si>
    <t>And in those same situations, how confident are you in your ability to do them well?: When solving a problem</t>
  </si>
  <si>
    <t>And in those same situations, how confident are you in your ability to do them well?: When handling data or numbers</t>
  </si>
  <si>
    <t>And in those same situations, how confident are you in your ability to do them well?: When doing calculations</t>
  </si>
  <si>
    <t xml:space="preserve"> Read books with your child and asked questions about the story (e.g., “What do you think happens next?”)</t>
  </si>
  <si>
    <t xml:space="preserve"> Played number recognition or counting games with your child using everyday objects (e.g., toys, snacks, stairs)</t>
  </si>
  <si>
    <t xml:space="preserve"> Engaged in rhyming or sound games (e.g., identifying words that rhyme or start with the same sound)</t>
  </si>
  <si>
    <t xml:space="preserve"> Played physical activity games with your child (e.g., football, running, catch, dancing)</t>
  </si>
  <si>
    <t xml:space="preserve"> Played fine motor skills games with your child (e.g., stacking cups, building blocks, drawing, threading beads)</t>
  </si>
  <si>
    <t xml:space="preserve"> Talked about and identified numbers in the environment with your child (e.g., house numbers, signs, prices)</t>
  </si>
  <si>
    <t xml:space="preserve"> Engaged in other learning activities with your child (e.g., singing songs, pretend play, arts and crafts)</t>
  </si>
  <si>
    <t>Never</t>
  </si>
  <si>
    <t>Less than once a month</t>
  </si>
  <si>
    <t>Once or twice a month</t>
  </si>
  <si>
    <t>Once or twice a week</t>
  </si>
  <si>
    <t>Most days (3-4 times a week)</t>
  </si>
  <si>
    <t>Every day or nearly every day</t>
  </si>
  <si>
    <t>Grid Summary: Please think of the time before your child entered formal schooling (up to age 5). How often have you engaged in the following activities with your child?</t>
  </si>
  <si>
    <t>BASE: Parent of school-aged child</t>
  </si>
  <si>
    <t>Please think of the time before your child entered formal schooling (up to age 5). How often have you engaged in the following activities with your child?: Read books with your child and asked questions about the story (e.g., “What do you think happens next?”)</t>
  </si>
  <si>
    <t>Please think of the time before your child entered formal schooling (up to age 5). How often have you engaged in the following activities with your child?: Played number recognition or counting games with your child using everyday objects (e.g., toys, snacks, stairs)</t>
  </si>
  <si>
    <t>Please think of the time before your child entered formal schooling (up to age 5). How often have you engaged in the following activities with your child?: Engaged in rhyming or sound games (e.g., identifying words that rhyme or start with the same sound)</t>
  </si>
  <si>
    <t>Please think of the time before your child entered formal schooling (up to age 5). How often have you engaged in the following activities with your child?: Played physical activity games with your child (e.g., football, running, catch, dancing)</t>
  </si>
  <si>
    <t>Please think of the time before your child entered formal schooling (up to age 5). How often have you engaged in the following activities with your child?: Played fine motor skills games with your child (e.g., stacking cups, building blocks, drawing, threading beads)</t>
  </si>
  <si>
    <t>Please think of the time before your child entered formal schooling (up to age 5). How often have you engaged in the following activities with your child?: Talked about and identified numbers in the environment with your child (e.g., house numbers, signs, prices)</t>
  </si>
  <si>
    <t>Please think of the time before your child entered formal schooling (up to age 5). How often have you engaged in the following activities with your child?: Engaged in other learning activities with your child (e.g., singing songs, pretend play, arts and crafts)</t>
  </si>
  <si>
    <t xml:space="preserve"> When your friends ask you to calculate splitting a bill</t>
  </si>
  <si>
    <t xml:space="preserve"> When you have to make a monthly budget  </t>
  </si>
  <si>
    <t xml:space="preserve"> When you have to plan for your future finances</t>
  </si>
  <si>
    <t xml:space="preserve"> When you’re comparing two items on sale to see which is the better deal</t>
  </si>
  <si>
    <t xml:space="preserve"> When you convert prices into another currency while traveling</t>
  </si>
  <si>
    <t xml:space="preserve"> When you scale a recipe when cooking</t>
  </si>
  <si>
    <t>Grid Summary: We’ll now ask you a few questions about how you feel when you are in different situations. In these different situations, which emotion best describes how you typically feel, if any? If you feel more than one, please indicate the one you feel most strongly.</t>
  </si>
  <si>
    <t>We’ll now ask you a few questions about how you feel when you are in different situations. In these different situations, which emotion best describes how you typically feel, if any? If you feel more than one, please indicate the one you feel most strongly.: When your friends ask you to calculate splitting a bill</t>
  </si>
  <si>
    <t xml:space="preserve">We’ll now ask you a few questions about how you feel when you are in different situations. In these different situations, which emotion best describes how you typically feel, if any? If you feel more than one, please indicate the one you feel most strongly.: When you have to make a monthly budget  </t>
  </si>
  <si>
    <t>We’ll now ask you a few questions about how you feel when you are in different situations. In these different situations, which emotion best describes how you typically feel, if any? If you feel more than one, please indicate the one you feel most strongly.: When you have to plan for your future finances</t>
  </si>
  <si>
    <t>We’ll now ask you a few questions about how you feel when you are in different situations. In these different situations, which emotion best describes how you typically feel, if any? If you feel more than one, please indicate the one you feel most strongly.: When you’re comparing two items on sale to see which is the better deal</t>
  </si>
  <si>
    <t>We’ll now ask you a few questions about how you feel when you are in different situations. In these different situations, which emotion best describes how you typically feel, if any? If you feel more than one, please indicate the one you feel most strongly.: When you convert prices into another currency while traveling</t>
  </si>
  <si>
    <t>We’ll now ask you a few questions about how you feel when you are in different situations. In these different situations, which emotion best describes how you typically feel, if any? If you feel more than one, please indicate the one you feel most strongly.: When you scale a recipe when cooking</t>
  </si>
  <si>
    <t>And in those same situations, how confident are you in your ability to do them well?: When your friends ask you to calculate splitting a bill</t>
  </si>
  <si>
    <t xml:space="preserve">And in those same situations, how confident are you in your ability to do them well?: When you have to make a monthly budget  </t>
  </si>
  <si>
    <t>And in those same situations, how confident are you in your ability to do them well?: When you have to plan for your future finances</t>
  </si>
  <si>
    <t>And in those same situations, how confident are you in your ability to do them well?: When you’re comparing two items on sale to see which is the better deal</t>
  </si>
  <si>
    <t>And in those same situations, how confident are you in your ability to do them well?: When you convert prices into another currency while traveling</t>
  </si>
  <si>
    <t>And in those same situations, how confident are you in your ability to do them well?: When you scale a recipe when cooking</t>
  </si>
  <si>
    <t xml:space="preserve"> Calculate my monthly budget</t>
  </si>
  <si>
    <t xml:space="preserve"> Calculate splitting a bill</t>
  </si>
  <si>
    <t xml:space="preserve"> Plan for your future finances</t>
  </si>
  <si>
    <t xml:space="preserve"> Convert prices into another currency while traveling</t>
  </si>
  <si>
    <t xml:space="preserve"> Find the cheapest price in a sale</t>
  </si>
  <si>
    <t xml:space="preserve"> Scale a recipe when cooking</t>
  </si>
  <si>
    <t>Very easy</t>
  </si>
  <si>
    <t>Somewhat easy</t>
  </si>
  <si>
    <t>Neither easy nor difficult</t>
  </si>
  <si>
    <t>Somewhat difficult</t>
  </si>
  <si>
    <t>Very difficult</t>
  </si>
  <si>
    <t>Grid Summary: How easy or difficult do you find it to do the following?</t>
  </si>
  <si>
    <t>How easy or difficult do you find it to do the following?: Calculate my monthly budget</t>
  </si>
  <si>
    <t>How easy or difficult do you find it to do the following?: Calculate splitting a bill</t>
  </si>
  <si>
    <t>How easy or difficult do you find it to do the following?: Plan for your future finances</t>
  </si>
  <si>
    <t>How easy or difficult do you find it to do the following?: Convert prices into another currency while traveling</t>
  </si>
  <si>
    <t>How easy or difficult do you find it to do the following?: Find the cheapest price in a sale</t>
  </si>
  <si>
    <t>How easy or difficult do you find it to do the following?: Scale a recipe when cooking</t>
  </si>
  <si>
    <t>5 - I enjoy using numbers a lot</t>
  </si>
  <si>
    <t>1 - I do not enjoy using numbers at all</t>
  </si>
  <si>
    <t xml:space="preserve"> “Everyday numbers” means using numbers in daily life, like checking timetables, comparing prices, budgeting, or splitting a bill. On a scale of 1 to 5 where 1 is not at all and 5 is a lot, how much do you enjoy using everyday numbers?</t>
  </si>
  <si>
    <t>5 - I am very good at using numbers</t>
  </si>
  <si>
    <t>1 - I am not good at using numbers at all</t>
  </si>
  <si>
    <t xml:space="preserve"> On a scale of 1 to 5 where 1 is very bad and 5 is very good, how would you rate your own abilities with using everyday numbers? </t>
  </si>
  <si>
    <t xml:space="preserve"> Calculate prices, costs or budgets</t>
  </si>
  <si>
    <t xml:space="preserve"> Estimate or calculate using fractions, percentages, or decimals (e.g. discounts, recipes)</t>
  </si>
  <si>
    <t xml:space="preserve"> Use a calculator (hand-held or computer based)</t>
  </si>
  <si>
    <t xml:space="preserve"> Prepare charts, graphs or tables</t>
  </si>
  <si>
    <t xml:space="preserve"> Use simple formulas or basic algebra (e.g. in Excel or Google Sheets)</t>
  </si>
  <si>
    <t xml:space="preserve"> Use more advanced maths or statistics (e.g., complex algebra, trigonometry, regression techniques)</t>
  </si>
  <si>
    <t xml:space="preserve"> Play number-based puzzles or games (e.g. Sudoku, logic puzzles)</t>
  </si>
  <si>
    <t xml:space="preserve"> Solve everyday problems involving numbers (e.g. work out travel times, measure ingredients for cooking)</t>
  </si>
  <si>
    <t>Grid Summary: How often do you usually do each of the following? Please think about your usage both at your workplace and outside of work. </t>
  </si>
  <si>
    <t>How often do you usually do each of the following? Please think about your usage both at your workplace and outside of work. : Calculate prices, costs or budgets</t>
  </si>
  <si>
    <t>How often do you usually do each of the following? Please think about your usage both at your workplace and outside of work. : Estimate or calculate using fractions, percentages, or decimals (e.g. discounts, recipes)</t>
  </si>
  <si>
    <t>How often do you usually do each of the following? Please think about your usage both at your workplace and outside of work. : Use a calculator (hand-held or computer based)</t>
  </si>
  <si>
    <t>How often do you usually do each of the following? Please think about your usage both at your workplace and outside of work. : Prepare charts, graphs or tables</t>
  </si>
  <si>
    <t>How often do you usually do each of the following? Please think about your usage both at your workplace and outside of work. : Use simple formulas or basic algebra (e.g. in Excel or Google Sheets)</t>
  </si>
  <si>
    <t>How often do you usually do each of the following? Please think about your usage both at your workplace and outside of work. : Use more advanced maths or statistics (e.g., complex algebra, trigonometry, regression techniques)</t>
  </si>
  <si>
    <t>How often do you usually do each of the following? Please think about your usage both at your workplace and outside of work. : Play number-based puzzles or games (e.g. Sudoku, logic puzzles)</t>
  </si>
  <si>
    <t>How often do you usually do each of the following? Please think about your usage both at your workplace and outside of work. : Solve everyday problems involving numbers (e.g. work out travel times, measure ingredients for cooking)</t>
  </si>
  <si>
    <t>Very important</t>
  </si>
  <si>
    <t>Somewhat important</t>
  </si>
  <si>
    <t>Not very important</t>
  </si>
  <si>
    <t>Not at all important</t>
  </si>
  <si>
    <t xml:space="preserve"> As a skill, how important or unimportant is it to be good at using everyday numbers? As a reminder, “everyday numbers” means using numbers in daily life, like checking timetables, comparing prices, budgeting, or splitting a bill.</t>
  </si>
  <si>
    <t>Very interested</t>
  </si>
  <si>
    <t>Somewhat interested</t>
  </si>
  <si>
    <t>Not very interested</t>
  </si>
  <si>
    <t>Not interested at all</t>
  </si>
  <si>
    <t xml:space="preserve"> To what extent would you be generally interested in improving your skills at using numbers? </t>
  </si>
  <si>
    <t>It would make me feel more confident in general</t>
  </si>
  <si>
    <t>It would help me better manage my finances</t>
  </si>
  <si>
    <t>It would reduce the stress and anxiety I feel when dealing with numbers</t>
  </si>
  <si>
    <t>It would help me in my long-term career</t>
  </si>
  <si>
    <t>None of the above, I am not interested in improving my number skills</t>
  </si>
  <si>
    <t>It would help me at my current job</t>
  </si>
  <si>
    <t>I would be able to help my child(ren) better</t>
  </si>
  <si>
    <t>Which of the following are reasons that you would be interested in improving your skills at using numbers, if any? Please select all that apply. </t>
  </si>
  <si>
    <t>BASE: Parent</t>
  </si>
  <si>
    <t>I’m already satisfied with my current number skills</t>
  </si>
  <si>
    <t>I’d rather spend my time doing something I enjoy more</t>
  </si>
  <si>
    <t>I usually rely on technology (e.g., calculators, spreadsheets, AI tools) to do this for me</t>
  </si>
  <si>
    <t>I feel I’m too old to start improving my number skills</t>
  </si>
  <si>
    <t>It would be mentally exhausting</t>
  </si>
  <si>
    <t>It would take too much time or effort</t>
  </si>
  <si>
    <t>I don’t think I could get better at this</t>
  </si>
  <si>
    <t>The idea of using numbers makes me feel anxious</t>
  </si>
  <si>
    <t>I don’t think I need numbers in my regular life</t>
  </si>
  <si>
    <t>None of the above</t>
  </si>
  <si>
    <t>Which of the following are reasons that you would NOT be interested in improving your skills at using numbers, if any? Please select all that apply.</t>
  </si>
  <si>
    <t>Much more important</t>
  </si>
  <si>
    <t>Somewhat more important</t>
  </si>
  <si>
    <t>No difference</t>
  </si>
  <si>
    <t>Somewhat less important</t>
  </si>
  <si>
    <t>Much less important</t>
  </si>
  <si>
    <t xml:space="preserve"> Technology is developing rapidly. In your view, how does technological advancement change how important it is to learn how to use numbers?</t>
  </si>
  <si>
    <t>It helps people improve their problem solving skills</t>
  </si>
  <si>
    <t>It helps people evaluate information more critically</t>
  </si>
  <si>
    <t>It prevents people from being misled by misinformation</t>
  </si>
  <si>
    <t>It helps society make fairer decisions on issues like health and climate</t>
  </si>
  <si>
    <t>It speeds up technological advancement</t>
  </si>
  <si>
    <t>It helps people be more responsible citizens</t>
  </si>
  <si>
    <t>It boosts social mobility</t>
  </si>
  <si>
    <t>It makes political discussion more informed</t>
  </si>
  <si>
    <t>None of the above, people don’t need to have a good understanding of numbers to do these things</t>
  </si>
  <si>
    <t>Thinking more broadly, which of the following do you think are benefits of people having a good understanding of numbers, if any?</t>
  </si>
  <si>
    <t>Schools place too much emphasis on number skills and not enough on skills like literacy or creativity</t>
  </si>
  <si>
    <t>Schools place too much emphasis on skills like literacy and creativity and not enough on number skills</t>
  </si>
  <si>
    <t>Schools do a good job at balancing emphasis on number skills and skills like literacy and creativity</t>
  </si>
  <si>
    <t xml:space="preserve"> Which of the following comes closest to your view?</t>
  </si>
  <si>
    <t>Universities place too much emphasis on number skills and not enough on skills like literacy or creativity</t>
  </si>
  <si>
    <t>Universities place too much emphasis on skills like literacy and creativity and not enough on number skills</t>
  </si>
  <si>
    <t>Universities do a good job at balancing emphasis on number skills and skills like literacy and creativity</t>
  </si>
  <si>
    <t>People come to me for help with using numbers</t>
  </si>
  <si>
    <t>I go to people for help with using numbers</t>
  </si>
  <si>
    <t xml:space="preserve"> Which of the following best describes how you think of yourself?</t>
  </si>
  <si>
    <t>We all use maths frequently in our everyday lives, even though we may not realize it</t>
  </si>
  <si>
    <t>Learning maths prepares people for basic life skills like following recipes and budgeting</t>
  </si>
  <si>
    <t>Maths is important to most careers</t>
  </si>
  <si>
    <t>Learning maths helps with reasoning and critical thinking skills</t>
  </si>
  <si>
    <t>Understanding maths is essential to students becoming independent adults</t>
  </si>
  <si>
    <t>Learning maths makes students better problem solvers</t>
  </si>
  <si>
    <t>Maths opens up doors to more opportunities and career paths</t>
  </si>
  <si>
    <t>Our economy depends on people being proficient in maths</t>
  </si>
  <si>
    <t>Maths is critical to the kind of technological innovations that keep the UK competitive globally</t>
  </si>
  <si>
    <t>Strong maths skills allow students to be more responsible and informed citizens as adults</t>
  </si>
  <si>
    <t>Which of the following are important reasons why you think maths education should be improved, if any? If you do not feel like maths education needs improvement, please select none of the above. Select up to four of the following </t>
  </si>
  <si>
    <t>It was my favourite subject</t>
  </si>
  <si>
    <t>I generally liked it, but it wasn’t my favourite</t>
  </si>
  <si>
    <t>I felt neutral about it</t>
  </si>
  <si>
    <t>I generally disliked it, but it wasn’t the worst</t>
  </si>
  <si>
    <t>It was my least favourite subject</t>
  </si>
  <si>
    <t xml:space="preserve"> Thinking back to your early school years (primary school, ages 5–11), how did you feel about maths?</t>
  </si>
  <si>
    <t>Much better than average</t>
  </si>
  <si>
    <t>Slightly better than average</t>
  </si>
  <si>
    <t>About average</t>
  </si>
  <si>
    <t>Slightly worse than average</t>
  </si>
  <si>
    <t>Much worse than average</t>
  </si>
  <si>
    <t xml:space="preserve"> In primary school, how good did you feel you were at maths compared to your classmates?</t>
  </si>
  <si>
    <t xml:space="preserve"> Thinking about your later school years (secondary school, especially ages 11–16), how did you feel about maths?</t>
  </si>
  <si>
    <t xml:space="preserve"> In secondary school, how do you think your performance in maths compared to your classmates?</t>
  </si>
  <si>
    <t>More than £102</t>
  </si>
  <si>
    <t>Exactly £102</t>
  </si>
  <si>
    <t>Less than £102</t>
  </si>
  <si>
    <t>Refuse to answer</t>
  </si>
  <si>
    <t xml:space="preserve"> Suppose you had £100 in a savings account and the interest rate was 2% per year. After 5 years, how much do you think you would have in the account if you left the money to grow?</t>
  </si>
  <si>
    <t>More than today</t>
  </si>
  <si>
    <t>Exactly the same</t>
  </si>
  <si>
    <t>Less than today</t>
  </si>
  <si>
    <t xml:space="preserve"> Imagine that the interest rate on your savings account was 1% per year and inflation was 2% per year. After 1 year, how much would you be able to buy with the money in this account?</t>
  </si>
  <si>
    <t>True</t>
  </si>
  <si>
    <t>False</t>
  </si>
  <si>
    <t xml:space="preserve"> Do you think the following statement is true or false? ‘Buying a share in a single company usually provides a safer return than an equity fund.' </t>
  </si>
  <si>
    <t>16:00</t>
  </si>
  <si>
    <t>16:10</t>
  </si>
  <si>
    <t>16:15</t>
  </si>
  <si>
    <t>16:20</t>
  </si>
  <si>
    <t xml:space="preserve"> A train leaves at 14:35. The journey takes 1 hour and 35 minutes. What time will the train arrive at its destination?</t>
  </si>
  <si>
    <t>£6.20</t>
  </si>
  <si>
    <t>£9.60</t>
  </si>
  <si>
    <t>£7.20</t>
  </si>
  <si>
    <t>£8.60</t>
  </si>
  <si>
    <t xml:space="preserve"> Michela's restaurant bill comes to £48. She wants to leave a 15% tip. How much should Michela leave?</t>
  </si>
  <si>
    <t>The 300g bottle for £1.20</t>
  </si>
  <si>
    <t>The 500g bottle for £2.00</t>
  </si>
  <si>
    <t>The 750g bottle for £2.70</t>
  </si>
  <si>
    <t>The 400g bottle for £1.90</t>
  </si>
  <si>
    <t xml:space="preserve"> Raj is shopping for ketchup and sees four different sizes, each at different prices: a 300g bottle for £1.20, a 500g bottle for £2.00, a 750g bottle for £2.70, or a 400g bottle for £1.90. Which option gives the lowest price per gram?</t>
  </si>
  <si>
    <t>£6</t>
  </si>
  <si>
    <t>£7</t>
  </si>
  <si>
    <t>£7.50</t>
  </si>
  <si>
    <t>£3</t>
  </si>
  <si>
    <t xml:space="preserve"> Seb and Ed split a café bill of £10. Seb pays three times as much as Ed. How much does Seb pay?</t>
  </si>
  <si>
    <t>I am certain I can come up with £1500</t>
  </si>
  <si>
    <t>I could probably come up with £1500</t>
  </si>
  <si>
    <t>I could probably not come up with £1500</t>
  </si>
  <si>
    <t>I am certain I cannot come up with £1500</t>
  </si>
  <si>
    <t xml:space="preserve"> How confident are you that you could come up with £1500 if an unexpected need arose within the next month?</t>
  </si>
  <si>
    <t xml:space="preserve"> To what extent would you be generally interested in improving your skills at budgeting?</t>
  </si>
  <si>
    <t>A* (Grade 8–9)</t>
  </si>
  <si>
    <t>A (Grade 7)</t>
  </si>
  <si>
    <t>B (Grade 6)</t>
  </si>
  <si>
    <t>C (Grade 4–5)</t>
  </si>
  <si>
    <t>D or below (Grade 3 or below)</t>
  </si>
  <si>
    <t>I didn’t take GCSE / O-level Maths</t>
  </si>
  <si>
    <t>I don’t remember / not sure</t>
  </si>
  <si>
    <t xml:space="preserve"> What grade did you achieve in GCSE Maths, O-levels or equivalent?</t>
  </si>
  <si>
    <t>BASE: From Scotland</t>
  </si>
  <si>
    <t>A</t>
  </si>
  <si>
    <t>B</t>
  </si>
  <si>
    <t>C</t>
  </si>
  <si>
    <t>D</t>
  </si>
  <si>
    <t>No grade / fail</t>
  </si>
  <si>
    <t>I didn’t take National 5 maths / Standard Grade</t>
  </si>
  <si>
    <t xml:space="preserve"> What grade did you achieve in National 5 maths, Standard Grade, or equivalent?</t>
  </si>
  <si>
    <t xml:space="preserve"> Did you take maths at A-level, maths at Higher or Advanced Higher, or equivalent? </t>
  </si>
  <si>
    <t>A*/A</t>
  </si>
  <si>
    <t>D or below</t>
  </si>
  <si>
    <t xml:space="preserve"> What grade did you achieve in Maths at A-level, maths at Higher or Advanced Higher, or equivalent?</t>
  </si>
  <si>
    <t>BASE: Took maths at A-Level</t>
  </si>
  <si>
    <t xml:space="preserve"> How interested are you in improving your child’s skills at using numbers, if at all? </t>
  </si>
  <si>
    <t>It is their favourite subject</t>
  </si>
  <si>
    <t>They generally like it, but it isn’t their favourite</t>
  </si>
  <si>
    <t>They feel neutral about it</t>
  </si>
  <si>
    <t>They generally dislike it, but it isn’t the worst</t>
  </si>
  <si>
    <t>It is their least favourite subject</t>
  </si>
  <si>
    <t xml:space="preserve"> To your knowledge, how does your child feel about maths?</t>
  </si>
  <si>
    <t>Significantly above average</t>
  </si>
  <si>
    <t>Slightly above average</t>
  </si>
  <si>
    <t>Slightly below average</t>
  </si>
  <si>
    <t>Significantly below average</t>
  </si>
  <si>
    <t xml:space="preserve"> How do you think your child’s performance in maths generally compares to their classmates?</t>
  </si>
  <si>
    <t>Played a game that involved numbers (e.g. cards, board games, puzzles)</t>
  </si>
  <si>
    <t>Helped them with maths homework</t>
  </si>
  <si>
    <t>Talked about prices or discounts while shopping</t>
  </si>
  <si>
    <t>Timed something together (e.g. cooking, getting ready, sports)</t>
  </si>
  <si>
    <t>Counted or measured something together (e.g. baking, DIY, gardening)</t>
  </si>
  <si>
    <t>Set a budget or talked about saving/spending money</t>
  </si>
  <si>
    <t>Using numbers in screen time (e.g. maths apps, YouTube videos)</t>
  </si>
  <si>
    <t>Worked out scores, stats, or odds for sports, video games, or competitions</t>
  </si>
  <si>
    <t>Which of the following have you done with your child in the past month, if any? Please think about your child currently in schooling. Select all that apply</t>
  </si>
  <si>
    <t>Not confident at all</t>
  </si>
  <si>
    <t>N/A - my child has never asked for help with maths homework</t>
  </si>
  <si>
    <t xml:space="preserve"> When your child asks you for help with maths homework, how confident do you feel in supporting them?</t>
  </si>
  <si>
    <t>None of the above, I am confident in helping my child with their maths homework</t>
  </si>
  <si>
    <t>The methods taught in school were different from what I learned</t>
  </si>
  <si>
    <t>I was worried about confusing my child or teaching them the “wrong way”</t>
  </si>
  <si>
    <t>Maths was never a subject I felt strong in</t>
  </si>
  <si>
    <t>I had not used maths in a long time and had forgotten it</t>
  </si>
  <si>
    <t>The level of difficulty became too advanced</t>
  </si>
  <si>
    <t>I did not understand the maths concepts myself</t>
  </si>
  <si>
    <t>I did not feel confident explaining my answers to my child</t>
  </si>
  <si>
    <t>I did not have enough time or energy to sit with my child on homework</t>
  </si>
  <si>
    <t>Which of the following, if any, are reasons you do not feel confident in helping your child with their maths homework? </t>
  </si>
  <si>
    <t>Fun, playful activities that involve numbers (e.g. puzzles or games)</t>
  </si>
  <si>
    <t>Activities that relate numbers to practical skills (e.g. shopping, saving, cooking)</t>
  </si>
  <si>
    <t>None of the above, I wouldn’t do any of these</t>
  </si>
  <si>
    <t>Activities that connect with my child’s existing interests (e.g. favourite TV shows, characters, games, sports, music)</t>
  </si>
  <si>
    <t>Activities that improve my confidence in using numbers, so I can practice with my child</t>
  </si>
  <si>
    <t>A central website that curates already-available number-related activities that I can do with my child, so I don’t have to find them myself</t>
  </si>
  <si>
    <t>Which of the following activities, if any, would help you do more number-based activities with your child?</t>
  </si>
  <si>
    <t>Strongly support</t>
  </si>
  <si>
    <t>Somewhat support</t>
  </si>
  <si>
    <t>Neither support nor oppose</t>
  </si>
  <si>
    <t>Somewhat oppose</t>
  </si>
  <si>
    <t>Strongly oppose</t>
  </si>
  <si>
    <t xml:space="preserve"> To what extent would you support or oppose more government initiatives to improve the public’s number skills?</t>
  </si>
  <si>
    <t>Full Results</t>
  </si>
  <si>
    <t>BASE: Parents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</si>
</sst>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29">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9" fontId="8" fillId="0" borderId="2" xfId="0" applyNumberFormat="1" applyFont="1" applyBorder="1" applyAlignment="1">
      <alignment horizontal="center" vertical="center"/>
    </xf>
    <xf numFmtId="0" fontId="11" fillId="0" borderId="0" xfId="0" applyFont="1"/>
    <xf numFmtId="9" fontId="0" fillId="0" borderId="0" xfId="0" applyNumberForma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10" fillId="0" borderId="0" xfId="0" applyFont="1" applyAlignment="1">
      <alignment vertical="top" wrapText="1"/>
    </xf>
    <xf numFmtId="0" fontId="8" fillId="0" borderId="1"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2393A3FD-E69E-4C58-B43E-D85BC9B13BC0}"/>
            </a:ext>
          </a:extLst>
        </xdr:cNvPr>
        <xdr:cNvPicPr>
          <a:picLocks noChangeAspect="1"/>
        </xdr:cNvPicPr>
      </xdr:nvPicPr>
      <xdr:blipFill>
        <a:blip xmlns:r="http://schemas.openxmlformats.org/officeDocument/2006/relationships" r:embed="rId1"/>
        <a:stretch>
          <a:fillRect/>
        </a:stretch>
      </xdr:blipFill>
      <xdr:spPr>
        <a:xfrm>
          <a:off x="0" y="184150"/>
          <a:ext cx="1463040" cy="274320"/>
        </a:xfrm>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EBCEA917-6F7E-4747-BEA8-AB1F10036FDF}"/>
            </a:ext>
          </a:extLst>
        </xdr:cNvPr>
        <xdr:cNvPicPr>
          <a:picLocks noChangeAspect="1"/>
        </xdr:cNvPicPr>
      </xdr:nvPicPr>
      <xdr:blipFill>
        <a:blip xmlns:r="http://schemas.openxmlformats.org/officeDocument/2006/relationships" r:embed="rId1"/>
        <a:stretch>
          <a:fillRect/>
        </a:stretch>
      </xdr:blipFill>
      <xdr:spPr>
        <a:xfrm>
          <a:off x="0" y="184150"/>
          <a:ext cx="1463040" cy="274320"/>
        </a:xfrm>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3A367442-4CB9-482B-9CF7-D3A5F8433C94}"/>
            </a:ext>
          </a:extLst>
        </xdr:cNvPr>
        <xdr:cNvPicPr>
          <a:picLocks noChangeAspect="1"/>
        </xdr:cNvPicPr>
      </xdr:nvPicPr>
      <xdr:blipFill>
        <a:blip xmlns:r="http://schemas.openxmlformats.org/officeDocument/2006/relationships" r:embed="rId1"/>
        <a:stretch>
          <a:fillRect/>
        </a:stretch>
      </xdr:blipFill>
      <xdr:spPr>
        <a:xfrm>
          <a:off x="0" y="184150"/>
          <a:ext cx="1463040" cy="274320"/>
        </a:xfrm>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66AB15FE-0CD2-45DE-8F01-CCED763058C8}"/>
            </a:ext>
          </a:extLst>
        </xdr:cNvPr>
        <xdr:cNvPicPr>
          <a:picLocks noChangeAspect="1"/>
        </xdr:cNvPicPr>
      </xdr:nvPicPr>
      <xdr:blipFill>
        <a:blip xmlns:r="http://schemas.openxmlformats.org/officeDocument/2006/relationships" r:embed="rId1"/>
        <a:stretch>
          <a:fillRect/>
        </a:stretch>
      </xdr:blipFill>
      <xdr:spPr>
        <a:xfrm>
          <a:off x="0" y="184150"/>
          <a:ext cx="1463040" cy="274320"/>
        </a:xfrm>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8A382747-E5CE-45DD-9A96-4E497C8D90D3}"/>
            </a:ext>
          </a:extLst>
        </xdr:cNvPr>
        <xdr:cNvPicPr>
          <a:picLocks noChangeAspect="1"/>
        </xdr:cNvPicPr>
      </xdr:nvPicPr>
      <xdr:blipFill>
        <a:blip xmlns:r="http://schemas.openxmlformats.org/officeDocument/2006/relationships" r:embed="rId1"/>
        <a:stretch>
          <a:fillRect/>
        </a:stretch>
      </xdr:blipFill>
      <xdr:spPr>
        <a:xfrm>
          <a:off x="0" y="184150"/>
          <a:ext cx="1463040" cy="274320"/>
        </a:xfrm>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88DA2900-EE1E-4579-8863-9D64C207F0D0}"/>
            </a:ext>
          </a:extLst>
        </xdr:cNvPr>
        <xdr:cNvPicPr>
          <a:picLocks noChangeAspect="1"/>
        </xdr:cNvPicPr>
      </xdr:nvPicPr>
      <xdr:blipFill>
        <a:blip xmlns:r="http://schemas.openxmlformats.org/officeDocument/2006/relationships" r:embed="rId1"/>
        <a:stretch>
          <a:fillRect/>
        </a:stretch>
      </xdr:blipFill>
      <xdr:spPr>
        <a:xfrm>
          <a:off x="0" y="184150"/>
          <a:ext cx="1463040" cy="274320"/>
        </a:xfrm>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69D17DA3-8109-42F1-A826-D8DBAE84FD75}"/>
            </a:ext>
          </a:extLst>
        </xdr:cNvPr>
        <xdr:cNvPicPr>
          <a:picLocks noChangeAspect="1"/>
        </xdr:cNvPicPr>
      </xdr:nvPicPr>
      <xdr:blipFill>
        <a:blip xmlns:r="http://schemas.openxmlformats.org/officeDocument/2006/relationships" r:embed="rId1"/>
        <a:stretch>
          <a:fillRect/>
        </a:stretch>
      </xdr:blipFill>
      <xdr:spPr>
        <a:xfrm>
          <a:off x="0" y="184150"/>
          <a:ext cx="1463040" cy="27432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workbookViewId="0">
      <selection activeCell="C6" sqref="C6"/>
    </sheetView>
  </sheetViews>
  <sheetFormatPr defaultColWidth="11.54296875" defaultRowHeight="14.5" x14ac:dyDescent="0.35"/>
  <sheetData>
    <row r="7" spans="6:12" ht="40" customHeight="1" x14ac:dyDescent="0.35">
      <c r="F7" s="23" t="s">
        <v>0</v>
      </c>
      <c r="G7" s="24"/>
      <c r="H7" s="24"/>
      <c r="I7" s="24"/>
      <c r="J7" s="24"/>
      <c r="K7" s="24"/>
      <c r="L7" s="24"/>
    </row>
    <row r="10" spans="6:12" ht="20" customHeight="1" x14ac:dyDescent="0.45">
      <c r="F10" s="2" t="s">
        <v>1</v>
      </c>
      <c r="K10" s="3" t="s">
        <v>2</v>
      </c>
    </row>
    <row r="11" spans="6:12" ht="20" customHeight="1" x14ac:dyDescent="0.45">
      <c r="F11" s="2" t="s">
        <v>3</v>
      </c>
      <c r="K11" s="3" t="s">
        <v>4</v>
      </c>
    </row>
    <row r="12" spans="6:12" ht="20" customHeight="1" x14ac:dyDescent="0.45">
      <c r="F12" s="2" t="s">
        <v>5</v>
      </c>
      <c r="K12" s="3" t="s">
        <v>6</v>
      </c>
    </row>
    <row r="13" spans="6:12" ht="20" customHeight="1" x14ac:dyDescent="0.45">
      <c r="F13" s="2" t="s">
        <v>7</v>
      </c>
      <c r="K13" s="3">
        <v>8021</v>
      </c>
    </row>
    <row r="14" spans="6:12" ht="18.5" x14ac:dyDescent="0.45">
      <c r="F14" s="2"/>
    </row>
    <row r="15" spans="6:12" ht="18.5" x14ac:dyDescent="0.45">
      <c r="F15" s="2"/>
    </row>
    <row r="16" spans="6:12" ht="18.5" x14ac:dyDescent="0.45">
      <c r="F16" s="2" t="s">
        <v>8</v>
      </c>
    </row>
    <row r="17" spans="6:13" ht="50" customHeight="1" x14ac:dyDescent="0.35">
      <c r="F17" s="25" t="s">
        <v>9</v>
      </c>
      <c r="G17" s="24"/>
      <c r="H17" s="24"/>
      <c r="I17" s="24"/>
      <c r="J17" s="24"/>
      <c r="K17" s="24"/>
      <c r="L17" s="24"/>
      <c r="M17" s="24"/>
    </row>
    <row r="19" spans="6:13" ht="30" customHeight="1" x14ac:dyDescent="0.35">
      <c r="F19" s="4" t="s">
        <v>10</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112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5.01130149460777E-2</v>
      </c>
      <c r="D9" s="14">
        <v>6.3044453125362401E-2</v>
      </c>
      <c r="E9" s="14">
        <v>3.77195594887689E-2</v>
      </c>
      <c r="F9" s="14"/>
      <c r="G9" s="14">
        <v>8.0002310686194497E-2</v>
      </c>
      <c r="H9" s="14">
        <v>0.104319090953017</v>
      </c>
      <c r="I9" s="14">
        <v>6.6464229919433598E-2</v>
      </c>
      <c r="J9" s="14">
        <v>2.61441468885238E-2</v>
      </c>
      <c r="K9" s="14">
        <v>1.85296803637293E-2</v>
      </c>
      <c r="L9" s="14">
        <v>1.3530793634604099E-2</v>
      </c>
      <c r="M9" s="14"/>
      <c r="N9" s="14">
        <v>7.3751350703931906E-2</v>
      </c>
      <c r="O9" s="14">
        <v>3.3945595940328803E-2</v>
      </c>
      <c r="P9" s="14">
        <v>4.9085230503740397E-2</v>
      </c>
      <c r="Q9" s="14">
        <v>4.3066720103601103E-2</v>
      </c>
      <c r="R9" s="14"/>
      <c r="S9" s="14">
        <v>9.1621755138153099E-2</v>
      </c>
      <c r="T9" s="14">
        <v>3.7054692023431098E-2</v>
      </c>
      <c r="U9" s="14">
        <v>3.55883089461623E-2</v>
      </c>
      <c r="V9" s="14">
        <v>4.50544275892504E-2</v>
      </c>
      <c r="W9" s="14">
        <v>2.8780224677436302E-2</v>
      </c>
      <c r="X9" s="14">
        <v>7.6095526483849499E-2</v>
      </c>
      <c r="Y9" s="14">
        <v>2.8018814108976099E-2</v>
      </c>
      <c r="Z9" s="14">
        <v>4.8285912959558502E-2</v>
      </c>
      <c r="AA9" s="14">
        <v>4.2755297413358401E-2</v>
      </c>
      <c r="AB9" s="14">
        <v>4.41289754513986E-2</v>
      </c>
      <c r="AC9" s="14">
        <v>3.2863259648987599E-2</v>
      </c>
      <c r="AD9" s="14">
        <v>7.3821973142586497E-2</v>
      </c>
      <c r="AE9" s="14"/>
      <c r="AF9" s="14">
        <v>2.9123954600173699E-2</v>
      </c>
      <c r="AG9" s="14">
        <v>2.8173612023633401E-2</v>
      </c>
      <c r="AH9" s="14">
        <v>6.6182411804352095E-2</v>
      </c>
      <c r="AI9" s="14">
        <v>8.1604369619452194E-2</v>
      </c>
      <c r="AJ9" s="14">
        <v>0.26661255808719198</v>
      </c>
      <c r="AK9" s="14"/>
      <c r="AL9" s="14">
        <v>2.6187352078321499E-2</v>
      </c>
      <c r="AM9" s="14">
        <v>6.9350707520350496E-2</v>
      </c>
      <c r="AN9" s="14">
        <v>5.2088531313367901E-2</v>
      </c>
      <c r="AO9" s="14">
        <v>3.7183290558171697E-2</v>
      </c>
      <c r="AP9" s="14">
        <v>3.6440906938498503E-2</v>
      </c>
      <c r="AQ9" s="14">
        <v>2.38505395587091E-2</v>
      </c>
      <c r="AR9" s="14">
        <v>4.3726341961373698E-2</v>
      </c>
      <c r="AS9" s="14">
        <v>3.3188372822790697E-2</v>
      </c>
      <c r="AT9" s="14">
        <v>5.1560368292787297E-2</v>
      </c>
      <c r="AU9" s="14">
        <v>3.60409307698146E-2</v>
      </c>
      <c r="AV9" s="14">
        <v>3.4495230249547898E-2</v>
      </c>
      <c r="AW9" s="14">
        <v>4.9213851330848303E-2</v>
      </c>
      <c r="AX9" s="14">
        <v>6.5350022422209497E-2</v>
      </c>
      <c r="AY9" s="14">
        <v>8.1398201599564901E-2</v>
      </c>
      <c r="AZ9" s="14">
        <v>9.6035857255967097E-2</v>
      </c>
      <c r="BA9" s="14">
        <v>0.15994856265464799</v>
      </c>
      <c r="BB9" s="14"/>
      <c r="BC9" s="14">
        <v>9.6642217502870401E-2</v>
      </c>
      <c r="BD9" s="14">
        <v>2.9722090913960102E-2</v>
      </c>
      <c r="BE9" s="14"/>
      <c r="BF9" s="14">
        <v>4.2131043226709498E-2</v>
      </c>
      <c r="BG9" s="14">
        <v>4.2110303855903003E-2</v>
      </c>
      <c r="BH9" s="14">
        <v>6.7330528261798195E-2</v>
      </c>
      <c r="BI9" s="14">
        <v>5.37740387877386E-2</v>
      </c>
      <c r="BJ9" s="14"/>
      <c r="BK9" s="14">
        <v>4.21671193482634E-2</v>
      </c>
      <c r="BL9" s="14">
        <v>4.94913072668536E-2</v>
      </c>
      <c r="BM9" s="14">
        <v>5.84727405583194E-2</v>
      </c>
      <c r="BN9" s="14">
        <v>4.5543659672440201E-2</v>
      </c>
      <c r="BO9" s="14"/>
      <c r="BP9" s="14">
        <v>9.6136196702997098E-2</v>
      </c>
      <c r="BQ9" s="14">
        <v>1.68382057133734E-2</v>
      </c>
      <c r="BR9" s="14">
        <v>1.1893975378589799E-2</v>
      </c>
      <c r="BS9" s="14">
        <v>6.5150731067495193E-2</v>
      </c>
      <c r="BT9" s="14">
        <v>3.1177806630843199E-2</v>
      </c>
    </row>
    <row r="10" spans="2:72" x14ac:dyDescent="0.35">
      <c r="B10" s="15" t="s">
        <v>99</v>
      </c>
      <c r="C10" s="14">
        <v>0.233816343495308</v>
      </c>
      <c r="D10" s="14">
        <v>0.25259289294980403</v>
      </c>
      <c r="E10" s="14">
        <v>0.21552821293248101</v>
      </c>
      <c r="F10" s="14"/>
      <c r="G10" s="14">
        <v>0.280864985033564</v>
      </c>
      <c r="H10" s="14">
        <v>0.30774748723379403</v>
      </c>
      <c r="I10" s="14">
        <v>0.25604144089597403</v>
      </c>
      <c r="J10" s="14">
        <v>0.18305014862715399</v>
      </c>
      <c r="K10" s="14">
        <v>0.16956290347392899</v>
      </c>
      <c r="L10" s="14">
        <v>0.208690456939779</v>
      </c>
      <c r="M10" s="14"/>
      <c r="N10" s="14">
        <v>0.30828118993452402</v>
      </c>
      <c r="O10" s="14">
        <v>0.22872765853185001</v>
      </c>
      <c r="P10" s="14">
        <v>0.21105920273471901</v>
      </c>
      <c r="Q10" s="14">
        <v>0.179235286861336</v>
      </c>
      <c r="R10" s="14"/>
      <c r="S10" s="14">
        <v>0.313458178302158</v>
      </c>
      <c r="T10" s="14">
        <v>0.218622136779107</v>
      </c>
      <c r="U10" s="14">
        <v>0.20475610670483199</v>
      </c>
      <c r="V10" s="14">
        <v>0.264325789032617</v>
      </c>
      <c r="W10" s="14">
        <v>0.198175243575405</v>
      </c>
      <c r="X10" s="14">
        <v>0.23157226474851</v>
      </c>
      <c r="Y10" s="14">
        <v>0.20637763971136</v>
      </c>
      <c r="Z10" s="14">
        <v>0.194554763298279</v>
      </c>
      <c r="AA10" s="14">
        <v>0.24599266101756001</v>
      </c>
      <c r="AB10" s="14">
        <v>0.226206687640952</v>
      </c>
      <c r="AC10" s="14">
        <v>0.18111095013763001</v>
      </c>
      <c r="AD10" s="14">
        <v>0.19533008299627699</v>
      </c>
      <c r="AE10" s="14"/>
      <c r="AF10" s="14">
        <v>0.16337342332990801</v>
      </c>
      <c r="AG10" s="14">
        <v>0.19966691346151799</v>
      </c>
      <c r="AH10" s="14">
        <v>0.28588783295208903</v>
      </c>
      <c r="AI10" s="14">
        <v>0.34293270163470801</v>
      </c>
      <c r="AJ10" s="14">
        <v>0.33384389075978599</v>
      </c>
      <c r="AK10" s="14"/>
      <c r="AL10" s="14">
        <v>0.13305532275483201</v>
      </c>
      <c r="AM10" s="14">
        <v>0.182601513695511</v>
      </c>
      <c r="AN10" s="14">
        <v>0.191622641518329</v>
      </c>
      <c r="AO10" s="14">
        <v>0.201229560794037</v>
      </c>
      <c r="AP10" s="14">
        <v>0.18468410528550999</v>
      </c>
      <c r="AQ10" s="14">
        <v>0.21906559232098</v>
      </c>
      <c r="AR10" s="14">
        <v>0.19752502204126901</v>
      </c>
      <c r="AS10" s="14">
        <v>0.244778929177113</v>
      </c>
      <c r="AT10" s="14">
        <v>0.237226219159758</v>
      </c>
      <c r="AU10" s="14">
        <v>0.25352692478679301</v>
      </c>
      <c r="AV10" s="14">
        <v>0.240216012295217</v>
      </c>
      <c r="AW10" s="14">
        <v>0.26249147174951498</v>
      </c>
      <c r="AX10" s="14">
        <v>0.30018851484480202</v>
      </c>
      <c r="AY10" s="14">
        <v>0.29961089993967099</v>
      </c>
      <c r="AZ10" s="14">
        <v>0.31099558375316999</v>
      </c>
      <c r="BA10" s="14">
        <v>0.38129451661154701</v>
      </c>
      <c r="BB10" s="14"/>
      <c r="BC10" s="14">
        <v>0.29430051434073201</v>
      </c>
      <c r="BD10" s="14">
        <v>0.20730980426654499</v>
      </c>
      <c r="BE10" s="14"/>
      <c r="BF10" s="14">
        <v>0.27422924126951498</v>
      </c>
      <c r="BG10" s="14">
        <v>0.217363062908943</v>
      </c>
      <c r="BH10" s="14">
        <v>0.22025198701705601</v>
      </c>
      <c r="BI10" s="14">
        <v>0.21581123521441001</v>
      </c>
      <c r="BJ10" s="14"/>
      <c r="BK10" s="14">
        <v>0.278464733583624</v>
      </c>
      <c r="BL10" s="14">
        <v>0.25590185149417999</v>
      </c>
      <c r="BM10" s="14">
        <v>0.21935492807764101</v>
      </c>
      <c r="BN10" s="14">
        <v>0.19043319037577</v>
      </c>
      <c r="BO10" s="14"/>
      <c r="BP10" s="14">
        <v>0.28417907629737399</v>
      </c>
      <c r="BQ10" s="14">
        <v>0.182264507177263</v>
      </c>
      <c r="BR10" s="14">
        <v>0.19538243666149199</v>
      </c>
      <c r="BS10" s="14">
        <v>0.29471348561065303</v>
      </c>
      <c r="BT10" s="14">
        <v>0.179430954868637</v>
      </c>
    </row>
    <row r="11" spans="2:72" x14ac:dyDescent="0.35">
      <c r="B11" s="15" t="s">
        <v>100</v>
      </c>
      <c r="C11" s="14">
        <v>0.35424664976317699</v>
      </c>
      <c r="D11" s="14">
        <v>0.35228415031350502</v>
      </c>
      <c r="E11" s="14">
        <v>0.35600682754430801</v>
      </c>
      <c r="F11" s="14"/>
      <c r="G11" s="14">
        <v>0.34591787012868902</v>
      </c>
      <c r="H11" s="14">
        <v>0.33036598528278999</v>
      </c>
      <c r="I11" s="14">
        <v>0.31444272004791501</v>
      </c>
      <c r="J11" s="14">
        <v>0.36463043679377799</v>
      </c>
      <c r="K11" s="14">
        <v>0.363266100904585</v>
      </c>
      <c r="L11" s="14">
        <v>0.39713585797231898</v>
      </c>
      <c r="M11" s="14"/>
      <c r="N11" s="14">
        <v>0.357415185553212</v>
      </c>
      <c r="O11" s="14">
        <v>0.37617867945668099</v>
      </c>
      <c r="P11" s="14">
        <v>0.33996769942278099</v>
      </c>
      <c r="Q11" s="14">
        <v>0.33910708861459499</v>
      </c>
      <c r="R11" s="14"/>
      <c r="S11" s="14">
        <v>0.34506841997489901</v>
      </c>
      <c r="T11" s="14">
        <v>0.37473316850872801</v>
      </c>
      <c r="U11" s="14">
        <v>0.37287247352274899</v>
      </c>
      <c r="V11" s="14">
        <v>0.364796846344767</v>
      </c>
      <c r="W11" s="14">
        <v>0.36015412901916699</v>
      </c>
      <c r="X11" s="14">
        <v>0.31206900309809199</v>
      </c>
      <c r="Y11" s="14">
        <v>0.38769560696702798</v>
      </c>
      <c r="Z11" s="14">
        <v>0.31661650852782902</v>
      </c>
      <c r="AA11" s="14">
        <v>0.323125523106155</v>
      </c>
      <c r="AB11" s="14">
        <v>0.37477496985873299</v>
      </c>
      <c r="AC11" s="14">
        <v>0.358225502403962</v>
      </c>
      <c r="AD11" s="14">
        <v>0.34649322462146498</v>
      </c>
      <c r="AE11" s="14"/>
      <c r="AF11" s="14">
        <v>0.355932259309927</v>
      </c>
      <c r="AG11" s="14">
        <v>0.35980013272192701</v>
      </c>
      <c r="AH11" s="14">
        <v>0.36283133501093601</v>
      </c>
      <c r="AI11" s="14">
        <v>0.36591351570445202</v>
      </c>
      <c r="AJ11" s="14">
        <v>0.30802285015063402</v>
      </c>
      <c r="AK11" s="14"/>
      <c r="AL11" s="14">
        <v>0.283545491587121</v>
      </c>
      <c r="AM11" s="14">
        <v>0.344590782646918</v>
      </c>
      <c r="AN11" s="14">
        <v>0.34357453198473897</v>
      </c>
      <c r="AO11" s="14">
        <v>0.361422686572834</v>
      </c>
      <c r="AP11" s="14">
        <v>0.34989394951123798</v>
      </c>
      <c r="AQ11" s="14">
        <v>0.36313350983403497</v>
      </c>
      <c r="AR11" s="14">
        <v>0.37025043039733901</v>
      </c>
      <c r="AS11" s="14">
        <v>0.34876960497225001</v>
      </c>
      <c r="AT11" s="14">
        <v>0.38695823383702799</v>
      </c>
      <c r="AU11" s="14">
        <v>0.35364302504286199</v>
      </c>
      <c r="AV11" s="14">
        <v>0.38090803701181902</v>
      </c>
      <c r="AW11" s="14">
        <v>0.38674292786902098</v>
      </c>
      <c r="AX11" s="14">
        <v>0.343303488667899</v>
      </c>
      <c r="AY11" s="14">
        <v>0.33706011942542102</v>
      </c>
      <c r="AZ11" s="14">
        <v>0.32633048034729301</v>
      </c>
      <c r="BA11" s="14">
        <v>0.27983157363282002</v>
      </c>
      <c r="BB11" s="14"/>
      <c r="BC11" s="14">
        <v>0.31985868460196298</v>
      </c>
      <c r="BD11" s="14">
        <v>0.36931680671172001</v>
      </c>
      <c r="BE11" s="14"/>
      <c r="BF11" s="14">
        <v>0.38758703970824898</v>
      </c>
      <c r="BG11" s="14">
        <v>0.36920095090478</v>
      </c>
      <c r="BH11" s="14">
        <v>0.331079031528975</v>
      </c>
      <c r="BI11" s="14">
        <v>0.29003261133677599</v>
      </c>
      <c r="BJ11" s="14"/>
      <c r="BK11" s="14">
        <v>0.38162707618965203</v>
      </c>
      <c r="BL11" s="14">
        <v>0.36160251040021602</v>
      </c>
      <c r="BM11" s="14">
        <v>0.35515139230098502</v>
      </c>
      <c r="BN11" s="14">
        <v>0.31699581170232</v>
      </c>
      <c r="BO11" s="14"/>
      <c r="BP11" s="14">
        <v>0.33182425654284498</v>
      </c>
      <c r="BQ11" s="14">
        <v>0.37022109277579601</v>
      </c>
      <c r="BR11" s="14">
        <v>0.40930712834602501</v>
      </c>
      <c r="BS11" s="14">
        <v>0.35027271045231601</v>
      </c>
      <c r="BT11" s="14">
        <v>0.34641441845661802</v>
      </c>
    </row>
    <row r="12" spans="2:72" x14ac:dyDescent="0.35">
      <c r="B12" s="15" t="s">
        <v>101</v>
      </c>
      <c r="C12" s="14">
        <v>0.33317265941107099</v>
      </c>
      <c r="D12" s="14">
        <v>0.31148535276691403</v>
      </c>
      <c r="E12" s="14">
        <v>0.35410509058141898</v>
      </c>
      <c r="F12" s="14"/>
      <c r="G12" s="14">
        <v>0.249465466095488</v>
      </c>
      <c r="H12" s="14">
        <v>0.225200704123134</v>
      </c>
      <c r="I12" s="14">
        <v>0.32812939679544201</v>
      </c>
      <c r="J12" s="14">
        <v>0.403041881033112</v>
      </c>
      <c r="K12" s="14">
        <v>0.42544494047902198</v>
      </c>
      <c r="L12" s="14">
        <v>0.361987100441092</v>
      </c>
      <c r="M12" s="14"/>
      <c r="N12" s="14">
        <v>0.243391209283954</v>
      </c>
      <c r="O12" s="14">
        <v>0.33510657119769999</v>
      </c>
      <c r="P12" s="14">
        <v>0.37765119374588002</v>
      </c>
      <c r="Q12" s="14">
        <v>0.389743217355213</v>
      </c>
      <c r="R12" s="14"/>
      <c r="S12" s="14">
        <v>0.222685641898931</v>
      </c>
      <c r="T12" s="14">
        <v>0.34008981122110099</v>
      </c>
      <c r="U12" s="14">
        <v>0.35361695821219902</v>
      </c>
      <c r="V12" s="14">
        <v>0.29453366646961998</v>
      </c>
      <c r="W12" s="14">
        <v>0.38741062810057902</v>
      </c>
      <c r="X12" s="14">
        <v>0.339786030851153</v>
      </c>
      <c r="Y12" s="14">
        <v>0.350173187760214</v>
      </c>
      <c r="Z12" s="14">
        <v>0.41216492220981898</v>
      </c>
      <c r="AA12" s="14">
        <v>0.36074489839713703</v>
      </c>
      <c r="AB12" s="14">
        <v>0.33390034244185501</v>
      </c>
      <c r="AC12" s="14">
        <v>0.39598072068441598</v>
      </c>
      <c r="AD12" s="14">
        <v>0.375377434222954</v>
      </c>
      <c r="AE12" s="14"/>
      <c r="AF12" s="14">
        <v>0.41322643667486397</v>
      </c>
      <c r="AG12" s="14">
        <v>0.37747620742959798</v>
      </c>
      <c r="AH12" s="14">
        <v>0.264408804717429</v>
      </c>
      <c r="AI12" s="14">
        <v>0.19394692896788601</v>
      </c>
      <c r="AJ12" s="14">
        <v>9.1520701002387198E-2</v>
      </c>
      <c r="AK12" s="14"/>
      <c r="AL12" s="14">
        <v>0.36504723232555603</v>
      </c>
      <c r="AM12" s="14">
        <v>0.354374223531568</v>
      </c>
      <c r="AN12" s="14">
        <v>0.37353930500665999</v>
      </c>
      <c r="AO12" s="14">
        <v>0.36567413936217702</v>
      </c>
      <c r="AP12" s="14">
        <v>0.39269806709004701</v>
      </c>
      <c r="AQ12" s="14">
        <v>0.36190453046638998</v>
      </c>
      <c r="AR12" s="14">
        <v>0.36453745433957901</v>
      </c>
      <c r="AS12" s="14">
        <v>0.35247312962678301</v>
      </c>
      <c r="AT12" s="14">
        <v>0.30395155419279002</v>
      </c>
      <c r="AU12" s="14">
        <v>0.33877144986244001</v>
      </c>
      <c r="AV12" s="14">
        <v>0.32628368621079701</v>
      </c>
      <c r="AW12" s="14">
        <v>0.28465647895646701</v>
      </c>
      <c r="AX12" s="14">
        <v>0.27539917247111101</v>
      </c>
      <c r="AY12" s="14">
        <v>0.266595229653316</v>
      </c>
      <c r="AZ12" s="14">
        <v>0.24635285275399901</v>
      </c>
      <c r="BA12" s="14">
        <v>0.172702747300265</v>
      </c>
      <c r="BB12" s="14"/>
      <c r="BC12" s="14">
        <v>0.26994184360745799</v>
      </c>
      <c r="BD12" s="14">
        <v>0.36088288633719501</v>
      </c>
      <c r="BE12" s="14"/>
      <c r="BF12" s="14">
        <v>0.28733962642040101</v>
      </c>
      <c r="BG12" s="14">
        <v>0.348584166899508</v>
      </c>
      <c r="BH12" s="14">
        <v>0.35099459013428602</v>
      </c>
      <c r="BI12" s="14">
        <v>0.35709305058612301</v>
      </c>
      <c r="BJ12" s="14"/>
      <c r="BK12" s="14">
        <v>0.28408986142012899</v>
      </c>
      <c r="BL12" s="14">
        <v>0.31594036823440902</v>
      </c>
      <c r="BM12" s="14">
        <v>0.34609881742422399</v>
      </c>
      <c r="BN12" s="14">
        <v>0.37966623758024298</v>
      </c>
      <c r="BO12" s="14"/>
      <c r="BP12" s="14">
        <v>0.26519090972726</v>
      </c>
      <c r="BQ12" s="14">
        <v>0.40326369238998999</v>
      </c>
      <c r="BR12" s="14">
        <v>0.368495326556327</v>
      </c>
      <c r="BS12" s="14">
        <v>0.27721687739658901</v>
      </c>
      <c r="BT12" s="14">
        <v>0.38806249525333197</v>
      </c>
    </row>
    <row r="13" spans="2:72" x14ac:dyDescent="0.35">
      <c r="B13" s="15" t="s">
        <v>102</v>
      </c>
      <c r="C13" s="20">
        <v>2.86513323843662E-2</v>
      </c>
      <c r="D13" s="20">
        <v>2.0593150844415299E-2</v>
      </c>
      <c r="E13" s="20">
        <v>3.6640309453022699E-2</v>
      </c>
      <c r="F13" s="20"/>
      <c r="G13" s="20">
        <v>4.3749368056064802E-2</v>
      </c>
      <c r="H13" s="20">
        <v>3.2366732407265203E-2</v>
      </c>
      <c r="I13" s="20">
        <v>3.4922212341235201E-2</v>
      </c>
      <c r="J13" s="20">
        <v>2.3133386657432399E-2</v>
      </c>
      <c r="K13" s="20">
        <v>2.3196374778733899E-2</v>
      </c>
      <c r="L13" s="20">
        <v>1.8655791012204902E-2</v>
      </c>
      <c r="M13" s="20"/>
      <c r="N13" s="20">
        <v>1.7161064524378399E-2</v>
      </c>
      <c r="O13" s="20">
        <v>2.6041494873439701E-2</v>
      </c>
      <c r="P13" s="20">
        <v>2.2236673592880101E-2</v>
      </c>
      <c r="Q13" s="20">
        <v>4.8847687065254899E-2</v>
      </c>
      <c r="R13" s="20"/>
      <c r="S13" s="20">
        <v>2.7166004685859401E-2</v>
      </c>
      <c r="T13" s="20">
        <v>2.9500191467633E-2</v>
      </c>
      <c r="U13" s="20">
        <v>3.3166152614057899E-2</v>
      </c>
      <c r="V13" s="20">
        <v>3.1289270563745801E-2</v>
      </c>
      <c r="W13" s="20">
        <v>2.54797746274124E-2</v>
      </c>
      <c r="X13" s="20">
        <v>4.0477174818395301E-2</v>
      </c>
      <c r="Y13" s="20">
        <v>2.77347514524224E-2</v>
      </c>
      <c r="Z13" s="20">
        <v>2.8377893004514002E-2</v>
      </c>
      <c r="AA13" s="20">
        <v>2.73816200657898E-2</v>
      </c>
      <c r="AB13" s="20">
        <v>2.0989024607061101E-2</v>
      </c>
      <c r="AC13" s="20">
        <v>3.18195671250045E-2</v>
      </c>
      <c r="AD13" s="20">
        <v>8.9772850167167406E-3</v>
      </c>
      <c r="AE13" s="20"/>
      <c r="AF13" s="20">
        <v>3.8343926085126601E-2</v>
      </c>
      <c r="AG13" s="20">
        <v>3.4883134363322597E-2</v>
      </c>
      <c r="AH13" s="20">
        <v>2.0689615515193601E-2</v>
      </c>
      <c r="AI13" s="20">
        <v>1.5602484073502201E-2</v>
      </c>
      <c r="AJ13" s="20">
        <v>0</v>
      </c>
      <c r="AK13" s="20"/>
      <c r="AL13" s="20">
        <v>0.19216460125417001</v>
      </c>
      <c r="AM13" s="20">
        <v>4.9082772605651803E-2</v>
      </c>
      <c r="AN13" s="20">
        <v>3.91749901769037E-2</v>
      </c>
      <c r="AO13" s="20">
        <v>3.4490322712779999E-2</v>
      </c>
      <c r="AP13" s="20">
        <v>3.6282971174706399E-2</v>
      </c>
      <c r="AQ13" s="20">
        <v>3.2045827819885901E-2</v>
      </c>
      <c r="AR13" s="20">
        <v>2.3960751260439801E-2</v>
      </c>
      <c r="AS13" s="20">
        <v>2.0789963401064399E-2</v>
      </c>
      <c r="AT13" s="20">
        <v>2.03036245176361E-2</v>
      </c>
      <c r="AU13" s="20">
        <v>1.8017669538090399E-2</v>
      </c>
      <c r="AV13" s="20">
        <v>1.8097034232618499E-2</v>
      </c>
      <c r="AW13" s="20">
        <v>1.6895270094148498E-2</v>
      </c>
      <c r="AX13" s="20">
        <v>1.5758801593979001E-2</v>
      </c>
      <c r="AY13" s="20">
        <v>1.5335549382026799E-2</v>
      </c>
      <c r="AZ13" s="20">
        <v>2.0285225889571198E-2</v>
      </c>
      <c r="BA13" s="20">
        <v>6.2225998007200897E-3</v>
      </c>
      <c r="BB13" s="20"/>
      <c r="BC13" s="20">
        <v>1.92567399469761E-2</v>
      </c>
      <c r="BD13" s="20">
        <v>3.2768411770579799E-2</v>
      </c>
      <c r="BE13" s="20"/>
      <c r="BF13" s="20">
        <v>8.7130493751247408E-3</v>
      </c>
      <c r="BG13" s="20">
        <v>2.2741515430865201E-2</v>
      </c>
      <c r="BH13" s="20">
        <v>3.0343863057884599E-2</v>
      </c>
      <c r="BI13" s="20">
        <v>8.3289064074952707E-2</v>
      </c>
      <c r="BJ13" s="20"/>
      <c r="BK13" s="20">
        <v>1.36512094583305E-2</v>
      </c>
      <c r="BL13" s="20">
        <v>1.7063962604341201E-2</v>
      </c>
      <c r="BM13" s="20">
        <v>2.0922121638831202E-2</v>
      </c>
      <c r="BN13" s="20">
        <v>6.7361100669226598E-2</v>
      </c>
      <c r="BO13" s="20"/>
      <c r="BP13" s="20">
        <v>2.2669560729524599E-2</v>
      </c>
      <c r="BQ13" s="20">
        <v>2.7412501943577201E-2</v>
      </c>
      <c r="BR13" s="20">
        <v>1.49211330575662E-2</v>
      </c>
      <c r="BS13" s="20">
        <v>1.26461954729465E-2</v>
      </c>
      <c r="BT13" s="20">
        <v>5.4914324790569201E-2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343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338</v>
      </c>
      <c r="C9" s="14">
        <v>0.19251113391198801</v>
      </c>
      <c r="D9" s="14">
        <v>0.22865595804518599</v>
      </c>
      <c r="E9" s="14">
        <v>0.157846794123885</v>
      </c>
      <c r="F9" s="14"/>
      <c r="G9" s="14">
        <v>0.221782358134296</v>
      </c>
      <c r="H9" s="14">
        <v>0.30285641544193598</v>
      </c>
      <c r="I9" s="14">
        <v>0.22867598599168201</v>
      </c>
      <c r="J9" s="14">
        <v>0.15205795253026899</v>
      </c>
      <c r="K9" s="14">
        <v>0.145649566022341</v>
      </c>
      <c r="L9" s="14">
        <v>0.11815571921745301</v>
      </c>
      <c r="M9" s="14"/>
      <c r="N9" s="14">
        <v>0.271622388531156</v>
      </c>
      <c r="O9" s="14">
        <v>0.156015178753416</v>
      </c>
      <c r="P9" s="14">
        <v>0.20399125121815401</v>
      </c>
      <c r="Q9" s="14">
        <v>0.13736207596623601</v>
      </c>
      <c r="R9" s="14"/>
      <c r="S9" s="14">
        <v>0.28367797574266002</v>
      </c>
      <c r="T9" s="14">
        <v>0.151132136119462</v>
      </c>
      <c r="U9" s="14">
        <v>0.173046506460865</v>
      </c>
      <c r="V9" s="14">
        <v>0.16484519029910899</v>
      </c>
      <c r="W9" s="14">
        <v>0.16237324747610901</v>
      </c>
      <c r="X9" s="14">
        <v>0.217394569989772</v>
      </c>
      <c r="Y9" s="14">
        <v>0.175112329817662</v>
      </c>
      <c r="Z9" s="14">
        <v>0.20143382296075499</v>
      </c>
      <c r="AA9" s="14">
        <v>0.20069351480768099</v>
      </c>
      <c r="AB9" s="14">
        <v>0.17262868185573499</v>
      </c>
      <c r="AC9" s="14">
        <v>0.15030974621381299</v>
      </c>
      <c r="AD9" s="14">
        <v>0.21151036471330301</v>
      </c>
      <c r="AE9" s="14"/>
      <c r="AF9" s="14">
        <v>0.14279771175162001</v>
      </c>
      <c r="AG9" s="14">
        <v>0.14100641119072199</v>
      </c>
      <c r="AH9" s="14">
        <v>0.23183817549403901</v>
      </c>
      <c r="AI9" s="14">
        <v>0.30204501487200103</v>
      </c>
      <c r="AJ9" s="14">
        <v>0.41258385818984999</v>
      </c>
      <c r="AK9" s="14"/>
      <c r="AL9" s="14">
        <v>9.6392835706701596E-2</v>
      </c>
      <c r="AM9" s="14">
        <v>0.15485124739272399</v>
      </c>
      <c r="AN9" s="14">
        <v>0.15276169234925399</v>
      </c>
      <c r="AO9" s="14">
        <v>0.163854015869796</v>
      </c>
      <c r="AP9" s="14">
        <v>0.15032015543369101</v>
      </c>
      <c r="AQ9" s="14">
        <v>0.14864898671301299</v>
      </c>
      <c r="AR9" s="14">
        <v>0.17619376740707299</v>
      </c>
      <c r="AS9" s="14">
        <v>0.159249241418326</v>
      </c>
      <c r="AT9" s="14">
        <v>0.178366936286804</v>
      </c>
      <c r="AU9" s="14">
        <v>0.18921901824503101</v>
      </c>
      <c r="AV9" s="14">
        <v>0.195093916584063</v>
      </c>
      <c r="AW9" s="14">
        <v>0.25068365184068298</v>
      </c>
      <c r="AX9" s="14">
        <v>0.23435859596602801</v>
      </c>
      <c r="AY9" s="14">
        <v>0.25491526007726101</v>
      </c>
      <c r="AZ9" s="14">
        <v>0.27531005282007598</v>
      </c>
      <c r="BA9" s="14">
        <v>0.42398564929327098</v>
      </c>
      <c r="BB9" s="14"/>
      <c r="BC9" s="14">
        <v>0.30733757587898503</v>
      </c>
      <c r="BD9" s="14">
        <v>0.14218967714149</v>
      </c>
      <c r="BE9" s="14"/>
      <c r="BF9" s="14">
        <v>0.219967467708714</v>
      </c>
      <c r="BG9" s="14">
        <v>0.17997978965526701</v>
      </c>
      <c r="BH9" s="14">
        <v>0.20301907958870799</v>
      </c>
      <c r="BI9" s="14">
        <v>0.14482446989726899</v>
      </c>
      <c r="BJ9" s="14"/>
      <c r="BK9" s="14">
        <v>0.218319972528354</v>
      </c>
      <c r="BL9" s="14">
        <v>0.21083922538404601</v>
      </c>
      <c r="BM9" s="14">
        <v>0.19713318760797099</v>
      </c>
      <c r="BN9" s="14">
        <v>0.141458815964742</v>
      </c>
      <c r="BO9" s="14"/>
      <c r="BP9" s="14">
        <v>0.26209583433919098</v>
      </c>
      <c r="BQ9" s="14">
        <v>0.106982939592677</v>
      </c>
      <c r="BR9" s="14">
        <v>9.5217297762910394E-2</v>
      </c>
      <c r="BS9" s="14">
        <v>0.35172672573142</v>
      </c>
      <c r="BT9" s="14">
        <v>7.2832944114075704E-2</v>
      </c>
    </row>
    <row r="10" spans="2:72" x14ac:dyDescent="0.35">
      <c r="B10" s="15" t="s">
        <v>339</v>
      </c>
      <c r="C10" s="14">
        <v>0.31550619688561499</v>
      </c>
      <c r="D10" s="14">
        <v>0.322493042973926</v>
      </c>
      <c r="E10" s="14">
        <v>0.30859727235318102</v>
      </c>
      <c r="F10" s="14"/>
      <c r="G10" s="14">
        <v>0.34252703535401002</v>
      </c>
      <c r="H10" s="14">
        <v>0.339287473242464</v>
      </c>
      <c r="I10" s="14">
        <v>0.33542317870502503</v>
      </c>
      <c r="J10" s="14">
        <v>0.30963247459578902</v>
      </c>
      <c r="K10" s="14">
        <v>0.29197086785960602</v>
      </c>
      <c r="L10" s="14">
        <v>0.28258746827408299</v>
      </c>
      <c r="M10" s="14"/>
      <c r="N10" s="14">
        <v>0.326165903302229</v>
      </c>
      <c r="O10" s="14">
        <v>0.31625964453204802</v>
      </c>
      <c r="P10" s="14">
        <v>0.304128241804976</v>
      </c>
      <c r="Q10" s="14">
        <v>0.31163188898785399</v>
      </c>
      <c r="R10" s="14"/>
      <c r="S10" s="14">
        <v>0.34676003472342298</v>
      </c>
      <c r="T10" s="14">
        <v>0.29332308409652802</v>
      </c>
      <c r="U10" s="14">
        <v>0.28362742887831599</v>
      </c>
      <c r="V10" s="14">
        <v>0.313632169213307</v>
      </c>
      <c r="W10" s="14">
        <v>0.29180413928715798</v>
      </c>
      <c r="X10" s="14">
        <v>0.29070212925892103</v>
      </c>
      <c r="Y10" s="14">
        <v>0.32628015587315301</v>
      </c>
      <c r="Z10" s="14">
        <v>0.30365543003066398</v>
      </c>
      <c r="AA10" s="14">
        <v>0.32090866373691901</v>
      </c>
      <c r="AB10" s="14">
        <v>0.34235954313020101</v>
      </c>
      <c r="AC10" s="14">
        <v>0.31137861373236703</v>
      </c>
      <c r="AD10" s="14">
        <v>0.37989741922568598</v>
      </c>
      <c r="AE10" s="14"/>
      <c r="AF10" s="14">
        <v>0.295409383279927</v>
      </c>
      <c r="AG10" s="14">
        <v>0.32750920969743003</v>
      </c>
      <c r="AH10" s="14">
        <v>0.31314576727104498</v>
      </c>
      <c r="AI10" s="14">
        <v>0.34386329080461803</v>
      </c>
      <c r="AJ10" s="14">
        <v>0.321280964043762</v>
      </c>
      <c r="AK10" s="14"/>
      <c r="AL10" s="14">
        <v>0.238138216257959</v>
      </c>
      <c r="AM10" s="14">
        <v>0.25729093368922301</v>
      </c>
      <c r="AN10" s="14">
        <v>0.30294508456181302</v>
      </c>
      <c r="AO10" s="14">
        <v>0.32437829443685401</v>
      </c>
      <c r="AP10" s="14">
        <v>0.31074853308084499</v>
      </c>
      <c r="AQ10" s="14">
        <v>0.33120473018748597</v>
      </c>
      <c r="AR10" s="14">
        <v>0.31916863764052</v>
      </c>
      <c r="AS10" s="14">
        <v>0.33076490404303399</v>
      </c>
      <c r="AT10" s="14">
        <v>0.35391900438903501</v>
      </c>
      <c r="AU10" s="14">
        <v>0.32923701614476802</v>
      </c>
      <c r="AV10" s="14">
        <v>0.31451979819443199</v>
      </c>
      <c r="AW10" s="14">
        <v>0.30983147785792903</v>
      </c>
      <c r="AX10" s="14">
        <v>0.344814019391261</v>
      </c>
      <c r="AY10" s="14">
        <v>0.287188047649929</v>
      </c>
      <c r="AZ10" s="14">
        <v>0.29952163618802002</v>
      </c>
      <c r="BA10" s="14">
        <v>0.326100134708113</v>
      </c>
      <c r="BB10" s="14"/>
      <c r="BC10" s="14">
        <v>0.331225145590614</v>
      </c>
      <c r="BD10" s="14">
        <v>0.30861753618877302</v>
      </c>
      <c r="BE10" s="14"/>
      <c r="BF10" s="14">
        <v>0.31803596464093398</v>
      </c>
      <c r="BG10" s="14">
        <v>0.318632256062644</v>
      </c>
      <c r="BH10" s="14">
        <v>0.320148406764661</v>
      </c>
      <c r="BI10" s="14">
        <v>0.29291084728887701</v>
      </c>
      <c r="BJ10" s="14"/>
      <c r="BK10" s="14">
        <v>0.31064103984180702</v>
      </c>
      <c r="BL10" s="14">
        <v>0.33560373336233501</v>
      </c>
      <c r="BM10" s="14">
        <v>0.34033424076961899</v>
      </c>
      <c r="BN10" s="14">
        <v>0.26293769504443298</v>
      </c>
      <c r="BO10" s="14"/>
      <c r="BP10" s="14">
        <v>0.39930005190838602</v>
      </c>
      <c r="BQ10" s="14">
        <v>0.30850695704318598</v>
      </c>
      <c r="BR10" s="14">
        <v>0.286219717226255</v>
      </c>
      <c r="BS10" s="14">
        <v>0.29261551799326702</v>
      </c>
      <c r="BT10" s="14">
        <v>0.27968851178856702</v>
      </c>
    </row>
    <row r="11" spans="2:72" x14ac:dyDescent="0.35">
      <c r="B11" s="15" t="s">
        <v>340</v>
      </c>
      <c r="C11" s="14">
        <v>0.32928357257139201</v>
      </c>
      <c r="D11" s="14">
        <v>0.31011275561539198</v>
      </c>
      <c r="E11" s="14">
        <v>0.34773046894301002</v>
      </c>
      <c r="F11" s="14"/>
      <c r="G11" s="14">
        <v>0.22903378091635901</v>
      </c>
      <c r="H11" s="14">
        <v>0.21264495410482201</v>
      </c>
      <c r="I11" s="14">
        <v>0.26963199081213102</v>
      </c>
      <c r="J11" s="14">
        <v>0.36195887680245298</v>
      </c>
      <c r="K11" s="14">
        <v>0.41699481819138701</v>
      </c>
      <c r="L11" s="14">
        <v>0.45382702502016697</v>
      </c>
      <c r="M11" s="14"/>
      <c r="N11" s="14">
        <v>0.27698467100955998</v>
      </c>
      <c r="O11" s="14">
        <v>0.35037194325691001</v>
      </c>
      <c r="P11" s="14">
        <v>0.33663945159957898</v>
      </c>
      <c r="Q11" s="14">
        <v>0.35748711794874999</v>
      </c>
      <c r="R11" s="14"/>
      <c r="S11" s="14">
        <v>0.23447397791095001</v>
      </c>
      <c r="T11" s="14">
        <v>0.377156058432362</v>
      </c>
      <c r="U11" s="14">
        <v>0.34235353255810702</v>
      </c>
      <c r="V11" s="14">
        <v>0.36301684957840702</v>
      </c>
      <c r="W11" s="14">
        <v>0.3624513881468</v>
      </c>
      <c r="X11" s="14">
        <v>0.33584127967231903</v>
      </c>
      <c r="Y11" s="14">
        <v>0.32342149907072898</v>
      </c>
      <c r="Z11" s="14">
        <v>0.32355155373296901</v>
      </c>
      <c r="AA11" s="14">
        <v>0.32711777428960898</v>
      </c>
      <c r="AB11" s="14">
        <v>0.33473827319601202</v>
      </c>
      <c r="AC11" s="14">
        <v>0.37968210795319102</v>
      </c>
      <c r="AD11" s="14">
        <v>0.26184571269623402</v>
      </c>
      <c r="AE11" s="14"/>
      <c r="AF11" s="14">
        <v>0.390886384960972</v>
      </c>
      <c r="AG11" s="14">
        <v>0.35003263317246602</v>
      </c>
      <c r="AH11" s="14">
        <v>0.29255150234773603</v>
      </c>
      <c r="AI11" s="14">
        <v>0.24036459801711699</v>
      </c>
      <c r="AJ11" s="14">
        <v>0.18829135645649001</v>
      </c>
      <c r="AK11" s="14"/>
      <c r="AL11" s="14">
        <v>0.31335022266294399</v>
      </c>
      <c r="AM11" s="14">
        <v>0.35414080153174099</v>
      </c>
      <c r="AN11" s="14">
        <v>0.365931326719804</v>
      </c>
      <c r="AO11" s="14">
        <v>0.36114019328427999</v>
      </c>
      <c r="AP11" s="14">
        <v>0.37726643350724898</v>
      </c>
      <c r="AQ11" s="14">
        <v>0.32975483275189299</v>
      </c>
      <c r="AR11" s="14">
        <v>0.33057331515183902</v>
      </c>
      <c r="AS11" s="14">
        <v>0.36335862515578599</v>
      </c>
      <c r="AT11" s="14">
        <v>0.31656180015722701</v>
      </c>
      <c r="AU11" s="14">
        <v>0.33583278646630299</v>
      </c>
      <c r="AV11" s="14">
        <v>0.33366109125517901</v>
      </c>
      <c r="AW11" s="14">
        <v>0.29073487795409902</v>
      </c>
      <c r="AX11" s="14">
        <v>0.30063403191235899</v>
      </c>
      <c r="AY11" s="14">
        <v>0.36980604020772001</v>
      </c>
      <c r="AZ11" s="14">
        <v>0.317200824486285</v>
      </c>
      <c r="BA11" s="14">
        <v>0.14465083104360399</v>
      </c>
      <c r="BB11" s="14"/>
      <c r="BC11" s="14">
        <v>0.23416185042781501</v>
      </c>
      <c r="BD11" s="14">
        <v>0.37096964719659897</v>
      </c>
      <c r="BE11" s="14"/>
      <c r="BF11" s="14">
        <v>0.327230605632087</v>
      </c>
      <c r="BG11" s="14">
        <v>0.34422459309266301</v>
      </c>
      <c r="BH11" s="14">
        <v>0.30321681325689598</v>
      </c>
      <c r="BI11" s="14">
        <v>0.34690020207630601</v>
      </c>
      <c r="BJ11" s="14"/>
      <c r="BK11" s="14">
        <v>0.33162502143317701</v>
      </c>
      <c r="BL11" s="14">
        <v>0.30589648416843901</v>
      </c>
      <c r="BM11" s="14">
        <v>0.310443733225444</v>
      </c>
      <c r="BN11" s="14">
        <v>0.37761294511821503</v>
      </c>
      <c r="BO11" s="14"/>
      <c r="BP11" s="14">
        <v>0.20950566849796201</v>
      </c>
      <c r="BQ11" s="14">
        <v>0.419859440856093</v>
      </c>
      <c r="BR11" s="14">
        <v>0.47732737468557401</v>
      </c>
      <c r="BS11" s="14">
        <v>0.244852628986543</v>
      </c>
      <c r="BT11" s="14">
        <v>0.39983325053260599</v>
      </c>
    </row>
    <row r="12" spans="2:72" x14ac:dyDescent="0.35">
      <c r="B12" s="15" t="s">
        <v>341</v>
      </c>
      <c r="C12" s="14">
        <v>9.8736630113918103E-2</v>
      </c>
      <c r="D12" s="14">
        <v>8.8108950371372299E-2</v>
      </c>
      <c r="E12" s="14">
        <v>0.10904926615848499</v>
      </c>
      <c r="F12" s="14"/>
      <c r="G12" s="14">
        <v>0.144694294367822</v>
      </c>
      <c r="H12" s="14">
        <v>9.7238526549632207E-2</v>
      </c>
      <c r="I12" s="14">
        <v>0.108349825850374</v>
      </c>
      <c r="J12" s="14">
        <v>9.8783181955828497E-2</v>
      </c>
      <c r="K12" s="14">
        <v>8.0248033682270001E-2</v>
      </c>
      <c r="L12" s="14">
        <v>7.4041411217316E-2</v>
      </c>
      <c r="M12" s="14"/>
      <c r="N12" s="14">
        <v>8.6427441578220299E-2</v>
      </c>
      <c r="O12" s="14">
        <v>0.109680465096527</v>
      </c>
      <c r="P12" s="14">
        <v>0.10046853728742899</v>
      </c>
      <c r="Q12" s="14">
        <v>9.8669684154834597E-2</v>
      </c>
      <c r="R12" s="14"/>
      <c r="S12" s="14">
        <v>8.0956628120756699E-2</v>
      </c>
      <c r="T12" s="14">
        <v>0.11307453015362801</v>
      </c>
      <c r="U12" s="14">
        <v>0.10767359092298399</v>
      </c>
      <c r="V12" s="14">
        <v>0.101671661347224</v>
      </c>
      <c r="W12" s="14">
        <v>0.119920967079442</v>
      </c>
      <c r="X12" s="14">
        <v>0.10108365267078399</v>
      </c>
      <c r="Y12" s="14">
        <v>9.1096965573794306E-2</v>
      </c>
      <c r="Z12" s="14">
        <v>0.11529692741</v>
      </c>
      <c r="AA12" s="14">
        <v>9.9758805207413301E-2</v>
      </c>
      <c r="AB12" s="14">
        <v>9.0686082745422794E-2</v>
      </c>
      <c r="AC12" s="14">
        <v>7.8923414875158499E-2</v>
      </c>
      <c r="AD12" s="14">
        <v>8.2158744039375703E-2</v>
      </c>
      <c r="AE12" s="14"/>
      <c r="AF12" s="14">
        <v>9.5315098748506605E-2</v>
      </c>
      <c r="AG12" s="14">
        <v>0.112577696411102</v>
      </c>
      <c r="AH12" s="14">
        <v>0.10512545701732499</v>
      </c>
      <c r="AI12" s="14">
        <v>7.5637082740310599E-2</v>
      </c>
      <c r="AJ12" s="14">
        <v>1.78022159631364E-2</v>
      </c>
      <c r="AK12" s="14"/>
      <c r="AL12" s="14">
        <v>0.148817047936807</v>
      </c>
      <c r="AM12" s="14">
        <v>0.13222540866747501</v>
      </c>
      <c r="AN12" s="14">
        <v>8.9391906188437398E-2</v>
      </c>
      <c r="AO12" s="14">
        <v>7.7477335947303105E-2</v>
      </c>
      <c r="AP12" s="14">
        <v>8.9927993045472998E-2</v>
      </c>
      <c r="AQ12" s="14">
        <v>0.11608380997574699</v>
      </c>
      <c r="AR12" s="14">
        <v>0.110756925711972</v>
      </c>
      <c r="AS12" s="14">
        <v>0.111796685777675</v>
      </c>
      <c r="AT12" s="14">
        <v>9.4163027380789105E-2</v>
      </c>
      <c r="AU12" s="14">
        <v>9.7895433957464306E-2</v>
      </c>
      <c r="AV12" s="14">
        <v>0.12144084775775101</v>
      </c>
      <c r="AW12" s="14">
        <v>9.9147591243617203E-2</v>
      </c>
      <c r="AX12" s="14">
        <v>8.5598166512761198E-2</v>
      </c>
      <c r="AY12" s="14">
        <v>6.1879621335224698E-2</v>
      </c>
      <c r="AZ12" s="14">
        <v>7.8974005173928899E-2</v>
      </c>
      <c r="BA12" s="14">
        <v>7.7061688107476295E-2</v>
      </c>
      <c r="BB12" s="14"/>
      <c r="BC12" s="14">
        <v>8.5967658899513993E-2</v>
      </c>
      <c r="BD12" s="14">
        <v>0.10433249481165099</v>
      </c>
      <c r="BE12" s="14"/>
      <c r="BF12" s="14">
        <v>9.7706801926937495E-2</v>
      </c>
      <c r="BG12" s="14">
        <v>9.94832023809024E-2</v>
      </c>
      <c r="BH12" s="14">
        <v>0.105462763921306</v>
      </c>
      <c r="BI12" s="14">
        <v>8.5768850234632502E-2</v>
      </c>
      <c r="BJ12" s="14"/>
      <c r="BK12" s="14">
        <v>9.9158238876786306E-2</v>
      </c>
      <c r="BL12" s="14">
        <v>0.1087030753617</v>
      </c>
      <c r="BM12" s="14">
        <v>9.4777104566390102E-2</v>
      </c>
      <c r="BN12" s="14">
        <v>9.6190988426826302E-2</v>
      </c>
      <c r="BO12" s="14"/>
      <c r="BP12" s="14">
        <v>9.2935630280659001E-2</v>
      </c>
      <c r="BQ12" s="14">
        <v>9.9879598244532297E-2</v>
      </c>
      <c r="BR12" s="14">
        <v>7.9658501128409803E-2</v>
      </c>
      <c r="BS12" s="14">
        <v>7.9927647259831702E-2</v>
      </c>
      <c r="BT12" s="14">
        <v>0.12807110951206599</v>
      </c>
    </row>
    <row r="13" spans="2:72" x14ac:dyDescent="0.35">
      <c r="B13" s="15" t="s">
        <v>342</v>
      </c>
      <c r="C13" s="14">
        <v>1.7625029943098301E-2</v>
      </c>
      <c r="D13" s="14">
        <v>1.73393906819709E-2</v>
      </c>
      <c r="E13" s="14">
        <v>1.7982010341451998E-2</v>
      </c>
      <c r="F13" s="14"/>
      <c r="G13" s="14">
        <v>3.21323113883508E-2</v>
      </c>
      <c r="H13" s="14">
        <v>1.6948898307405199E-2</v>
      </c>
      <c r="I13" s="14">
        <v>1.32810400920572E-2</v>
      </c>
      <c r="J13" s="14">
        <v>2.0923327481328E-2</v>
      </c>
      <c r="K13" s="14">
        <v>1.2891617733725901E-2</v>
      </c>
      <c r="L13" s="14">
        <v>1.2600718154471001E-2</v>
      </c>
      <c r="M13" s="14"/>
      <c r="N13" s="14">
        <v>1.3771385237412E-2</v>
      </c>
      <c r="O13" s="14">
        <v>1.67284214129386E-2</v>
      </c>
      <c r="P13" s="14">
        <v>1.5321075923121799E-2</v>
      </c>
      <c r="Q13" s="14">
        <v>2.5023702153556399E-2</v>
      </c>
      <c r="R13" s="14"/>
      <c r="S13" s="14">
        <v>2.3869126627730601E-2</v>
      </c>
      <c r="T13" s="14">
        <v>1.6911057057738901E-2</v>
      </c>
      <c r="U13" s="14">
        <v>1.69615390985354E-2</v>
      </c>
      <c r="V13" s="14">
        <v>2.01434180891682E-2</v>
      </c>
      <c r="W13" s="14">
        <v>1.23739446590884E-2</v>
      </c>
      <c r="X13" s="14">
        <v>1.7691731497015299E-2</v>
      </c>
      <c r="Y13" s="14">
        <v>1.59619080927378E-2</v>
      </c>
      <c r="Z13" s="14">
        <v>2.1796693030149101E-2</v>
      </c>
      <c r="AA13" s="14">
        <v>1.46355358188628E-2</v>
      </c>
      <c r="AB13" s="14">
        <v>1.26607982526909E-2</v>
      </c>
      <c r="AC13" s="14">
        <v>2.1153227956161001E-2</v>
      </c>
      <c r="AD13" s="14">
        <v>1.6678506790138999E-2</v>
      </c>
      <c r="AE13" s="14"/>
      <c r="AF13" s="14">
        <v>1.7516501677905499E-2</v>
      </c>
      <c r="AG13" s="14">
        <v>1.61762363948687E-2</v>
      </c>
      <c r="AH13" s="14">
        <v>1.8130825604217402E-2</v>
      </c>
      <c r="AI13" s="14">
        <v>1.41469940449577E-2</v>
      </c>
      <c r="AJ13" s="14">
        <v>9.6473844416137995E-3</v>
      </c>
      <c r="AK13" s="14"/>
      <c r="AL13" s="14">
        <v>6.4566150073431694E-2</v>
      </c>
      <c r="AM13" s="14">
        <v>3.2538401015514203E-2</v>
      </c>
      <c r="AN13" s="14">
        <v>1.36930802646453E-2</v>
      </c>
      <c r="AO13" s="14">
        <v>1.52047863856992E-2</v>
      </c>
      <c r="AP13" s="14">
        <v>2.74869996464225E-2</v>
      </c>
      <c r="AQ13" s="14">
        <v>2.2599064777300799E-2</v>
      </c>
      <c r="AR13" s="14">
        <v>1.6753339566691599E-2</v>
      </c>
      <c r="AS13" s="14">
        <v>9.61012196990884E-3</v>
      </c>
      <c r="AT13" s="14">
        <v>1.1294501055171701E-2</v>
      </c>
      <c r="AU13" s="14">
        <v>1.3601507428378699E-2</v>
      </c>
      <c r="AV13" s="14">
        <v>5.7922113334487801E-3</v>
      </c>
      <c r="AW13" s="14">
        <v>2.0588668379107299E-2</v>
      </c>
      <c r="AX13" s="14">
        <v>2.3926408862944702E-2</v>
      </c>
      <c r="AY13" s="14">
        <v>9.9643225362935402E-3</v>
      </c>
      <c r="AZ13" s="14">
        <v>1.01872896052983E-2</v>
      </c>
      <c r="BA13" s="14">
        <v>1.22532173894174E-2</v>
      </c>
      <c r="BB13" s="14"/>
      <c r="BC13" s="14">
        <v>1.5200882327611701E-2</v>
      </c>
      <c r="BD13" s="14">
        <v>1.8687386638545401E-2</v>
      </c>
      <c r="BE13" s="14"/>
      <c r="BF13" s="14">
        <v>1.3997261035341499E-2</v>
      </c>
      <c r="BG13" s="14">
        <v>1.72725852180101E-2</v>
      </c>
      <c r="BH13" s="14">
        <v>2.0662235576444799E-2</v>
      </c>
      <c r="BI13" s="14">
        <v>2.0331877263492101E-2</v>
      </c>
      <c r="BJ13" s="14"/>
      <c r="BK13" s="14">
        <v>1.32916704313544E-2</v>
      </c>
      <c r="BL13" s="14">
        <v>1.4433063034030601E-2</v>
      </c>
      <c r="BM13" s="14">
        <v>1.74595396310512E-2</v>
      </c>
      <c r="BN13" s="14">
        <v>2.5298195593832701E-2</v>
      </c>
      <c r="BO13" s="14"/>
      <c r="BP13" s="14">
        <v>1.29090182394951E-2</v>
      </c>
      <c r="BQ13" s="14">
        <v>1.9250974690913799E-2</v>
      </c>
      <c r="BR13" s="14">
        <v>1.08315665939766E-2</v>
      </c>
      <c r="BS13" s="14">
        <v>1.33000776190394E-2</v>
      </c>
      <c r="BT13" s="14">
        <v>2.7402910108662502E-2</v>
      </c>
    </row>
    <row r="14" spans="2:72" x14ac:dyDescent="0.35">
      <c r="B14" s="15" t="s">
        <v>102</v>
      </c>
      <c r="C14" s="20">
        <v>4.6337436573988297E-2</v>
      </c>
      <c r="D14" s="20">
        <v>3.3289902312152703E-2</v>
      </c>
      <c r="E14" s="20">
        <v>5.8794188079986397E-2</v>
      </c>
      <c r="F14" s="20"/>
      <c r="G14" s="20">
        <v>2.9830219839162099E-2</v>
      </c>
      <c r="H14" s="20">
        <v>3.1023732353740101E-2</v>
      </c>
      <c r="I14" s="20">
        <v>4.4637978548730597E-2</v>
      </c>
      <c r="J14" s="20">
        <v>5.66441866343321E-2</v>
      </c>
      <c r="K14" s="20">
        <v>5.2245096510670198E-2</v>
      </c>
      <c r="L14" s="20">
        <v>5.8787658116510502E-2</v>
      </c>
      <c r="M14" s="20"/>
      <c r="N14" s="20">
        <v>2.50282103414225E-2</v>
      </c>
      <c r="O14" s="20">
        <v>5.0944346948160503E-2</v>
      </c>
      <c r="P14" s="20">
        <v>3.9451442166740701E-2</v>
      </c>
      <c r="Q14" s="20">
        <v>6.9825530788768894E-2</v>
      </c>
      <c r="R14" s="20"/>
      <c r="S14" s="20">
        <v>3.0262256874478401E-2</v>
      </c>
      <c r="T14" s="20">
        <v>4.8403134140282397E-2</v>
      </c>
      <c r="U14" s="20">
        <v>7.6337402081194106E-2</v>
      </c>
      <c r="V14" s="20">
        <v>3.6690711472785E-2</v>
      </c>
      <c r="W14" s="20">
        <v>5.1076313351402197E-2</v>
      </c>
      <c r="X14" s="20">
        <v>3.7286636911188602E-2</v>
      </c>
      <c r="Y14" s="20">
        <v>6.8127141571923303E-2</v>
      </c>
      <c r="Z14" s="20">
        <v>3.4265572835462201E-2</v>
      </c>
      <c r="AA14" s="20">
        <v>3.6885706139514397E-2</v>
      </c>
      <c r="AB14" s="20">
        <v>4.6926620819938501E-2</v>
      </c>
      <c r="AC14" s="20">
        <v>5.85528892693103E-2</v>
      </c>
      <c r="AD14" s="20">
        <v>4.7909252535263298E-2</v>
      </c>
      <c r="AE14" s="20"/>
      <c r="AF14" s="20">
        <v>5.8074919581068703E-2</v>
      </c>
      <c r="AG14" s="20">
        <v>5.2697813133410397E-2</v>
      </c>
      <c r="AH14" s="20">
        <v>3.9208272265637598E-2</v>
      </c>
      <c r="AI14" s="20">
        <v>2.3943019520995298E-2</v>
      </c>
      <c r="AJ14" s="20">
        <v>5.03942209051471E-2</v>
      </c>
      <c r="AK14" s="20"/>
      <c r="AL14" s="20">
        <v>0.138735527362157</v>
      </c>
      <c r="AM14" s="20">
        <v>6.8953207703322306E-2</v>
      </c>
      <c r="AN14" s="20">
        <v>7.5276909916046894E-2</v>
      </c>
      <c r="AO14" s="20">
        <v>5.7945374076066702E-2</v>
      </c>
      <c r="AP14" s="20">
        <v>4.4249885286319901E-2</v>
      </c>
      <c r="AQ14" s="20">
        <v>5.1708575594559797E-2</v>
      </c>
      <c r="AR14" s="20">
        <v>4.6554014521905197E-2</v>
      </c>
      <c r="AS14" s="20">
        <v>2.52204216352701E-2</v>
      </c>
      <c r="AT14" s="20">
        <v>4.5694730730973201E-2</v>
      </c>
      <c r="AU14" s="20">
        <v>3.42142377580546E-2</v>
      </c>
      <c r="AV14" s="20">
        <v>2.9492134875125E-2</v>
      </c>
      <c r="AW14" s="20">
        <v>2.90137327245646E-2</v>
      </c>
      <c r="AX14" s="20">
        <v>1.0668777354645701E-2</v>
      </c>
      <c r="AY14" s="20">
        <v>1.6246708193572299E-2</v>
      </c>
      <c r="AZ14" s="20">
        <v>1.8806191726392401E-2</v>
      </c>
      <c r="BA14" s="20">
        <v>1.5948479458118E-2</v>
      </c>
      <c r="BB14" s="20"/>
      <c r="BC14" s="20">
        <v>2.61068868754601E-2</v>
      </c>
      <c r="BD14" s="20">
        <v>5.5203258022940897E-2</v>
      </c>
      <c r="BE14" s="20"/>
      <c r="BF14" s="20">
        <v>2.3061899055986101E-2</v>
      </c>
      <c r="BG14" s="20">
        <v>4.0407573590514299E-2</v>
      </c>
      <c r="BH14" s="20">
        <v>4.7490700891984303E-2</v>
      </c>
      <c r="BI14" s="20">
        <v>0.109263753239423</v>
      </c>
      <c r="BJ14" s="20"/>
      <c r="BK14" s="20">
        <v>2.6964056888521801E-2</v>
      </c>
      <c r="BL14" s="20">
        <v>2.4524418689448602E-2</v>
      </c>
      <c r="BM14" s="20">
        <v>3.98521941995243E-2</v>
      </c>
      <c r="BN14" s="20">
        <v>9.6501359851951393E-2</v>
      </c>
      <c r="BO14" s="20"/>
      <c r="BP14" s="20">
        <v>2.3253796734306199E-2</v>
      </c>
      <c r="BQ14" s="20">
        <v>4.5520089572598399E-2</v>
      </c>
      <c r="BR14" s="20">
        <v>5.07455426028749E-2</v>
      </c>
      <c r="BS14" s="20">
        <v>1.7577402409898399E-2</v>
      </c>
      <c r="BT14" s="20">
        <v>9.2171273944022997E-2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BT23"/>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353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344</v>
      </c>
      <c r="C9" s="14">
        <v>0.53134536276029898</v>
      </c>
      <c r="D9" s="14">
        <v>0.52625017058232104</v>
      </c>
      <c r="E9" s="14">
        <v>0.53694969835218898</v>
      </c>
      <c r="F9" s="14"/>
      <c r="G9" s="14">
        <v>0.40471666525399802</v>
      </c>
      <c r="H9" s="14">
        <v>0.48777670789344602</v>
      </c>
      <c r="I9" s="14">
        <v>0.50483347470981199</v>
      </c>
      <c r="J9" s="14">
        <v>0.55044447876098901</v>
      </c>
      <c r="K9" s="14">
        <v>0.57356164498551299</v>
      </c>
      <c r="L9" s="14">
        <v>0.62845428687808802</v>
      </c>
      <c r="M9" s="14"/>
      <c r="N9" s="14">
        <v>0.57981041357733798</v>
      </c>
      <c r="O9" s="14">
        <v>0.56173359631913899</v>
      </c>
      <c r="P9" s="14">
        <v>0.49973145489274001</v>
      </c>
      <c r="Q9" s="14">
        <v>0.47444991683176502</v>
      </c>
      <c r="R9" s="14"/>
      <c r="S9" s="14">
        <v>0.51730266533404201</v>
      </c>
      <c r="T9" s="14">
        <v>0.55172927016026496</v>
      </c>
      <c r="U9" s="14">
        <v>0.52030749296786805</v>
      </c>
      <c r="V9" s="14">
        <v>0.51141986304106202</v>
      </c>
      <c r="W9" s="14">
        <v>0.55054720375106603</v>
      </c>
      <c r="X9" s="14">
        <v>0.52511461512433399</v>
      </c>
      <c r="Y9" s="14">
        <v>0.54443881312831599</v>
      </c>
      <c r="Z9" s="14">
        <v>0.51774859323613898</v>
      </c>
      <c r="AA9" s="14">
        <v>0.53650301868692596</v>
      </c>
      <c r="AB9" s="14">
        <v>0.54359409873199005</v>
      </c>
      <c r="AC9" s="14">
        <v>0.50132782480203597</v>
      </c>
      <c r="AD9" s="14">
        <v>0.54930791081508601</v>
      </c>
      <c r="AE9" s="14"/>
      <c r="AF9" s="14">
        <v>0.48410941031271998</v>
      </c>
      <c r="AG9" s="14">
        <v>0.50253380474821396</v>
      </c>
      <c r="AH9" s="14">
        <v>0.58411371641486898</v>
      </c>
      <c r="AI9" s="14">
        <v>0.55306389653612698</v>
      </c>
      <c r="AJ9" s="14">
        <v>0.49463061976594802</v>
      </c>
      <c r="AK9" s="14"/>
      <c r="AL9" s="14">
        <v>0.38062555338736698</v>
      </c>
      <c r="AM9" s="14">
        <v>0.41914055360971703</v>
      </c>
      <c r="AN9" s="14">
        <v>0.50859749617210304</v>
      </c>
      <c r="AO9" s="14">
        <v>0.51898939503874097</v>
      </c>
      <c r="AP9" s="14">
        <v>0.46773022482738502</v>
      </c>
      <c r="AQ9" s="14">
        <v>0.53192578003565305</v>
      </c>
      <c r="AR9" s="14">
        <v>0.50665116565826096</v>
      </c>
      <c r="AS9" s="14">
        <v>0.56577033655857101</v>
      </c>
      <c r="AT9" s="14">
        <v>0.56486649418200496</v>
      </c>
      <c r="AU9" s="14">
        <v>0.57353485413736405</v>
      </c>
      <c r="AV9" s="14">
        <v>0.537097870121237</v>
      </c>
      <c r="AW9" s="14">
        <v>0.54377661932702803</v>
      </c>
      <c r="AX9" s="14">
        <v>0.56334230664401097</v>
      </c>
      <c r="AY9" s="14">
        <v>0.61318249420510995</v>
      </c>
      <c r="AZ9" s="14">
        <v>0.52128283161106603</v>
      </c>
      <c r="BA9" s="14">
        <v>0.61712122079570997</v>
      </c>
      <c r="BB9" s="14"/>
      <c r="BC9" s="14">
        <v>0.50669922987822202</v>
      </c>
      <c r="BD9" s="14">
        <v>0.54214626618585204</v>
      </c>
      <c r="BE9" s="14"/>
      <c r="BF9" s="14">
        <v>0.65685342564417604</v>
      </c>
      <c r="BG9" s="14">
        <v>0.580648436005758</v>
      </c>
      <c r="BH9" s="14">
        <v>0.442764192103623</v>
      </c>
      <c r="BI9" s="14">
        <v>0.31020273790837699</v>
      </c>
      <c r="BJ9" s="14"/>
      <c r="BK9" s="14">
        <v>0.63219084331262099</v>
      </c>
      <c r="BL9" s="14">
        <v>0.58732078734698701</v>
      </c>
      <c r="BM9" s="14">
        <v>0.50935745432052404</v>
      </c>
      <c r="BN9" s="14">
        <v>0.41069319641170798</v>
      </c>
      <c r="BO9" s="14"/>
      <c r="BP9" s="14">
        <v>0.47002517441267999</v>
      </c>
      <c r="BQ9" s="14">
        <v>0.60418921088694699</v>
      </c>
      <c r="BR9" s="14">
        <v>0.65219041654011001</v>
      </c>
      <c r="BS9" s="14">
        <v>0.66012210951114403</v>
      </c>
      <c r="BT9" s="14">
        <v>0.37259716061197801</v>
      </c>
    </row>
    <row r="10" spans="2:72" ht="29" x14ac:dyDescent="0.35">
      <c r="B10" s="15" t="s">
        <v>345</v>
      </c>
      <c r="C10" s="14">
        <v>0.459454492948767</v>
      </c>
      <c r="D10" s="14">
        <v>0.45956045180897398</v>
      </c>
      <c r="E10" s="14">
        <v>0.45841382570416001</v>
      </c>
      <c r="F10" s="14"/>
      <c r="G10" s="14">
        <v>0.37819950004832598</v>
      </c>
      <c r="H10" s="14">
        <v>0.434131425547719</v>
      </c>
      <c r="I10" s="14">
        <v>0.42497975445327302</v>
      </c>
      <c r="J10" s="14">
        <v>0.45668683597765902</v>
      </c>
      <c r="K10" s="14">
        <v>0.49651619339056702</v>
      </c>
      <c r="L10" s="14">
        <v>0.53935317033569297</v>
      </c>
      <c r="M10" s="14"/>
      <c r="N10" s="14">
        <v>0.55122452967075997</v>
      </c>
      <c r="O10" s="14">
        <v>0.48593960500958999</v>
      </c>
      <c r="P10" s="14">
        <v>0.396288393429994</v>
      </c>
      <c r="Q10" s="14">
        <v>0.38696748382611001</v>
      </c>
      <c r="R10" s="14"/>
      <c r="S10" s="14">
        <v>0.44951745554917899</v>
      </c>
      <c r="T10" s="14">
        <v>0.478073983874444</v>
      </c>
      <c r="U10" s="14">
        <v>0.48093622966284499</v>
      </c>
      <c r="V10" s="14">
        <v>0.428138339470372</v>
      </c>
      <c r="W10" s="14">
        <v>0.43717581826478003</v>
      </c>
      <c r="X10" s="14">
        <v>0.451821395091492</v>
      </c>
      <c r="Y10" s="14">
        <v>0.44345098066884597</v>
      </c>
      <c r="Z10" s="14">
        <v>0.45264071155406799</v>
      </c>
      <c r="AA10" s="14">
        <v>0.48775626602282202</v>
      </c>
      <c r="AB10" s="14">
        <v>0.47635003781714202</v>
      </c>
      <c r="AC10" s="14">
        <v>0.45190231494663902</v>
      </c>
      <c r="AD10" s="14">
        <v>0.44652541157417802</v>
      </c>
      <c r="AE10" s="14"/>
      <c r="AF10" s="14">
        <v>0.381991547731662</v>
      </c>
      <c r="AG10" s="14">
        <v>0.45508338441559099</v>
      </c>
      <c r="AH10" s="14">
        <v>0.52182206931755504</v>
      </c>
      <c r="AI10" s="14">
        <v>0.52785014399631303</v>
      </c>
      <c r="AJ10" s="14">
        <v>0.46285957569053299</v>
      </c>
      <c r="AK10" s="14"/>
      <c r="AL10" s="14">
        <v>0.35395192156821897</v>
      </c>
      <c r="AM10" s="14">
        <v>0.31181478452598599</v>
      </c>
      <c r="AN10" s="14">
        <v>0.42212219648753102</v>
      </c>
      <c r="AO10" s="14">
        <v>0.43331146324539699</v>
      </c>
      <c r="AP10" s="14">
        <v>0.409369621648011</v>
      </c>
      <c r="AQ10" s="14">
        <v>0.42233633346998101</v>
      </c>
      <c r="AR10" s="14">
        <v>0.43396271334256298</v>
      </c>
      <c r="AS10" s="14">
        <v>0.465085961636097</v>
      </c>
      <c r="AT10" s="14">
        <v>0.48509739270193902</v>
      </c>
      <c r="AU10" s="14">
        <v>0.50264555698262903</v>
      </c>
      <c r="AV10" s="14">
        <v>0.49230254675448099</v>
      </c>
      <c r="AW10" s="14">
        <v>0.54368470871401897</v>
      </c>
      <c r="AX10" s="14">
        <v>0.53603281847049999</v>
      </c>
      <c r="AY10" s="14">
        <v>0.51794840547805499</v>
      </c>
      <c r="AZ10" s="14">
        <v>0.49058404266030098</v>
      </c>
      <c r="BA10" s="14">
        <v>0.544686972497882</v>
      </c>
      <c r="BB10" s="14"/>
      <c r="BC10" s="14">
        <v>0.428174854139728</v>
      </c>
      <c r="BD10" s="14">
        <v>0.473162459207778</v>
      </c>
      <c r="BE10" s="14"/>
      <c r="BF10" s="14">
        <v>0.611507587903247</v>
      </c>
      <c r="BG10" s="14">
        <v>0.48418506910220499</v>
      </c>
      <c r="BH10" s="14">
        <v>0.35461780817663102</v>
      </c>
      <c r="BI10" s="14">
        <v>0.27619868866284902</v>
      </c>
      <c r="BJ10" s="14"/>
      <c r="BK10" s="14">
        <v>0.57958494698525098</v>
      </c>
      <c r="BL10" s="14">
        <v>0.52091296274834897</v>
      </c>
      <c r="BM10" s="14">
        <v>0.43599479901556198</v>
      </c>
      <c r="BN10" s="14">
        <v>0.31575002037302102</v>
      </c>
      <c r="BO10" s="14"/>
      <c r="BP10" s="14">
        <v>0.42349701932640998</v>
      </c>
      <c r="BQ10" s="14">
        <v>0.48166587564587499</v>
      </c>
      <c r="BR10" s="14">
        <v>0.57603604543063802</v>
      </c>
      <c r="BS10" s="14">
        <v>0.57785095742815695</v>
      </c>
      <c r="BT10" s="14">
        <v>0.32112331193881599</v>
      </c>
    </row>
    <row r="11" spans="2:72" ht="43.5" x14ac:dyDescent="0.35">
      <c r="B11" s="15" t="s">
        <v>346</v>
      </c>
      <c r="C11" s="14">
        <v>0.42398906509291301</v>
      </c>
      <c r="D11" s="14">
        <v>0.42678826014892701</v>
      </c>
      <c r="E11" s="14">
        <v>0.421169748520693</v>
      </c>
      <c r="F11" s="14"/>
      <c r="G11" s="14">
        <v>0.34604851845053303</v>
      </c>
      <c r="H11" s="14">
        <v>0.37935536355012101</v>
      </c>
      <c r="I11" s="14">
        <v>0.39750856975722898</v>
      </c>
      <c r="J11" s="14">
        <v>0.40167967492484302</v>
      </c>
      <c r="K11" s="14">
        <v>0.44874884429484602</v>
      </c>
      <c r="L11" s="14">
        <v>0.53499579376163897</v>
      </c>
      <c r="M11" s="14"/>
      <c r="N11" s="14">
        <v>0.486829927515741</v>
      </c>
      <c r="O11" s="14">
        <v>0.45965947650602201</v>
      </c>
      <c r="P11" s="14">
        <v>0.380391300763948</v>
      </c>
      <c r="Q11" s="14">
        <v>0.35540409995662497</v>
      </c>
      <c r="R11" s="14"/>
      <c r="S11" s="14">
        <v>0.39874355376131898</v>
      </c>
      <c r="T11" s="14">
        <v>0.47781090799818099</v>
      </c>
      <c r="U11" s="14">
        <v>0.42051352709869899</v>
      </c>
      <c r="V11" s="14">
        <v>0.40894344827000001</v>
      </c>
      <c r="W11" s="14">
        <v>0.40240985496770199</v>
      </c>
      <c r="X11" s="14">
        <v>0.39660697676946999</v>
      </c>
      <c r="Y11" s="14">
        <v>0.438118753182691</v>
      </c>
      <c r="Z11" s="14">
        <v>0.38829409019306099</v>
      </c>
      <c r="AA11" s="14">
        <v>0.40789134222463103</v>
      </c>
      <c r="AB11" s="14">
        <v>0.484011037162561</v>
      </c>
      <c r="AC11" s="14">
        <v>0.41729288281890597</v>
      </c>
      <c r="AD11" s="14">
        <v>0.39531575961718801</v>
      </c>
      <c r="AE11" s="14"/>
      <c r="AF11" s="14">
        <v>0.36353745195475801</v>
      </c>
      <c r="AG11" s="14">
        <v>0.40120697099652503</v>
      </c>
      <c r="AH11" s="14">
        <v>0.47708947556908698</v>
      </c>
      <c r="AI11" s="14">
        <v>0.46132172534662502</v>
      </c>
      <c r="AJ11" s="14">
        <v>0.52198366299968402</v>
      </c>
      <c r="AK11" s="14"/>
      <c r="AL11" s="14">
        <v>0.28322213495642101</v>
      </c>
      <c r="AM11" s="14">
        <v>0.33438134580332801</v>
      </c>
      <c r="AN11" s="14">
        <v>0.390249347618222</v>
      </c>
      <c r="AO11" s="14">
        <v>0.41228045322555701</v>
      </c>
      <c r="AP11" s="14">
        <v>0.38019524615484102</v>
      </c>
      <c r="AQ11" s="14">
        <v>0.39216373369351998</v>
      </c>
      <c r="AR11" s="14">
        <v>0.42578565971256399</v>
      </c>
      <c r="AS11" s="14">
        <v>0.464234845031537</v>
      </c>
      <c r="AT11" s="14">
        <v>0.43169668433540997</v>
      </c>
      <c r="AU11" s="14">
        <v>0.45550293474891901</v>
      </c>
      <c r="AV11" s="14">
        <v>0.45383376812658999</v>
      </c>
      <c r="AW11" s="14">
        <v>0.45325782153468702</v>
      </c>
      <c r="AX11" s="14">
        <v>0.46589878461943901</v>
      </c>
      <c r="AY11" s="14">
        <v>0.44581710165081301</v>
      </c>
      <c r="AZ11" s="14">
        <v>0.43255034380110702</v>
      </c>
      <c r="BA11" s="14">
        <v>0.476711114141602</v>
      </c>
      <c r="BB11" s="14"/>
      <c r="BC11" s="14">
        <v>0.38573804800460099</v>
      </c>
      <c r="BD11" s="14">
        <v>0.44075216312037202</v>
      </c>
      <c r="BE11" s="14"/>
      <c r="BF11" s="14">
        <v>0.54997769917724604</v>
      </c>
      <c r="BG11" s="14">
        <v>0.43406575897835098</v>
      </c>
      <c r="BH11" s="14">
        <v>0.35818942365613299</v>
      </c>
      <c r="BI11" s="14">
        <v>0.25722776129797398</v>
      </c>
      <c r="BJ11" s="14"/>
      <c r="BK11" s="14">
        <v>0.52582460641566897</v>
      </c>
      <c r="BL11" s="14">
        <v>0.46109486672057098</v>
      </c>
      <c r="BM11" s="14">
        <v>0.40194731001405798</v>
      </c>
      <c r="BN11" s="14">
        <v>0.318562866674517</v>
      </c>
      <c r="BO11" s="14"/>
      <c r="BP11" s="14">
        <v>0.38467386449579799</v>
      </c>
      <c r="BQ11" s="14">
        <v>0.43581590599751002</v>
      </c>
      <c r="BR11" s="14">
        <v>0.55881411161440697</v>
      </c>
      <c r="BS11" s="14">
        <v>0.52762601481776705</v>
      </c>
      <c r="BT11" s="14">
        <v>0.30175150413804502</v>
      </c>
    </row>
    <row r="12" spans="2:72" ht="43.5" x14ac:dyDescent="0.35">
      <c r="B12" s="15" t="s">
        <v>347</v>
      </c>
      <c r="C12" s="14">
        <v>0.23068656260320899</v>
      </c>
      <c r="D12" s="14">
        <v>0.24882222540606999</v>
      </c>
      <c r="E12" s="14">
        <v>0.212764171494183</v>
      </c>
      <c r="F12" s="14"/>
      <c r="G12" s="14">
        <v>0.26495310825916002</v>
      </c>
      <c r="H12" s="14">
        <v>0.26073461187436597</v>
      </c>
      <c r="I12" s="14">
        <v>0.242211377953681</v>
      </c>
      <c r="J12" s="14">
        <v>0.192458745964001</v>
      </c>
      <c r="K12" s="14">
        <v>0.20781317387169701</v>
      </c>
      <c r="L12" s="14">
        <v>0.220518206428231</v>
      </c>
      <c r="M12" s="14"/>
      <c r="N12" s="14">
        <v>0.288605378565996</v>
      </c>
      <c r="O12" s="14">
        <v>0.220795345939614</v>
      </c>
      <c r="P12" s="14">
        <v>0.215307868638591</v>
      </c>
      <c r="Q12" s="14">
        <v>0.18952424934852699</v>
      </c>
      <c r="R12" s="14"/>
      <c r="S12" s="14">
        <v>0.28241176170364002</v>
      </c>
      <c r="T12" s="14">
        <v>0.22103461294321</v>
      </c>
      <c r="U12" s="14">
        <v>0.21204236367402299</v>
      </c>
      <c r="V12" s="14">
        <v>0.22563205594852301</v>
      </c>
      <c r="W12" s="14">
        <v>0.19113207535236401</v>
      </c>
      <c r="X12" s="14">
        <v>0.24286711128848401</v>
      </c>
      <c r="Y12" s="14">
        <v>0.19036215825137701</v>
      </c>
      <c r="Z12" s="14">
        <v>0.26181082161267699</v>
      </c>
      <c r="AA12" s="14">
        <v>0.245021812437206</v>
      </c>
      <c r="AB12" s="14">
        <v>0.22242282373084199</v>
      </c>
      <c r="AC12" s="14">
        <v>0.21079036337391199</v>
      </c>
      <c r="AD12" s="14">
        <v>0.22316369533344399</v>
      </c>
      <c r="AE12" s="14"/>
      <c r="AF12" s="14">
        <v>0.15876558023908099</v>
      </c>
      <c r="AG12" s="14">
        <v>0.21240869146834199</v>
      </c>
      <c r="AH12" s="14">
        <v>0.27566792646729399</v>
      </c>
      <c r="AI12" s="14">
        <v>0.31461507603605998</v>
      </c>
      <c r="AJ12" s="14">
        <v>0.346543081061296</v>
      </c>
      <c r="AK12" s="14"/>
      <c r="AL12" s="14">
        <v>0.11081361047159401</v>
      </c>
      <c r="AM12" s="14">
        <v>0.16490100554687501</v>
      </c>
      <c r="AN12" s="14">
        <v>0.226171773873866</v>
      </c>
      <c r="AO12" s="14">
        <v>0.21847346997824299</v>
      </c>
      <c r="AP12" s="14">
        <v>0.20226085835424901</v>
      </c>
      <c r="AQ12" s="14">
        <v>0.20455770255953501</v>
      </c>
      <c r="AR12" s="14">
        <v>0.22160617399340199</v>
      </c>
      <c r="AS12" s="14">
        <v>0.216632964340296</v>
      </c>
      <c r="AT12" s="14">
        <v>0.24194001505544099</v>
      </c>
      <c r="AU12" s="14">
        <v>0.21171515553130499</v>
      </c>
      <c r="AV12" s="14">
        <v>0.25850063055779299</v>
      </c>
      <c r="AW12" s="14">
        <v>0.245290754422368</v>
      </c>
      <c r="AX12" s="14">
        <v>0.28469822818497098</v>
      </c>
      <c r="AY12" s="14">
        <v>0.30812928146338298</v>
      </c>
      <c r="AZ12" s="14">
        <v>0.30439051831181102</v>
      </c>
      <c r="BA12" s="14">
        <v>0.31136297060245499</v>
      </c>
      <c r="BB12" s="14"/>
      <c r="BC12" s="14">
        <v>0.25668412760030701</v>
      </c>
      <c r="BD12" s="14">
        <v>0.21929340854627399</v>
      </c>
      <c r="BE12" s="14"/>
      <c r="BF12" s="14">
        <v>0.28797757719811401</v>
      </c>
      <c r="BG12" s="14">
        <v>0.23243916660646699</v>
      </c>
      <c r="BH12" s="14">
        <v>0.19853180440061199</v>
      </c>
      <c r="BI12" s="14">
        <v>0.16650169263893999</v>
      </c>
      <c r="BJ12" s="14"/>
      <c r="BK12" s="14">
        <v>0.27939466380037098</v>
      </c>
      <c r="BL12" s="14">
        <v>0.26789839756191502</v>
      </c>
      <c r="BM12" s="14">
        <v>0.22310926817274301</v>
      </c>
      <c r="BN12" s="14">
        <v>0.15870495909872501</v>
      </c>
      <c r="BO12" s="14"/>
      <c r="BP12" s="14">
        <v>0.276240493954722</v>
      </c>
      <c r="BQ12" s="14">
        <v>0.18464491018628301</v>
      </c>
      <c r="BR12" s="14">
        <v>0.21721407355698899</v>
      </c>
      <c r="BS12" s="14">
        <v>0.30344273624330598</v>
      </c>
      <c r="BT12" s="14">
        <v>0.15635150634733799</v>
      </c>
    </row>
    <row r="13" spans="2:72" ht="29" x14ac:dyDescent="0.35">
      <c r="B13" s="15" t="s">
        <v>348</v>
      </c>
      <c r="C13" s="14">
        <v>0.22924666353939099</v>
      </c>
      <c r="D13" s="14">
        <v>0.26514216577126598</v>
      </c>
      <c r="E13" s="14">
        <v>0.194499835083385</v>
      </c>
      <c r="F13" s="14"/>
      <c r="G13" s="14">
        <v>0.25133947561206599</v>
      </c>
      <c r="H13" s="14">
        <v>0.30511197627379699</v>
      </c>
      <c r="I13" s="14">
        <v>0.259301388054899</v>
      </c>
      <c r="J13" s="14">
        <v>0.20782339841768399</v>
      </c>
      <c r="K13" s="14">
        <v>0.18318698295708999</v>
      </c>
      <c r="L13" s="14">
        <v>0.17668958225002801</v>
      </c>
      <c r="M13" s="14"/>
      <c r="N13" s="14">
        <v>0.301986485321797</v>
      </c>
      <c r="O13" s="14">
        <v>0.21339308354387401</v>
      </c>
      <c r="P13" s="14">
        <v>0.220154945868451</v>
      </c>
      <c r="Q13" s="14">
        <v>0.175745384344205</v>
      </c>
      <c r="R13" s="14"/>
      <c r="S13" s="14">
        <v>0.28272263726049401</v>
      </c>
      <c r="T13" s="14">
        <v>0.21250032884374101</v>
      </c>
      <c r="U13" s="14">
        <v>0.191684772293927</v>
      </c>
      <c r="V13" s="14">
        <v>0.220763953504197</v>
      </c>
      <c r="W13" s="14">
        <v>0.205096012596512</v>
      </c>
      <c r="X13" s="14">
        <v>0.22847823783615701</v>
      </c>
      <c r="Y13" s="14">
        <v>0.20369945057869299</v>
      </c>
      <c r="Z13" s="14">
        <v>0.27017932940080502</v>
      </c>
      <c r="AA13" s="14">
        <v>0.26265081467531798</v>
      </c>
      <c r="AB13" s="14">
        <v>0.20693004887937899</v>
      </c>
      <c r="AC13" s="14">
        <v>0.210855269690263</v>
      </c>
      <c r="AD13" s="14">
        <v>0.22526487594274</v>
      </c>
      <c r="AE13" s="14"/>
      <c r="AF13" s="14">
        <v>0.16658242920726299</v>
      </c>
      <c r="AG13" s="14">
        <v>0.201182181991236</v>
      </c>
      <c r="AH13" s="14">
        <v>0.27376343679007797</v>
      </c>
      <c r="AI13" s="14">
        <v>0.32158385417984903</v>
      </c>
      <c r="AJ13" s="14">
        <v>0.39307007489229301</v>
      </c>
      <c r="AK13" s="14"/>
      <c r="AL13" s="14">
        <v>0.106336153739503</v>
      </c>
      <c r="AM13" s="14">
        <v>0.13920113363718001</v>
      </c>
      <c r="AN13" s="14">
        <v>0.17108099307916899</v>
      </c>
      <c r="AO13" s="14">
        <v>0.17937614980993</v>
      </c>
      <c r="AP13" s="14">
        <v>0.18850768897418399</v>
      </c>
      <c r="AQ13" s="14">
        <v>0.204716923018012</v>
      </c>
      <c r="AR13" s="14">
        <v>0.22458825653912101</v>
      </c>
      <c r="AS13" s="14">
        <v>0.20600407009846</v>
      </c>
      <c r="AT13" s="14">
        <v>0.22719458634651199</v>
      </c>
      <c r="AU13" s="14">
        <v>0.250950593011117</v>
      </c>
      <c r="AV13" s="14">
        <v>0.295125836050665</v>
      </c>
      <c r="AW13" s="14">
        <v>0.26752408470933597</v>
      </c>
      <c r="AX13" s="14">
        <v>0.29249541177535698</v>
      </c>
      <c r="AY13" s="14">
        <v>0.26200790126794898</v>
      </c>
      <c r="AZ13" s="14">
        <v>0.27071111143253301</v>
      </c>
      <c r="BA13" s="14">
        <v>0.38897525098998997</v>
      </c>
      <c r="BB13" s="14"/>
      <c r="BC13" s="14">
        <v>0.305208280729937</v>
      </c>
      <c r="BD13" s="14">
        <v>0.19595729943308299</v>
      </c>
      <c r="BE13" s="14"/>
      <c r="BF13" s="14">
        <v>0.26777899804864702</v>
      </c>
      <c r="BG13" s="14">
        <v>0.225186539217894</v>
      </c>
      <c r="BH13" s="14">
        <v>0.214874345805631</v>
      </c>
      <c r="BI13" s="14">
        <v>0.18516897565957899</v>
      </c>
      <c r="BJ13" s="14"/>
      <c r="BK13" s="14">
        <v>0.25830723075977902</v>
      </c>
      <c r="BL13" s="14">
        <v>0.264753969698233</v>
      </c>
      <c r="BM13" s="14">
        <v>0.22709075010421301</v>
      </c>
      <c r="BN13" s="14">
        <v>0.17101301852141201</v>
      </c>
      <c r="BO13" s="14"/>
      <c r="BP13" s="14">
        <v>0.274465438652295</v>
      </c>
      <c r="BQ13" s="14">
        <v>0.153293996098713</v>
      </c>
      <c r="BR13" s="14">
        <v>0.144485943953163</v>
      </c>
      <c r="BS13" s="14">
        <v>0.34001667250008399</v>
      </c>
      <c r="BT13" s="14">
        <v>0.16545065657677299</v>
      </c>
    </row>
    <row r="14" spans="2:72" ht="29" x14ac:dyDescent="0.35">
      <c r="B14" s="15" t="s">
        <v>349</v>
      </c>
      <c r="C14" s="14">
        <v>0.191377823719036</v>
      </c>
      <c r="D14" s="14">
        <v>0.188610683221905</v>
      </c>
      <c r="E14" s="14">
        <v>0.193713119182847</v>
      </c>
      <c r="F14" s="14"/>
      <c r="G14" s="14">
        <v>0.19461804373871899</v>
      </c>
      <c r="H14" s="14">
        <v>0.20770872359925499</v>
      </c>
      <c r="I14" s="14">
        <v>0.19720853048334899</v>
      </c>
      <c r="J14" s="14">
        <v>0.18529941884720499</v>
      </c>
      <c r="K14" s="14">
        <v>0.167227162908717</v>
      </c>
      <c r="L14" s="14">
        <v>0.192324258764519</v>
      </c>
      <c r="M14" s="14"/>
      <c r="N14" s="14">
        <v>0.220788994605815</v>
      </c>
      <c r="O14" s="14">
        <v>0.181683407348774</v>
      </c>
      <c r="P14" s="14">
        <v>0.18027460121733699</v>
      </c>
      <c r="Q14" s="14">
        <v>0.17990758447107399</v>
      </c>
      <c r="R14" s="14"/>
      <c r="S14" s="14">
        <v>0.21209220818715599</v>
      </c>
      <c r="T14" s="14">
        <v>0.18717200857183999</v>
      </c>
      <c r="U14" s="14">
        <v>0.155846257767463</v>
      </c>
      <c r="V14" s="14">
        <v>0.18648140471490901</v>
      </c>
      <c r="W14" s="14">
        <v>0.176171743931124</v>
      </c>
      <c r="X14" s="14">
        <v>0.174856241140907</v>
      </c>
      <c r="Y14" s="14">
        <v>0.18118872543790401</v>
      </c>
      <c r="Z14" s="14">
        <v>0.18225335527415501</v>
      </c>
      <c r="AA14" s="14">
        <v>0.215922109870712</v>
      </c>
      <c r="AB14" s="14">
        <v>0.208822184218347</v>
      </c>
      <c r="AC14" s="14">
        <v>0.199619876441399</v>
      </c>
      <c r="AD14" s="14">
        <v>0.19076651487732499</v>
      </c>
      <c r="AE14" s="14"/>
      <c r="AF14" s="14">
        <v>0.17185634404403999</v>
      </c>
      <c r="AG14" s="14">
        <v>0.181349224506555</v>
      </c>
      <c r="AH14" s="14">
        <v>0.20035925027923401</v>
      </c>
      <c r="AI14" s="14">
        <v>0.221945383604402</v>
      </c>
      <c r="AJ14" s="14">
        <v>0.25982347857992899</v>
      </c>
      <c r="AK14" s="14"/>
      <c r="AL14" s="14">
        <v>0.13299003110119301</v>
      </c>
      <c r="AM14" s="14">
        <v>0.18695363151137001</v>
      </c>
      <c r="AN14" s="14">
        <v>0.214758301899588</v>
      </c>
      <c r="AO14" s="14">
        <v>0.19173791389053499</v>
      </c>
      <c r="AP14" s="14">
        <v>0.15896606421442599</v>
      </c>
      <c r="AQ14" s="14">
        <v>0.175921747690851</v>
      </c>
      <c r="AR14" s="14">
        <v>0.185838667680682</v>
      </c>
      <c r="AS14" s="14">
        <v>0.154865977965398</v>
      </c>
      <c r="AT14" s="14">
        <v>0.20337735368239099</v>
      </c>
      <c r="AU14" s="14">
        <v>0.18133164150486</v>
      </c>
      <c r="AV14" s="14">
        <v>0.22791388491435899</v>
      </c>
      <c r="AW14" s="14">
        <v>0.19252407415759001</v>
      </c>
      <c r="AX14" s="14">
        <v>0.21077032171232099</v>
      </c>
      <c r="AY14" s="14">
        <v>0.235857346758544</v>
      </c>
      <c r="AZ14" s="14">
        <v>0.184342567843265</v>
      </c>
      <c r="BA14" s="14">
        <v>0.23892226655745799</v>
      </c>
      <c r="BB14" s="14"/>
      <c r="BC14" s="14">
        <v>0.206351607493197</v>
      </c>
      <c r="BD14" s="14">
        <v>0.18481572356183701</v>
      </c>
      <c r="BE14" s="14"/>
      <c r="BF14" s="14">
        <v>0.19517992572649701</v>
      </c>
      <c r="BG14" s="14">
        <v>0.203708378618219</v>
      </c>
      <c r="BH14" s="14">
        <v>0.18614463239429799</v>
      </c>
      <c r="BI14" s="14">
        <v>0.161982097725861</v>
      </c>
      <c r="BJ14" s="14"/>
      <c r="BK14" s="14">
        <v>0.212320843089817</v>
      </c>
      <c r="BL14" s="14">
        <v>0.19862995367154301</v>
      </c>
      <c r="BM14" s="14">
        <v>0.189827410325526</v>
      </c>
      <c r="BN14" s="14">
        <v>0.165151030348656</v>
      </c>
      <c r="BO14" s="14"/>
      <c r="BP14" s="14">
        <v>0.21460812531613599</v>
      </c>
      <c r="BQ14" s="14">
        <v>0.16351800645113501</v>
      </c>
      <c r="BR14" s="14">
        <v>0.19258275171456199</v>
      </c>
      <c r="BS14" s="14">
        <v>0.23547885735568799</v>
      </c>
      <c r="BT14" s="14">
        <v>0.14648518196913701</v>
      </c>
    </row>
    <row r="15" spans="2:72" x14ac:dyDescent="0.35">
      <c r="B15" s="15" t="s">
        <v>350</v>
      </c>
      <c r="C15" s="14">
        <v>0.15733063548066301</v>
      </c>
      <c r="D15" s="14">
        <v>0.17144917110059801</v>
      </c>
      <c r="E15" s="14">
        <v>0.143998615686808</v>
      </c>
      <c r="F15" s="14"/>
      <c r="G15" s="14">
        <v>0.188191026996294</v>
      </c>
      <c r="H15" s="14">
        <v>0.197314699053144</v>
      </c>
      <c r="I15" s="14">
        <v>0.176114615144636</v>
      </c>
      <c r="J15" s="14">
        <v>0.160645102896327</v>
      </c>
      <c r="K15" s="14">
        <v>0.13347434001986899</v>
      </c>
      <c r="L15" s="14">
        <v>0.102370321703028</v>
      </c>
      <c r="M15" s="14"/>
      <c r="N15" s="14">
        <v>0.197950034472095</v>
      </c>
      <c r="O15" s="14">
        <v>0.14313107081247201</v>
      </c>
      <c r="P15" s="14">
        <v>0.15230846505325801</v>
      </c>
      <c r="Q15" s="14">
        <v>0.13308914148963399</v>
      </c>
      <c r="R15" s="14"/>
      <c r="S15" s="14">
        <v>0.22495141455428799</v>
      </c>
      <c r="T15" s="14">
        <v>0.14538200824043401</v>
      </c>
      <c r="U15" s="14">
        <v>0.138554396667987</v>
      </c>
      <c r="V15" s="14">
        <v>0.148506796757469</v>
      </c>
      <c r="W15" s="14">
        <v>0.133556788786383</v>
      </c>
      <c r="X15" s="14">
        <v>0.14348224920799699</v>
      </c>
      <c r="Y15" s="14">
        <v>0.14056928374406599</v>
      </c>
      <c r="Z15" s="14">
        <v>0.160850605158806</v>
      </c>
      <c r="AA15" s="14">
        <v>0.170283862863778</v>
      </c>
      <c r="AB15" s="14">
        <v>0.140416214615046</v>
      </c>
      <c r="AC15" s="14">
        <v>0.123692425099516</v>
      </c>
      <c r="AD15" s="14">
        <v>0.166473432654237</v>
      </c>
      <c r="AE15" s="14"/>
      <c r="AF15" s="14">
        <v>0.112612059178149</v>
      </c>
      <c r="AG15" s="14">
        <v>0.13134330357559101</v>
      </c>
      <c r="AH15" s="14">
        <v>0.18617442916309601</v>
      </c>
      <c r="AI15" s="14">
        <v>0.226948349876825</v>
      </c>
      <c r="AJ15" s="14">
        <v>0.32214033512112999</v>
      </c>
      <c r="AK15" s="14"/>
      <c r="AL15" s="14">
        <v>0.162882077791004</v>
      </c>
      <c r="AM15" s="14">
        <v>0.153563232161922</v>
      </c>
      <c r="AN15" s="14">
        <v>0.137056240434312</v>
      </c>
      <c r="AO15" s="14">
        <v>0.109770773894744</v>
      </c>
      <c r="AP15" s="14">
        <v>0.13490245322570801</v>
      </c>
      <c r="AQ15" s="14">
        <v>0.13776294116433599</v>
      </c>
      <c r="AR15" s="14">
        <v>0.14662298569910701</v>
      </c>
      <c r="AS15" s="14">
        <v>0.119422519047846</v>
      </c>
      <c r="AT15" s="14">
        <v>0.183915623220376</v>
      </c>
      <c r="AU15" s="14">
        <v>0.172566792223175</v>
      </c>
      <c r="AV15" s="14">
        <v>0.167662183150211</v>
      </c>
      <c r="AW15" s="14">
        <v>0.18091631835982599</v>
      </c>
      <c r="AX15" s="14">
        <v>0.15389090748149101</v>
      </c>
      <c r="AY15" s="14">
        <v>0.18767313584915299</v>
      </c>
      <c r="AZ15" s="14">
        <v>0.220234756112168</v>
      </c>
      <c r="BA15" s="14">
        <v>0.26778453936609897</v>
      </c>
      <c r="BB15" s="14"/>
      <c r="BC15" s="14">
        <v>0.20155217758246</v>
      </c>
      <c r="BD15" s="14">
        <v>0.137951018895139</v>
      </c>
      <c r="BE15" s="14"/>
      <c r="BF15" s="14">
        <v>0.16447884016901601</v>
      </c>
      <c r="BG15" s="14">
        <v>0.15438150769147399</v>
      </c>
      <c r="BH15" s="14">
        <v>0.16083147786698801</v>
      </c>
      <c r="BI15" s="14">
        <v>0.14260404489884199</v>
      </c>
      <c r="BJ15" s="14"/>
      <c r="BK15" s="14">
        <v>0.168689002406649</v>
      </c>
      <c r="BL15" s="14">
        <v>0.16112284770830701</v>
      </c>
      <c r="BM15" s="14">
        <v>0.16790454416339101</v>
      </c>
      <c r="BN15" s="14">
        <v>0.12458695703090999</v>
      </c>
      <c r="BO15" s="14"/>
      <c r="BP15" s="14">
        <v>0.20706520049279001</v>
      </c>
      <c r="BQ15" s="14">
        <v>0.12717101823661001</v>
      </c>
      <c r="BR15" s="14">
        <v>9.9929303566666197E-2</v>
      </c>
      <c r="BS15" s="14">
        <v>0.189885746571751</v>
      </c>
      <c r="BT15" s="14">
        <v>0.124236428582552</v>
      </c>
    </row>
    <row r="16" spans="2:72" ht="29" x14ac:dyDescent="0.35">
      <c r="B16" s="15" t="s">
        <v>351</v>
      </c>
      <c r="C16" s="14">
        <v>0.154204811292591</v>
      </c>
      <c r="D16" s="14">
        <v>0.17141641562721199</v>
      </c>
      <c r="E16" s="14">
        <v>0.136583851335665</v>
      </c>
      <c r="F16" s="14"/>
      <c r="G16" s="14">
        <v>0.172648206359725</v>
      </c>
      <c r="H16" s="14">
        <v>0.18338758984924</v>
      </c>
      <c r="I16" s="14">
        <v>0.17496580590108499</v>
      </c>
      <c r="J16" s="14">
        <v>0.133557526235309</v>
      </c>
      <c r="K16" s="14">
        <v>0.12685939070187499</v>
      </c>
      <c r="L16" s="14">
        <v>0.13643035142537999</v>
      </c>
      <c r="M16" s="14"/>
      <c r="N16" s="14">
        <v>0.20814192945430701</v>
      </c>
      <c r="O16" s="14">
        <v>0.14260714828579699</v>
      </c>
      <c r="P16" s="14">
        <v>0.137957411641765</v>
      </c>
      <c r="Q16" s="14">
        <v>0.123672671829108</v>
      </c>
      <c r="R16" s="14"/>
      <c r="S16" s="14">
        <v>0.20067971807364501</v>
      </c>
      <c r="T16" s="14">
        <v>0.14236705001334199</v>
      </c>
      <c r="U16" s="14">
        <v>0.154394756514033</v>
      </c>
      <c r="V16" s="14">
        <v>0.141319061872274</v>
      </c>
      <c r="W16" s="14">
        <v>0.14468640222113199</v>
      </c>
      <c r="X16" s="14">
        <v>0.12422440633833599</v>
      </c>
      <c r="Y16" s="14">
        <v>0.12871945411300501</v>
      </c>
      <c r="Z16" s="14">
        <v>0.17416360234751699</v>
      </c>
      <c r="AA16" s="14">
        <v>0.16218767094533801</v>
      </c>
      <c r="AB16" s="14">
        <v>0.1584494032723</v>
      </c>
      <c r="AC16" s="14">
        <v>0.129160841930123</v>
      </c>
      <c r="AD16" s="14">
        <v>0.18010621231702401</v>
      </c>
      <c r="AE16" s="14"/>
      <c r="AF16" s="14">
        <v>0.102689083310444</v>
      </c>
      <c r="AG16" s="14">
        <v>0.13798895469057801</v>
      </c>
      <c r="AH16" s="14">
        <v>0.18385083767876501</v>
      </c>
      <c r="AI16" s="14">
        <v>0.22853759155728001</v>
      </c>
      <c r="AJ16" s="14">
        <v>0.28524996744633402</v>
      </c>
      <c r="AK16" s="14"/>
      <c r="AL16" s="14">
        <v>8.4729283104883799E-2</v>
      </c>
      <c r="AM16" s="14">
        <v>0.121248786386702</v>
      </c>
      <c r="AN16" s="14">
        <v>0.13349939773986999</v>
      </c>
      <c r="AO16" s="14">
        <v>0.124954447508767</v>
      </c>
      <c r="AP16" s="14">
        <v>0.101376081081142</v>
      </c>
      <c r="AQ16" s="14">
        <v>0.14192226815072201</v>
      </c>
      <c r="AR16" s="14">
        <v>0.165420001635737</v>
      </c>
      <c r="AS16" s="14">
        <v>0.146321045875414</v>
      </c>
      <c r="AT16" s="14">
        <v>0.137450812388137</v>
      </c>
      <c r="AU16" s="14">
        <v>0.17447930798014799</v>
      </c>
      <c r="AV16" s="14">
        <v>0.179577123561076</v>
      </c>
      <c r="AW16" s="14">
        <v>0.191106532797303</v>
      </c>
      <c r="AX16" s="14">
        <v>0.19026262403267899</v>
      </c>
      <c r="AY16" s="14">
        <v>0.23459064175286101</v>
      </c>
      <c r="AZ16" s="14">
        <v>0.17152665571206899</v>
      </c>
      <c r="BA16" s="14">
        <v>0.22494545697499799</v>
      </c>
      <c r="BB16" s="14"/>
      <c r="BC16" s="14">
        <v>0.17278177928570701</v>
      </c>
      <c r="BD16" s="14">
        <v>0.14606365429269799</v>
      </c>
      <c r="BE16" s="14"/>
      <c r="BF16" s="14">
        <v>0.1992556314103</v>
      </c>
      <c r="BG16" s="14">
        <v>0.14366163689787401</v>
      </c>
      <c r="BH16" s="14">
        <v>0.13816192097229399</v>
      </c>
      <c r="BI16" s="14">
        <v>0.115999526413159</v>
      </c>
      <c r="BJ16" s="14"/>
      <c r="BK16" s="14">
        <v>0.21012845968167301</v>
      </c>
      <c r="BL16" s="14">
        <v>0.16823944815321101</v>
      </c>
      <c r="BM16" s="14">
        <v>0.14127327686150501</v>
      </c>
      <c r="BN16" s="14">
        <v>0.103106152763607</v>
      </c>
      <c r="BO16" s="14"/>
      <c r="BP16" s="14">
        <v>0.19223898185600899</v>
      </c>
      <c r="BQ16" s="14">
        <v>0.11208204970822901</v>
      </c>
      <c r="BR16" s="14">
        <v>0.127721463850933</v>
      </c>
      <c r="BS16" s="14">
        <v>0.20221420611651</v>
      </c>
      <c r="BT16" s="14">
        <v>0.112218521873721</v>
      </c>
    </row>
    <row r="17" spans="2:72" x14ac:dyDescent="0.35">
      <c r="B17" s="15" t="s">
        <v>102</v>
      </c>
      <c r="C17" s="14">
        <v>7.5376570639747703E-2</v>
      </c>
      <c r="D17" s="14">
        <v>7.0537750276797095E-2</v>
      </c>
      <c r="E17" s="14">
        <v>7.9717769466943297E-2</v>
      </c>
      <c r="F17" s="14"/>
      <c r="G17" s="14">
        <v>6.6297591266003694E-2</v>
      </c>
      <c r="H17" s="14">
        <v>6.4625982948758695E-2</v>
      </c>
      <c r="I17" s="14">
        <v>7.7852348697106694E-2</v>
      </c>
      <c r="J17" s="14">
        <v>8.8962425158673294E-2</v>
      </c>
      <c r="K17" s="14">
        <v>8.1372205057405805E-2</v>
      </c>
      <c r="L17" s="14">
        <v>7.3073604036502607E-2</v>
      </c>
      <c r="M17" s="14"/>
      <c r="N17" s="14">
        <v>4.2331284006192002E-2</v>
      </c>
      <c r="O17" s="14">
        <v>6.7106603157877198E-2</v>
      </c>
      <c r="P17" s="14">
        <v>7.4634607124352395E-2</v>
      </c>
      <c r="Q17" s="14">
        <v>0.120074149465384</v>
      </c>
      <c r="R17" s="14"/>
      <c r="S17" s="14">
        <v>6.9071403668370904E-2</v>
      </c>
      <c r="T17" s="14">
        <v>7.19067033573495E-2</v>
      </c>
      <c r="U17" s="14">
        <v>8.0063723276747004E-2</v>
      </c>
      <c r="V17" s="14">
        <v>8.4495193007529598E-2</v>
      </c>
      <c r="W17" s="14">
        <v>8.7810059764377807E-2</v>
      </c>
      <c r="X17" s="14">
        <v>7.6456837631136101E-2</v>
      </c>
      <c r="Y17" s="14">
        <v>7.5281462829908205E-2</v>
      </c>
      <c r="Z17" s="14">
        <v>7.4415169258576094E-2</v>
      </c>
      <c r="AA17" s="14">
        <v>6.6791370461190394E-2</v>
      </c>
      <c r="AB17" s="14">
        <v>6.2854068074767899E-2</v>
      </c>
      <c r="AC17" s="14">
        <v>0.110637640014423</v>
      </c>
      <c r="AD17" s="14">
        <v>5.9521697646068301E-2</v>
      </c>
      <c r="AE17" s="14"/>
      <c r="AF17" s="14">
        <v>0.10823684411039899</v>
      </c>
      <c r="AG17" s="14">
        <v>8.1665800446969194E-2</v>
      </c>
      <c r="AH17" s="14">
        <v>4.9586622839217699E-2</v>
      </c>
      <c r="AI17" s="14">
        <v>4.1938783591884403E-2</v>
      </c>
      <c r="AJ17" s="14">
        <v>2.4906599331095201E-2</v>
      </c>
      <c r="AK17" s="14"/>
      <c r="AL17" s="14">
        <v>0.17603764432584301</v>
      </c>
      <c r="AM17" s="14">
        <v>0.147264715848445</v>
      </c>
      <c r="AN17" s="14">
        <v>9.9727787830805006E-2</v>
      </c>
      <c r="AO17" s="14">
        <v>8.3171296413587101E-2</v>
      </c>
      <c r="AP17" s="14">
        <v>8.4625463065214998E-2</v>
      </c>
      <c r="AQ17" s="14">
        <v>8.2289580991936298E-2</v>
      </c>
      <c r="AR17" s="14">
        <v>7.6803234951930296E-2</v>
      </c>
      <c r="AS17" s="14">
        <v>6.8374155357125405E-2</v>
      </c>
      <c r="AT17" s="14">
        <v>6.2027908432439501E-2</v>
      </c>
      <c r="AU17" s="14">
        <v>6.4252309491570903E-2</v>
      </c>
      <c r="AV17" s="14">
        <v>5.9742164584324499E-2</v>
      </c>
      <c r="AW17" s="14">
        <v>3.8216348048282597E-2</v>
      </c>
      <c r="AX17" s="14">
        <v>5.6298830607186198E-2</v>
      </c>
      <c r="AY17" s="14">
        <v>5.2427725225055601E-2</v>
      </c>
      <c r="AZ17" s="14">
        <v>4.7715961372599501E-2</v>
      </c>
      <c r="BA17" s="14">
        <v>2.00427768966931E-2</v>
      </c>
      <c r="BB17" s="14"/>
      <c r="BC17" s="14">
        <v>5.9295278029785001E-2</v>
      </c>
      <c r="BD17" s="14">
        <v>8.2424024667092297E-2</v>
      </c>
      <c r="BE17" s="14"/>
      <c r="BF17" s="14">
        <v>2.5208367946514699E-2</v>
      </c>
      <c r="BG17" s="14">
        <v>5.7279048880471098E-2</v>
      </c>
      <c r="BH17" s="14">
        <v>9.9330747024478E-2</v>
      </c>
      <c r="BI17" s="14">
        <v>0.18225150552810601</v>
      </c>
      <c r="BJ17" s="14"/>
      <c r="BK17" s="14">
        <v>3.3120826631086703E-2</v>
      </c>
      <c r="BL17" s="14">
        <v>4.8573320120343898E-2</v>
      </c>
      <c r="BM17" s="14">
        <v>6.9832382594472497E-2</v>
      </c>
      <c r="BN17" s="14">
        <v>0.152906544293889</v>
      </c>
      <c r="BO17" s="14"/>
      <c r="BP17" s="14">
        <v>4.9662344974322301E-2</v>
      </c>
      <c r="BQ17" s="14">
        <v>7.5701376815812196E-2</v>
      </c>
      <c r="BR17" s="14">
        <v>5.7629490702568599E-2</v>
      </c>
      <c r="BS17" s="14">
        <v>2.44141236054604E-2</v>
      </c>
      <c r="BT17" s="14">
        <v>0.15215621818655101</v>
      </c>
    </row>
    <row r="18" spans="2:72" ht="58" x14ac:dyDescent="0.35">
      <c r="B18" s="15" t="s">
        <v>352</v>
      </c>
      <c r="C18" s="20">
        <v>4.1612728322637002E-2</v>
      </c>
      <c r="D18" s="20">
        <v>3.1393440389377997E-2</v>
      </c>
      <c r="E18" s="20">
        <v>5.1516081346579201E-2</v>
      </c>
      <c r="F18" s="20"/>
      <c r="G18" s="20">
        <v>3.4235411258256E-2</v>
      </c>
      <c r="H18" s="20">
        <v>1.9831224723242901E-2</v>
      </c>
      <c r="I18" s="20">
        <v>3.8229300586667202E-2</v>
      </c>
      <c r="J18" s="20">
        <v>4.64430140099414E-2</v>
      </c>
      <c r="K18" s="20">
        <v>6.0854466224535698E-2</v>
      </c>
      <c r="L18" s="20">
        <v>5.0151492530480901E-2</v>
      </c>
      <c r="M18" s="20"/>
      <c r="N18" s="20">
        <v>2.6785374668522099E-2</v>
      </c>
      <c r="O18" s="20">
        <v>3.3771449265171297E-2</v>
      </c>
      <c r="P18" s="20">
        <v>5.0698486967521099E-2</v>
      </c>
      <c r="Q18" s="20">
        <v>5.7913380999828401E-2</v>
      </c>
      <c r="R18" s="20"/>
      <c r="S18" s="20">
        <v>2.1112890634105E-2</v>
      </c>
      <c r="T18" s="20">
        <v>5.1965266880613599E-2</v>
      </c>
      <c r="U18" s="20">
        <v>4.95396669245661E-2</v>
      </c>
      <c r="V18" s="20">
        <v>4.66714204195076E-2</v>
      </c>
      <c r="W18" s="20">
        <v>3.8136926417771499E-2</v>
      </c>
      <c r="X18" s="20">
        <v>2.4031602293475601E-2</v>
      </c>
      <c r="Y18" s="20">
        <v>4.4718508620618297E-2</v>
      </c>
      <c r="Z18" s="20">
        <v>4.9945022487611297E-2</v>
      </c>
      <c r="AA18" s="20">
        <v>3.81150014271881E-2</v>
      </c>
      <c r="AB18" s="20">
        <v>4.8854263835244001E-2</v>
      </c>
      <c r="AC18" s="20">
        <v>5.9554351855276501E-2</v>
      </c>
      <c r="AD18" s="20">
        <v>5.8774424191402198E-2</v>
      </c>
      <c r="AE18" s="20"/>
      <c r="AF18" s="20">
        <v>6.3272945369584305E-2</v>
      </c>
      <c r="AG18" s="20">
        <v>4.13056212979988E-2</v>
      </c>
      <c r="AH18" s="20">
        <v>2.4174478365098801E-2</v>
      </c>
      <c r="AI18" s="20">
        <v>1.9752369054846099E-2</v>
      </c>
      <c r="AJ18" s="20">
        <v>0</v>
      </c>
      <c r="AK18" s="20"/>
      <c r="AL18" s="20">
        <v>5.9166538803015201E-2</v>
      </c>
      <c r="AM18" s="20">
        <v>6.14341899312753E-2</v>
      </c>
      <c r="AN18" s="20">
        <v>5.4322254525357799E-2</v>
      </c>
      <c r="AO18" s="20">
        <v>5.4583623175465001E-2</v>
      </c>
      <c r="AP18" s="20">
        <v>4.9955565606938097E-2</v>
      </c>
      <c r="AQ18" s="20">
        <v>5.1898568889433901E-2</v>
      </c>
      <c r="AR18" s="20">
        <v>3.9394019694473002E-2</v>
      </c>
      <c r="AS18" s="20">
        <v>4.4341626986820898E-2</v>
      </c>
      <c r="AT18" s="20">
        <v>5.1104968866199897E-2</v>
      </c>
      <c r="AU18" s="20">
        <v>2.7184099163493E-2</v>
      </c>
      <c r="AV18" s="20">
        <v>2.26597755048677E-2</v>
      </c>
      <c r="AW18" s="20">
        <v>3.4137968338802803E-2</v>
      </c>
      <c r="AX18" s="20">
        <v>3.3846418881287303E-2</v>
      </c>
      <c r="AY18" s="20">
        <v>1.5582444777152499E-2</v>
      </c>
      <c r="AZ18" s="20">
        <v>1.8595098308265699E-2</v>
      </c>
      <c r="BA18" s="20">
        <v>1.9676614512534499E-2</v>
      </c>
      <c r="BB18" s="20"/>
      <c r="BC18" s="20">
        <v>3.06232812168468E-2</v>
      </c>
      <c r="BD18" s="20">
        <v>4.6428735663739097E-2</v>
      </c>
      <c r="BE18" s="20"/>
      <c r="BF18" s="20">
        <v>2.35729716249891E-2</v>
      </c>
      <c r="BG18" s="20">
        <v>3.8575846814476601E-2</v>
      </c>
      <c r="BH18" s="20">
        <v>5.3375791305282298E-2</v>
      </c>
      <c r="BI18" s="20">
        <v>6.4949074757332304E-2</v>
      </c>
      <c r="BJ18" s="20"/>
      <c r="BK18" s="20">
        <v>2.5957693076956299E-2</v>
      </c>
      <c r="BL18" s="20">
        <v>2.9189523435498001E-2</v>
      </c>
      <c r="BM18" s="20">
        <v>3.7441838186576801E-2</v>
      </c>
      <c r="BN18" s="20">
        <v>7.59339414637627E-2</v>
      </c>
      <c r="BO18" s="20"/>
      <c r="BP18" s="20">
        <v>2.85723938809249E-2</v>
      </c>
      <c r="BQ18" s="20">
        <v>4.0760907889226899E-2</v>
      </c>
      <c r="BR18" s="20">
        <v>3.6064178838280198E-2</v>
      </c>
      <c r="BS18" s="20">
        <v>2.7759441046448102E-2</v>
      </c>
      <c r="BT18" s="20">
        <v>6.8602721796634306E-2</v>
      </c>
    </row>
    <row r="19" spans="2:72" x14ac:dyDescent="0.35">
      <c r="B19" s="16"/>
    </row>
    <row r="20" spans="2:72" x14ac:dyDescent="0.35">
      <c r="B20" t="s">
        <v>104</v>
      </c>
    </row>
    <row r="21" spans="2:72" x14ac:dyDescent="0.35">
      <c r="B21" t="s">
        <v>105</v>
      </c>
    </row>
    <row r="23" spans="2:72" x14ac:dyDescent="0.35">
      <c r="B23"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BT17"/>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357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58" x14ac:dyDescent="0.35">
      <c r="B9" s="15" t="s">
        <v>354</v>
      </c>
      <c r="C9" s="14">
        <v>0.167830693802834</v>
      </c>
      <c r="D9" s="14">
        <v>0.168039446775092</v>
      </c>
      <c r="E9" s="14">
        <v>0.16636548706634999</v>
      </c>
      <c r="F9" s="14"/>
      <c r="G9" s="14">
        <v>0.29260894386103897</v>
      </c>
      <c r="H9" s="14">
        <v>0.243051459472407</v>
      </c>
      <c r="I9" s="14">
        <v>0.202339353595273</v>
      </c>
      <c r="J9" s="14">
        <v>0.13993240900595699</v>
      </c>
      <c r="K9" s="14">
        <v>0.104321079075317</v>
      </c>
      <c r="L9" s="14">
        <v>6.1105254786794599E-2</v>
      </c>
      <c r="M9" s="14"/>
      <c r="N9" s="14">
        <v>0.16954573538225101</v>
      </c>
      <c r="O9" s="14">
        <v>0.15415297726796801</v>
      </c>
      <c r="P9" s="14">
        <v>0.17718400892744299</v>
      </c>
      <c r="Q9" s="14">
        <v>0.171157119394268</v>
      </c>
      <c r="R9" s="14"/>
      <c r="S9" s="14">
        <v>0.21771960021162701</v>
      </c>
      <c r="T9" s="14">
        <v>0.14785575150278499</v>
      </c>
      <c r="U9" s="14">
        <v>0.14251153008398701</v>
      </c>
      <c r="V9" s="14">
        <v>0.17096258652186899</v>
      </c>
      <c r="W9" s="14">
        <v>0.18115299160279399</v>
      </c>
      <c r="X9" s="14">
        <v>0.17684709567286599</v>
      </c>
      <c r="Y9" s="14">
        <v>0.16013864921683901</v>
      </c>
      <c r="Z9" s="14">
        <v>0.146658478029493</v>
      </c>
      <c r="AA9" s="14">
        <v>0.17283611440385599</v>
      </c>
      <c r="AB9" s="14">
        <v>0.13958203108745601</v>
      </c>
      <c r="AC9" s="14">
        <v>0.15870974805480501</v>
      </c>
      <c r="AD9" s="14">
        <v>0.15196496656686201</v>
      </c>
      <c r="AE9" s="14"/>
      <c r="AF9" s="14">
        <v>0.15619610973379999</v>
      </c>
      <c r="AG9" s="14">
        <v>0.169239891254611</v>
      </c>
      <c r="AH9" s="14">
        <v>0.170353420954095</v>
      </c>
      <c r="AI9" s="14">
        <v>0.21525274020764801</v>
      </c>
      <c r="AJ9" s="14">
        <v>0.176655750748728</v>
      </c>
      <c r="AK9" s="14"/>
      <c r="AL9" s="14">
        <v>0.19649121059158101</v>
      </c>
      <c r="AM9" s="14">
        <v>0.18388674373704</v>
      </c>
      <c r="AN9" s="14">
        <v>0.18535580738840601</v>
      </c>
      <c r="AO9" s="14">
        <v>0.14269842537635</v>
      </c>
      <c r="AP9" s="14">
        <v>0.17758557696381599</v>
      </c>
      <c r="AQ9" s="14">
        <v>0.174376724395198</v>
      </c>
      <c r="AR9" s="14">
        <v>0.17105824285146901</v>
      </c>
      <c r="AS9" s="14">
        <v>0.14790499513122499</v>
      </c>
      <c r="AT9" s="14">
        <v>0.16012263039338001</v>
      </c>
      <c r="AU9" s="14">
        <v>0.15609441453942799</v>
      </c>
      <c r="AV9" s="14">
        <v>0.17599746218180701</v>
      </c>
      <c r="AW9" s="14">
        <v>0.166110093552781</v>
      </c>
      <c r="AX9" s="14">
        <v>0.17748616658201</v>
      </c>
      <c r="AY9" s="14">
        <v>0.186622386541793</v>
      </c>
      <c r="AZ9" s="14">
        <v>0.15044618073426499</v>
      </c>
      <c r="BA9" s="14">
        <v>0.17958201586447101</v>
      </c>
      <c r="BB9" s="14"/>
      <c r="BC9" s="14">
        <v>0.216976946869534</v>
      </c>
      <c r="BD9" s="14">
        <v>0.146292875450518</v>
      </c>
      <c r="BE9" s="14"/>
      <c r="BF9" s="14">
        <v>0.10621835396163</v>
      </c>
      <c r="BG9" s="14">
        <v>0.14506133857128101</v>
      </c>
      <c r="BH9" s="14">
        <v>0.21869323385209999</v>
      </c>
      <c r="BI9" s="14">
        <v>0.25816529574999197</v>
      </c>
      <c r="BJ9" s="14"/>
      <c r="BK9" s="14">
        <v>0.118325775499163</v>
      </c>
      <c r="BL9" s="14">
        <v>0.148880450714203</v>
      </c>
      <c r="BM9" s="14">
        <v>0.19654741667475201</v>
      </c>
      <c r="BN9" s="14">
        <v>0.19046705974865599</v>
      </c>
      <c r="BO9" s="14"/>
      <c r="BP9" s="14">
        <v>0.25615564492874598</v>
      </c>
      <c r="BQ9" s="14">
        <v>0.101748437642123</v>
      </c>
      <c r="BR9" s="14">
        <v>5.0015120357738502E-2</v>
      </c>
      <c r="BS9" s="14">
        <v>0.11259226762833099</v>
      </c>
      <c r="BT9" s="14">
        <v>0.228842229162869</v>
      </c>
    </row>
    <row r="10" spans="2:72" ht="58" x14ac:dyDescent="0.35">
      <c r="B10" s="15" t="s">
        <v>355</v>
      </c>
      <c r="C10" s="14">
        <v>0.19511737803375701</v>
      </c>
      <c r="D10" s="14">
        <v>0.23169719670703101</v>
      </c>
      <c r="E10" s="14">
        <v>0.159329288487217</v>
      </c>
      <c r="F10" s="14"/>
      <c r="G10" s="14">
        <v>0.25338791310046799</v>
      </c>
      <c r="H10" s="14">
        <v>0.23925445797516501</v>
      </c>
      <c r="I10" s="14">
        <v>0.209673975944352</v>
      </c>
      <c r="J10" s="14">
        <v>0.15825335556546799</v>
      </c>
      <c r="K10" s="14">
        <v>0.15337579580517999</v>
      </c>
      <c r="L10" s="14">
        <v>0.166663264734252</v>
      </c>
      <c r="M10" s="14"/>
      <c r="N10" s="14">
        <v>0.21951692555636501</v>
      </c>
      <c r="O10" s="14">
        <v>0.16514978935558899</v>
      </c>
      <c r="P10" s="14">
        <v>0.22575703856932</v>
      </c>
      <c r="Q10" s="14">
        <v>0.17545978884610999</v>
      </c>
      <c r="R10" s="14"/>
      <c r="S10" s="14">
        <v>0.235918999718045</v>
      </c>
      <c r="T10" s="14">
        <v>0.17098190251534101</v>
      </c>
      <c r="U10" s="14">
        <v>0.18300627230297201</v>
      </c>
      <c r="V10" s="14">
        <v>0.19521523143564101</v>
      </c>
      <c r="W10" s="14">
        <v>0.18725808208676001</v>
      </c>
      <c r="X10" s="14">
        <v>0.224063670166464</v>
      </c>
      <c r="Y10" s="14">
        <v>0.174731721132245</v>
      </c>
      <c r="Z10" s="14">
        <v>0.20223771504737001</v>
      </c>
      <c r="AA10" s="14">
        <v>0.186338882491214</v>
      </c>
      <c r="AB10" s="14">
        <v>0.17651458481066701</v>
      </c>
      <c r="AC10" s="14">
        <v>0.21589247964987701</v>
      </c>
      <c r="AD10" s="14">
        <v>0.17100660403727899</v>
      </c>
      <c r="AE10" s="14"/>
      <c r="AF10" s="14">
        <v>0.17932402729029001</v>
      </c>
      <c r="AG10" s="14">
        <v>0.19053231514598801</v>
      </c>
      <c r="AH10" s="14">
        <v>0.195069055390514</v>
      </c>
      <c r="AI10" s="14">
        <v>0.228630751312456</v>
      </c>
      <c r="AJ10" s="14">
        <v>0.247246876931803</v>
      </c>
      <c r="AK10" s="14"/>
      <c r="AL10" s="14">
        <v>8.8154359336857502E-2</v>
      </c>
      <c r="AM10" s="14">
        <v>0.167130860836089</v>
      </c>
      <c r="AN10" s="14">
        <v>0.17247282304037501</v>
      </c>
      <c r="AO10" s="14">
        <v>0.17491368636684501</v>
      </c>
      <c r="AP10" s="14">
        <v>0.213959051384493</v>
      </c>
      <c r="AQ10" s="14">
        <v>0.205949291172841</v>
      </c>
      <c r="AR10" s="14">
        <v>0.18616439755828201</v>
      </c>
      <c r="AS10" s="14">
        <v>0.18116118179905299</v>
      </c>
      <c r="AT10" s="14">
        <v>0.23488551756919401</v>
      </c>
      <c r="AU10" s="14">
        <v>0.20289350388378799</v>
      </c>
      <c r="AV10" s="14">
        <v>0.178781116862714</v>
      </c>
      <c r="AW10" s="14">
        <v>0.23339270541078999</v>
      </c>
      <c r="AX10" s="14">
        <v>0.22632613957512299</v>
      </c>
      <c r="AY10" s="14">
        <v>0.16186068632884701</v>
      </c>
      <c r="AZ10" s="14">
        <v>0.255056382803513</v>
      </c>
      <c r="BA10" s="14">
        <v>0.223426751191801</v>
      </c>
      <c r="BB10" s="14"/>
      <c r="BC10" s="14">
        <v>0.229608977901891</v>
      </c>
      <c r="BD10" s="14">
        <v>0.18000180428630499</v>
      </c>
      <c r="BE10" s="14"/>
      <c r="BF10" s="14">
        <v>0.20260492365636401</v>
      </c>
      <c r="BG10" s="14">
        <v>0.17934246527307501</v>
      </c>
      <c r="BH10" s="14">
        <v>0.206020887304046</v>
      </c>
      <c r="BI10" s="14">
        <v>0.19787120959260601</v>
      </c>
      <c r="BJ10" s="14"/>
      <c r="BK10" s="14">
        <v>0.21016395232926</v>
      </c>
      <c r="BL10" s="14">
        <v>0.21524215818634301</v>
      </c>
      <c r="BM10" s="14">
        <v>0.19291914631589999</v>
      </c>
      <c r="BN10" s="14">
        <v>0.16523849099377599</v>
      </c>
      <c r="BO10" s="14"/>
      <c r="BP10" s="14">
        <v>0.24288521036492</v>
      </c>
      <c r="BQ10" s="14">
        <v>0.16640712504750599</v>
      </c>
      <c r="BR10" s="14">
        <v>0.168841754901883</v>
      </c>
      <c r="BS10" s="14">
        <v>0.21020307295917401</v>
      </c>
      <c r="BT10" s="14">
        <v>0.16720784787825699</v>
      </c>
    </row>
    <row r="11" spans="2:72" ht="58" x14ac:dyDescent="0.35">
      <c r="B11" s="15" t="s">
        <v>356</v>
      </c>
      <c r="C11" s="14">
        <v>0.48132284437165002</v>
      </c>
      <c r="D11" s="14">
        <v>0.45093073643411202</v>
      </c>
      <c r="E11" s="14">
        <v>0.51212225475731099</v>
      </c>
      <c r="F11" s="14"/>
      <c r="G11" s="14">
        <v>0.384161251054912</v>
      </c>
      <c r="H11" s="14">
        <v>0.43003594734397399</v>
      </c>
      <c r="I11" s="14">
        <v>0.45251181037440402</v>
      </c>
      <c r="J11" s="14">
        <v>0.50885484483867105</v>
      </c>
      <c r="K11" s="14">
        <v>0.52693673067916402</v>
      </c>
      <c r="L11" s="14">
        <v>0.55794186948270597</v>
      </c>
      <c r="M11" s="14"/>
      <c r="N11" s="14">
        <v>0.49841485720803202</v>
      </c>
      <c r="O11" s="14">
        <v>0.49821783453374902</v>
      </c>
      <c r="P11" s="14">
        <v>0.47418135037231901</v>
      </c>
      <c r="Q11" s="14">
        <v>0.45201711904242697</v>
      </c>
      <c r="R11" s="14"/>
      <c r="S11" s="14">
        <v>0.42039464467207099</v>
      </c>
      <c r="T11" s="14">
        <v>0.50489747067800705</v>
      </c>
      <c r="U11" s="14">
        <v>0.49255202052250802</v>
      </c>
      <c r="V11" s="14">
        <v>0.48284314198292699</v>
      </c>
      <c r="W11" s="14">
        <v>0.470795745528506</v>
      </c>
      <c r="X11" s="14">
        <v>0.45018094500956701</v>
      </c>
      <c r="Y11" s="14">
        <v>0.487887194421949</v>
      </c>
      <c r="Z11" s="14">
        <v>0.54007702344078901</v>
      </c>
      <c r="AA11" s="14">
        <v>0.49309321821730301</v>
      </c>
      <c r="AB11" s="14">
        <v>0.53006179002022602</v>
      </c>
      <c r="AC11" s="14">
        <v>0.44645904917159901</v>
      </c>
      <c r="AD11" s="14">
        <v>0.51987243013584705</v>
      </c>
      <c r="AE11" s="14"/>
      <c r="AF11" s="14">
        <v>0.47157781630595902</v>
      </c>
      <c r="AG11" s="14">
        <v>0.48169884815775799</v>
      </c>
      <c r="AH11" s="14">
        <v>0.49647747088640498</v>
      </c>
      <c r="AI11" s="14">
        <v>0.461489421421515</v>
      </c>
      <c r="AJ11" s="14">
        <v>0.48885256695146501</v>
      </c>
      <c r="AK11" s="14"/>
      <c r="AL11" s="14">
        <v>0.35352488501477403</v>
      </c>
      <c r="AM11" s="14">
        <v>0.43772509733772202</v>
      </c>
      <c r="AN11" s="14">
        <v>0.44310839399859703</v>
      </c>
      <c r="AO11" s="14">
        <v>0.48163695542371499</v>
      </c>
      <c r="AP11" s="14">
        <v>0.43243567635555502</v>
      </c>
      <c r="AQ11" s="14">
        <v>0.47945323084830399</v>
      </c>
      <c r="AR11" s="14">
        <v>0.50199197122646499</v>
      </c>
      <c r="AS11" s="14">
        <v>0.50419218139072997</v>
      </c>
      <c r="AT11" s="14">
        <v>0.470570552906308</v>
      </c>
      <c r="AU11" s="14">
        <v>0.49898568219490103</v>
      </c>
      <c r="AV11" s="14">
        <v>0.50741713784646003</v>
      </c>
      <c r="AW11" s="14">
        <v>0.48882016465954897</v>
      </c>
      <c r="AX11" s="14">
        <v>0.49176164571672698</v>
      </c>
      <c r="AY11" s="14">
        <v>0.56848476123245395</v>
      </c>
      <c r="AZ11" s="14">
        <v>0.512445642780338</v>
      </c>
      <c r="BA11" s="14">
        <v>0.51090008227054995</v>
      </c>
      <c r="BB11" s="14"/>
      <c r="BC11" s="14">
        <v>0.48591429565744199</v>
      </c>
      <c r="BD11" s="14">
        <v>0.47931069008528598</v>
      </c>
      <c r="BE11" s="14"/>
      <c r="BF11" s="14">
        <v>0.54878136451723403</v>
      </c>
      <c r="BG11" s="14">
        <v>0.52139064833534499</v>
      </c>
      <c r="BH11" s="14">
        <v>0.44269184165289299</v>
      </c>
      <c r="BI11" s="14">
        <v>0.31002882464065201</v>
      </c>
      <c r="BJ11" s="14"/>
      <c r="BK11" s="14">
        <v>0.52883074516909401</v>
      </c>
      <c r="BL11" s="14">
        <v>0.51571262875738699</v>
      </c>
      <c r="BM11" s="14">
        <v>0.473888308655872</v>
      </c>
      <c r="BN11" s="14">
        <v>0.412822604451623</v>
      </c>
      <c r="BO11" s="14"/>
      <c r="BP11" s="14">
        <v>0.41695959055895998</v>
      </c>
      <c r="BQ11" s="14">
        <v>0.53997506458125699</v>
      </c>
      <c r="BR11" s="14">
        <v>0.55547284409330799</v>
      </c>
      <c r="BS11" s="14">
        <v>0.57585876009289205</v>
      </c>
      <c r="BT11" s="14">
        <v>0.384050251867675</v>
      </c>
    </row>
    <row r="12" spans="2:72" x14ac:dyDescent="0.35">
      <c r="B12" s="15" t="s">
        <v>102</v>
      </c>
      <c r="C12" s="20">
        <v>0.15572908379176001</v>
      </c>
      <c r="D12" s="20">
        <v>0.14933262008376499</v>
      </c>
      <c r="E12" s="20">
        <v>0.16218296968912199</v>
      </c>
      <c r="F12" s="20"/>
      <c r="G12" s="20">
        <v>6.98418919835819E-2</v>
      </c>
      <c r="H12" s="20">
        <v>8.7658135208454002E-2</v>
      </c>
      <c r="I12" s="20">
        <v>0.13547486008597101</v>
      </c>
      <c r="J12" s="20">
        <v>0.192959390589904</v>
      </c>
      <c r="K12" s="20">
        <v>0.215366394440339</v>
      </c>
      <c r="L12" s="20">
        <v>0.21428961099624699</v>
      </c>
      <c r="M12" s="20"/>
      <c r="N12" s="20">
        <v>0.11252248185335099</v>
      </c>
      <c r="O12" s="20">
        <v>0.18247939884269401</v>
      </c>
      <c r="P12" s="20">
        <v>0.122877602130919</v>
      </c>
      <c r="Q12" s="20">
        <v>0.201365972717195</v>
      </c>
      <c r="R12" s="20"/>
      <c r="S12" s="20">
        <v>0.125966755398258</v>
      </c>
      <c r="T12" s="20">
        <v>0.176264875303868</v>
      </c>
      <c r="U12" s="20">
        <v>0.181930177090533</v>
      </c>
      <c r="V12" s="20">
        <v>0.150979040059562</v>
      </c>
      <c r="W12" s="20">
        <v>0.16079318078193999</v>
      </c>
      <c r="X12" s="20">
        <v>0.14890828915110299</v>
      </c>
      <c r="Y12" s="20">
        <v>0.17724243522896699</v>
      </c>
      <c r="Z12" s="20">
        <v>0.111026783482349</v>
      </c>
      <c r="AA12" s="20">
        <v>0.147731784887627</v>
      </c>
      <c r="AB12" s="20">
        <v>0.15384159408165199</v>
      </c>
      <c r="AC12" s="20">
        <v>0.178938723123719</v>
      </c>
      <c r="AD12" s="20">
        <v>0.157155999260011</v>
      </c>
      <c r="AE12" s="20"/>
      <c r="AF12" s="20">
        <v>0.19290204666995101</v>
      </c>
      <c r="AG12" s="20">
        <v>0.158528945441644</v>
      </c>
      <c r="AH12" s="20">
        <v>0.13810005276898599</v>
      </c>
      <c r="AI12" s="20">
        <v>9.4627087058380202E-2</v>
      </c>
      <c r="AJ12" s="20">
        <v>8.7244805368003706E-2</v>
      </c>
      <c r="AK12" s="20"/>
      <c r="AL12" s="20">
        <v>0.36182954505678799</v>
      </c>
      <c r="AM12" s="20">
        <v>0.211257298089149</v>
      </c>
      <c r="AN12" s="20">
        <v>0.19906297557262201</v>
      </c>
      <c r="AO12" s="20">
        <v>0.20075093283309001</v>
      </c>
      <c r="AP12" s="20">
        <v>0.17601969529613601</v>
      </c>
      <c r="AQ12" s="20">
        <v>0.14022075358365699</v>
      </c>
      <c r="AR12" s="20">
        <v>0.14078538836378399</v>
      </c>
      <c r="AS12" s="20">
        <v>0.166741641678991</v>
      </c>
      <c r="AT12" s="20">
        <v>0.134421299131117</v>
      </c>
      <c r="AU12" s="20">
        <v>0.14202639938188399</v>
      </c>
      <c r="AV12" s="20">
        <v>0.13780428310901999</v>
      </c>
      <c r="AW12" s="20">
        <v>0.11167703637688001</v>
      </c>
      <c r="AX12" s="20">
        <v>0.10442604812614099</v>
      </c>
      <c r="AY12" s="20">
        <v>8.3032165896906804E-2</v>
      </c>
      <c r="AZ12" s="20">
        <v>8.2051793681883603E-2</v>
      </c>
      <c r="BA12" s="20">
        <v>8.6091150673177297E-2</v>
      </c>
      <c r="BB12" s="20"/>
      <c r="BC12" s="20">
        <v>6.74997795711334E-2</v>
      </c>
      <c r="BD12" s="20">
        <v>0.19439463017789099</v>
      </c>
      <c r="BE12" s="20"/>
      <c r="BF12" s="20">
        <v>0.142395357864772</v>
      </c>
      <c r="BG12" s="20">
        <v>0.15420554782029999</v>
      </c>
      <c r="BH12" s="20">
        <v>0.13259403719096099</v>
      </c>
      <c r="BI12" s="20">
        <v>0.233934670016751</v>
      </c>
      <c r="BJ12" s="20"/>
      <c r="BK12" s="20">
        <v>0.14267952700248299</v>
      </c>
      <c r="BL12" s="20">
        <v>0.12016476234206599</v>
      </c>
      <c r="BM12" s="20">
        <v>0.136645128353477</v>
      </c>
      <c r="BN12" s="20">
        <v>0.23147184480594399</v>
      </c>
      <c r="BO12" s="20"/>
      <c r="BP12" s="20">
        <v>8.39995541473747E-2</v>
      </c>
      <c r="BQ12" s="20">
        <v>0.191869372729115</v>
      </c>
      <c r="BR12" s="20">
        <v>0.22567028064707101</v>
      </c>
      <c r="BS12" s="20">
        <v>0.101345899319603</v>
      </c>
      <c r="BT12" s="20">
        <v>0.21989967109119901</v>
      </c>
    </row>
    <row r="13" spans="2:72" x14ac:dyDescent="0.35">
      <c r="B13" s="16"/>
    </row>
    <row r="14" spans="2:72" x14ac:dyDescent="0.35">
      <c r="B14" t="s">
        <v>104</v>
      </c>
    </row>
    <row r="15" spans="2:72" x14ac:dyDescent="0.35">
      <c r="B15" t="s">
        <v>105</v>
      </c>
    </row>
    <row r="17" spans="2:2" x14ac:dyDescent="0.35">
      <c r="B17"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BT17"/>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357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58" x14ac:dyDescent="0.35">
      <c r="B9" s="15" t="s">
        <v>358</v>
      </c>
      <c r="C9" s="14">
        <v>0.13134998077518401</v>
      </c>
      <c r="D9" s="14">
        <v>0.15139530895094799</v>
      </c>
      <c r="E9" s="14">
        <v>0.11161702842186499</v>
      </c>
      <c r="F9" s="14"/>
      <c r="G9" s="14">
        <v>0.218520453457173</v>
      </c>
      <c r="H9" s="14">
        <v>0.205911483268442</v>
      </c>
      <c r="I9" s="14">
        <v>0.162032442678963</v>
      </c>
      <c r="J9" s="14">
        <v>0.10763474805316001</v>
      </c>
      <c r="K9" s="14">
        <v>7.7664752707427703E-2</v>
      </c>
      <c r="L9" s="14">
        <v>4.3207071323499102E-2</v>
      </c>
      <c r="M9" s="14"/>
      <c r="N9" s="14">
        <v>0.12634458879991001</v>
      </c>
      <c r="O9" s="14">
        <v>0.111131301451576</v>
      </c>
      <c r="P9" s="14">
        <v>0.167420288344202</v>
      </c>
      <c r="Q9" s="14">
        <v>0.126639875297197</v>
      </c>
      <c r="R9" s="14"/>
      <c r="S9" s="14">
        <v>0.1701135675904</v>
      </c>
      <c r="T9" s="14">
        <v>0.12818342704143801</v>
      </c>
      <c r="U9" s="14">
        <v>0.120769409645614</v>
      </c>
      <c r="V9" s="14">
        <v>0.135237156553834</v>
      </c>
      <c r="W9" s="14">
        <v>0.12619367726921499</v>
      </c>
      <c r="X9" s="14">
        <v>0.14603127857748099</v>
      </c>
      <c r="Y9" s="14">
        <v>0.11790821599923999</v>
      </c>
      <c r="Z9" s="14">
        <v>0.132585508191368</v>
      </c>
      <c r="AA9" s="14">
        <v>0.119580335888877</v>
      </c>
      <c r="AB9" s="14">
        <v>0.10279387677695399</v>
      </c>
      <c r="AC9" s="14">
        <v>0.111442070890311</v>
      </c>
      <c r="AD9" s="14">
        <v>0.14495570663556701</v>
      </c>
      <c r="AE9" s="14"/>
      <c r="AF9" s="14">
        <v>0.12581801564002101</v>
      </c>
      <c r="AG9" s="14">
        <v>0.13232180230409801</v>
      </c>
      <c r="AH9" s="14">
        <v>0.130644492492274</v>
      </c>
      <c r="AI9" s="14">
        <v>0.17379728256209001</v>
      </c>
      <c r="AJ9" s="14">
        <v>0.143494236843868</v>
      </c>
      <c r="AK9" s="14"/>
      <c r="AL9" s="14">
        <v>0.18610559799172499</v>
      </c>
      <c r="AM9" s="14">
        <v>0.16707320276719101</v>
      </c>
      <c r="AN9" s="14">
        <v>0.12182422275695</v>
      </c>
      <c r="AO9" s="14">
        <v>0.106749438568842</v>
      </c>
      <c r="AP9" s="14">
        <v>0.15944265860756099</v>
      </c>
      <c r="AQ9" s="14">
        <v>0.15240778706823699</v>
      </c>
      <c r="AR9" s="14">
        <v>0.14791167774170799</v>
      </c>
      <c r="AS9" s="14">
        <v>0.10225488737298601</v>
      </c>
      <c r="AT9" s="14">
        <v>0.117000534966824</v>
      </c>
      <c r="AU9" s="14">
        <v>0.12686780739068701</v>
      </c>
      <c r="AV9" s="14">
        <v>0.110985545830497</v>
      </c>
      <c r="AW9" s="14">
        <v>0.13227757350634201</v>
      </c>
      <c r="AX9" s="14">
        <v>0.15745749100930601</v>
      </c>
      <c r="AY9" s="14">
        <v>0.121551685021891</v>
      </c>
      <c r="AZ9" s="14">
        <v>0.14976290367341299</v>
      </c>
      <c r="BA9" s="14">
        <v>0.13622680384049299</v>
      </c>
      <c r="BB9" s="14"/>
      <c r="BC9" s="14">
        <v>0.17738289409117</v>
      </c>
      <c r="BD9" s="14">
        <v>0.11117655018054599</v>
      </c>
      <c r="BE9" s="14"/>
      <c r="BF9" s="14">
        <v>8.4194035284077304E-2</v>
      </c>
      <c r="BG9" s="14">
        <v>0.112813043960799</v>
      </c>
      <c r="BH9" s="14">
        <v>0.17623743099175301</v>
      </c>
      <c r="BI9" s="14">
        <v>0.19157151493718999</v>
      </c>
      <c r="BJ9" s="14"/>
      <c r="BK9" s="14">
        <v>9.2161472944064807E-2</v>
      </c>
      <c r="BL9" s="14">
        <v>0.127759079548842</v>
      </c>
      <c r="BM9" s="14">
        <v>0.149377636845027</v>
      </c>
      <c r="BN9" s="14">
        <v>0.14715422414631399</v>
      </c>
      <c r="BO9" s="14"/>
      <c r="BP9" s="14">
        <v>0.20804054798593399</v>
      </c>
      <c r="BQ9" s="14">
        <v>8.4424451130931499E-2</v>
      </c>
      <c r="BR9" s="14">
        <v>3.6339154977067203E-2</v>
      </c>
      <c r="BS9" s="14">
        <v>8.59133317328519E-2</v>
      </c>
      <c r="BT9" s="14">
        <v>0.17272637061899501</v>
      </c>
    </row>
    <row r="10" spans="2:72" ht="58" x14ac:dyDescent="0.35">
      <c r="B10" s="15" t="s">
        <v>359</v>
      </c>
      <c r="C10" s="14">
        <v>0.173639894206603</v>
      </c>
      <c r="D10" s="14">
        <v>0.20422403799472899</v>
      </c>
      <c r="E10" s="14">
        <v>0.144079418176848</v>
      </c>
      <c r="F10" s="14"/>
      <c r="G10" s="14">
        <v>0.23234086512843999</v>
      </c>
      <c r="H10" s="14">
        <v>0.22735568641904999</v>
      </c>
      <c r="I10" s="14">
        <v>0.18271128283052801</v>
      </c>
      <c r="J10" s="14">
        <v>0.13144949873231901</v>
      </c>
      <c r="K10" s="14">
        <v>0.140698523113965</v>
      </c>
      <c r="L10" s="14">
        <v>0.13999854966181399</v>
      </c>
      <c r="M10" s="14"/>
      <c r="N10" s="14">
        <v>0.21180703641224799</v>
      </c>
      <c r="O10" s="14">
        <v>0.15476541802357999</v>
      </c>
      <c r="P10" s="14">
        <v>0.180626699189432</v>
      </c>
      <c r="Q10" s="14">
        <v>0.14706067837395001</v>
      </c>
      <c r="R10" s="14"/>
      <c r="S10" s="14">
        <v>0.23280073642520699</v>
      </c>
      <c r="T10" s="14">
        <v>0.14949656202780701</v>
      </c>
      <c r="U10" s="14">
        <v>0.145437325624967</v>
      </c>
      <c r="V10" s="14">
        <v>0.15001166942543101</v>
      </c>
      <c r="W10" s="14">
        <v>0.17048862465335099</v>
      </c>
      <c r="X10" s="14">
        <v>0.21087160150520101</v>
      </c>
      <c r="Y10" s="14">
        <v>0.155330618055352</v>
      </c>
      <c r="Z10" s="14">
        <v>0.18400041280896301</v>
      </c>
      <c r="AA10" s="14">
        <v>0.17189463428562299</v>
      </c>
      <c r="AB10" s="14">
        <v>0.13828459349483399</v>
      </c>
      <c r="AC10" s="14">
        <v>0.172256530497159</v>
      </c>
      <c r="AD10" s="14">
        <v>0.193835043497321</v>
      </c>
      <c r="AE10" s="14"/>
      <c r="AF10" s="14">
        <v>0.140994572717489</v>
      </c>
      <c r="AG10" s="14">
        <v>0.17065806747480999</v>
      </c>
      <c r="AH10" s="14">
        <v>0.18148440682463801</v>
      </c>
      <c r="AI10" s="14">
        <v>0.21816688224097899</v>
      </c>
      <c r="AJ10" s="14">
        <v>0.25526559820512901</v>
      </c>
      <c r="AK10" s="14"/>
      <c r="AL10" s="14">
        <v>7.6647287538504597E-2</v>
      </c>
      <c r="AM10" s="14">
        <v>0.17577088671032501</v>
      </c>
      <c r="AN10" s="14">
        <v>0.14649942029589899</v>
      </c>
      <c r="AO10" s="14">
        <v>0.160592440711505</v>
      </c>
      <c r="AP10" s="14">
        <v>0.172737992988372</v>
      </c>
      <c r="AQ10" s="14">
        <v>0.152956992799444</v>
      </c>
      <c r="AR10" s="14">
        <v>0.167608668503401</v>
      </c>
      <c r="AS10" s="14">
        <v>0.180096414238825</v>
      </c>
      <c r="AT10" s="14">
        <v>0.19688641007716301</v>
      </c>
      <c r="AU10" s="14">
        <v>0.17935094360272799</v>
      </c>
      <c r="AV10" s="14">
        <v>0.20805993222454</v>
      </c>
      <c r="AW10" s="14">
        <v>0.192035231914546</v>
      </c>
      <c r="AX10" s="14">
        <v>0.18358679002039999</v>
      </c>
      <c r="AY10" s="14">
        <v>0.20000569609872099</v>
      </c>
      <c r="AZ10" s="14">
        <v>0.22558556205411701</v>
      </c>
      <c r="BA10" s="14">
        <v>0.19749665364852401</v>
      </c>
      <c r="BB10" s="14"/>
      <c r="BC10" s="14">
        <v>0.21145295630132199</v>
      </c>
      <c r="BD10" s="14">
        <v>0.15706872525837001</v>
      </c>
      <c r="BE10" s="14"/>
      <c r="BF10" s="14">
        <v>0.18376480457070499</v>
      </c>
      <c r="BG10" s="14">
        <v>0.15004435310133399</v>
      </c>
      <c r="BH10" s="14">
        <v>0.18753768159520101</v>
      </c>
      <c r="BI10" s="14">
        <v>0.184826622816193</v>
      </c>
      <c r="BJ10" s="14"/>
      <c r="BK10" s="14">
        <v>0.18047885418273699</v>
      </c>
      <c r="BL10" s="14">
        <v>0.183756542873762</v>
      </c>
      <c r="BM10" s="14">
        <v>0.189837172645409</v>
      </c>
      <c r="BN10" s="14">
        <v>0.131144477906456</v>
      </c>
      <c r="BO10" s="14"/>
      <c r="BP10" s="14">
        <v>0.22806111364598899</v>
      </c>
      <c r="BQ10" s="14">
        <v>0.13517538988286801</v>
      </c>
      <c r="BR10" s="14">
        <v>0.14664219980985699</v>
      </c>
      <c r="BS10" s="14">
        <v>0.181344697317041</v>
      </c>
      <c r="BT10" s="14">
        <v>0.15313226867937699</v>
      </c>
    </row>
    <row r="11" spans="2:72" ht="58" x14ac:dyDescent="0.35">
      <c r="B11" s="15" t="s">
        <v>360</v>
      </c>
      <c r="C11" s="14">
        <v>0.44289557976362798</v>
      </c>
      <c r="D11" s="14">
        <v>0.42937433962325899</v>
      </c>
      <c r="E11" s="14">
        <v>0.45582529612852002</v>
      </c>
      <c r="F11" s="14"/>
      <c r="G11" s="14">
        <v>0.41588763176190402</v>
      </c>
      <c r="H11" s="14">
        <v>0.43883447395226099</v>
      </c>
      <c r="I11" s="14">
        <v>0.42818543398521203</v>
      </c>
      <c r="J11" s="14">
        <v>0.47274520547967402</v>
      </c>
      <c r="K11" s="14">
        <v>0.44878342058826198</v>
      </c>
      <c r="L11" s="14">
        <v>0.44789970838127102</v>
      </c>
      <c r="M11" s="14"/>
      <c r="N11" s="14">
        <v>0.48131865435125398</v>
      </c>
      <c r="O11" s="14">
        <v>0.46061407925331699</v>
      </c>
      <c r="P11" s="14">
        <v>0.41503292918219598</v>
      </c>
      <c r="Q11" s="14">
        <v>0.408311796836136</v>
      </c>
      <c r="R11" s="14"/>
      <c r="S11" s="14">
        <v>0.42823859312791701</v>
      </c>
      <c r="T11" s="14">
        <v>0.43631899266545598</v>
      </c>
      <c r="U11" s="14">
        <v>0.41964454726292999</v>
      </c>
      <c r="V11" s="14">
        <v>0.430964496733586</v>
      </c>
      <c r="W11" s="14">
        <v>0.45524574967366999</v>
      </c>
      <c r="X11" s="14">
        <v>0.39741660879944102</v>
      </c>
      <c r="Y11" s="14">
        <v>0.44782190735442401</v>
      </c>
      <c r="Z11" s="14">
        <v>0.45009440857293997</v>
      </c>
      <c r="AA11" s="14">
        <v>0.45718701980255699</v>
      </c>
      <c r="AB11" s="14">
        <v>0.50302105115914397</v>
      </c>
      <c r="AC11" s="14">
        <v>0.45359166537842199</v>
      </c>
      <c r="AD11" s="14">
        <v>0.47201982949598698</v>
      </c>
      <c r="AE11" s="14"/>
      <c r="AF11" s="14">
        <v>0.38016987783921502</v>
      </c>
      <c r="AG11" s="14">
        <v>0.41336264645821902</v>
      </c>
      <c r="AH11" s="14">
        <v>0.50828867259978106</v>
      </c>
      <c r="AI11" s="14">
        <v>0.49197548465928898</v>
      </c>
      <c r="AJ11" s="14">
        <v>0.50801728302934301</v>
      </c>
      <c r="AK11" s="14"/>
      <c r="AL11" s="14">
        <v>0.29572405652138201</v>
      </c>
      <c r="AM11" s="14">
        <v>0.38806943588526099</v>
      </c>
      <c r="AN11" s="14">
        <v>0.41041561677251798</v>
      </c>
      <c r="AO11" s="14">
        <v>0.41963409970819998</v>
      </c>
      <c r="AP11" s="14">
        <v>0.38424723721661302</v>
      </c>
      <c r="AQ11" s="14">
        <v>0.43010582890597698</v>
      </c>
      <c r="AR11" s="14">
        <v>0.44719163755359398</v>
      </c>
      <c r="AS11" s="14">
        <v>0.44800817099491302</v>
      </c>
      <c r="AT11" s="14">
        <v>0.45358085452643898</v>
      </c>
      <c r="AU11" s="14">
        <v>0.45113740973053501</v>
      </c>
      <c r="AV11" s="14">
        <v>0.45539567263053199</v>
      </c>
      <c r="AW11" s="14">
        <v>0.48777833220350297</v>
      </c>
      <c r="AX11" s="14">
        <v>0.49100558634116198</v>
      </c>
      <c r="AY11" s="14">
        <v>0.52238555314234703</v>
      </c>
      <c r="AZ11" s="14">
        <v>0.458396086244242</v>
      </c>
      <c r="BA11" s="14">
        <v>0.55490686986456506</v>
      </c>
      <c r="BB11" s="14"/>
      <c r="BC11" s="14">
        <v>0.46612450055426302</v>
      </c>
      <c r="BD11" s="14">
        <v>0.43271575433868598</v>
      </c>
      <c r="BE11" s="14"/>
      <c r="BF11" s="14">
        <v>0.50651701521893699</v>
      </c>
      <c r="BG11" s="14">
        <v>0.47004942514148601</v>
      </c>
      <c r="BH11" s="14">
        <v>0.40927514919783498</v>
      </c>
      <c r="BI11" s="14">
        <v>0.30300441221484797</v>
      </c>
      <c r="BJ11" s="14"/>
      <c r="BK11" s="14">
        <v>0.49740785193718901</v>
      </c>
      <c r="BL11" s="14">
        <v>0.48088752904341497</v>
      </c>
      <c r="BM11" s="14">
        <v>0.43512920397938498</v>
      </c>
      <c r="BN11" s="14">
        <v>0.36430851788712398</v>
      </c>
      <c r="BO11" s="14"/>
      <c r="BP11" s="14">
        <v>0.42172148358916201</v>
      </c>
      <c r="BQ11" s="14">
        <v>0.45058372195330798</v>
      </c>
      <c r="BR11" s="14">
        <v>0.42732528115320301</v>
      </c>
      <c r="BS11" s="14">
        <v>0.56720048940401202</v>
      </c>
      <c r="BT11" s="14">
        <v>0.34608160384043002</v>
      </c>
    </row>
    <row r="12" spans="2:72" x14ac:dyDescent="0.35">
      <c r="B12" s="15" t="s">
        <v>102</v>
      </c>
      <c r="C12" s="20">
        <v>0.25211454525458499</v>
      </c>
      <c r="D12" s="20">
        <v>0.21500631343106399</v>
      </c>
      <c r="E12" s="20">
        <v>0.28847825727276799</v>
      </c>
      <c r="F12" s="20"/>
      <c r="G12" s="20">
        <v>0.13325104965248399</v>
      </c>
      <c r="H12" s="20">
        <v>0.12789835636024699</v>
      </c>
      <c r="I12" s="20">
        <v>0.22707084050529699</v>
      </c>
      <c r="J12" s="20">
        <v>0.28817054773484801</v>
      </c>
      <c r="K12" s="20">
        <v>0.33285330359034498</v>
      </c>
      <c r="L12" s="20">
        <v>0.36889467063341602</v>
      </c>
      <c r="M12" s="20"/>
      <c r="N12" s="20">
        <v>0.18052972043658799</v>
      </c>
      <c r="O12" s="20">
        <v>0.27348920127152598</v>
      </c>
      <c r="P12" s="20">
        <v>0.236920083284171</v>
      </c>
      <c r="Q12" s="20">
        <v>0.31798764949271602</v>
      </c>
      <c r="R12" s="20"/>
      <c r="S12" s="20">
        <v>0.168847102856476</v>
      </c>
      <c r="T12" s="20">
        <v>0.2860010182653</v>
      </c>
      <c r="U12" s="20">
        <v>0.31414871746648998</v>
      </c>
      <c r="V12" s="20">
        <v>0.28378667728714901</v>
      </c>
      <c r="W12" s="20">
        <v>0.24807194840376301</v>
      </c>
      <c r="X12" s="20">
        <v>0.245680511117877</v>
      </c>
      <c r="Y12" s="20">
        <v>0.27893925859098401</v>
      </c>
      <c r="Z12" s="20">
        <v>0.23331967042672799</v>
      </c>
      <c r="AA12" s="20">
        <v>0.25133801002294198</v>
      </c>
      <c r="AB12" s="20">
        <v>0.255900478569068</v>
      </c>
      <c r="AC12" s="20">
        <v>0.26270973323410801</v>
      </c>
      <c r="AD12" s="20">
        <v>0.18918942037112499</v>
      </c>
      <c r="AE12" s="20"/>
      <c r="AF12" s="20">
        <v>0.353017533803276</v>
      </c>
      <c r="AG12" s="20">
        <v>0.28365748376287298</v>
      </c>
      <c r="AH12" s="20">
        <v>0.17958242808330799</v>
      </c>
      <c r="AI12" s="20">
        <v>0.11606035053764201</v>
      </c>
      <c r="AJ12" s="20">
        <v>9.3222881921659201E-2</v>
      </c>
      <c r="AK12" s="20"/>
      <c r="AL12" s="20">
        <v>0.44152305794838898</v>
      </c>
      <c r="AM12" s="20">
        <v>0.26908647463722202</v>
      </c>
      <c r="AN12" s="20">
        <v>0.32126074017463302</v>
      </c>
      <c r="AO12" s="20">
        <v>0.31302402101145199</v>
      </c>
      <c r="AP12" s="20">
        <v>0.28357211118745401</v>
      </c>
      <c r="AQ12" s="20">
        <v>0.264529391226343</v>
      </c>
      <c r="AR12" s="20">
        <v>0.237288016201297</v>
      </c>
      <c r="AS12" s="20">
        <v>0.26964052739327599</v>
      </c>
      <c r="AT12" s="20">
        <v>0.23253220042957401</v>
      </c>
      <c r="AU12" s="20">
        <v>0.24264383927605099</v>
      </c>
      <c r="AV12" s="20">
        <v>0.22555884931443099</v>
      </c>
      <c r="AW12" s="20">
        <v>0.187908862375609</v>
      </c>
      <c r="AX12" s="20">
        <v>0.167950132629131</v>
      </c>
      <c r="AY12" s="20">
        <v>0.15605706573704201</v>
      </c>
      <c r="AZ12" s="20">
        <v>0.166255448028229</v>
      </c>
      <c r="BA12" s="20">
        <v>0.11136967264641801</v>
      </c>
      <c r="BB12" s="20"/>
      <c r="BC12" s="20">
        <v>0.14503964905324601</v>
      </c>
      <c r="BD12" s="20">
        <v>0.299038970222398</v>
      </c>
      <c r="BE12" s="20"/>
      <c r="BF12" s="20">
        <v>0.22552414492628101</v>
      </c>
      <c r="BG12" s="20">
        <v>0.26709317779637998</v>
      </c>
      <c r="BH12" s="20">
        <v>0.22694973821521</v>
      </c>
      <c r="BI12" s="20">
        <v>0.32059745003176798</v>
      </c>
      <c r="BJ12" s="20"/>
      <c r="BK12" s="20">
        <v>0.22995182093600899</v>
      </c>
      <c r="BL12" s="20">
        <v>0.207596848533981</v>
      </c>
      <c r="BM12" s="20">
        <v>0.22565598653018001</v>
      </c>
      <c r="BN12" s="20">
        <v>0.357392780060106</v>
      </c>
      <c r="BO12" s="20"/>
      <c r="BP12" s="20">
        <v>0.14217685477891501</v>
      </c>
      <c r="BQ12" s="20">
        <v>0.32981643703289298</v>
      </c>
      <c r="BR12" s="20">
        <v>0.38969336405987298</v>
      </c>
      <c r="BS12" s="20">
        <v>0.16554148154609499</v>
      </c>
      <c r="BT12" s="20">
        <v>0.32805975686119798</v>
      </c>
    </row>
    <row r="13" spans="2:72" x14ac:dyDescent="0.35">
      <c r="B13" s="16"/>
    </row>
    <row r="14" spans="2:72" x14ac:dyDescent="0.35">
      <c r="B14" t="s">
        <v>104</v>
      </c>
    </row>
    <row r="15" spans="2:72" x14ac:dyDescent="0.35">
      <c r="B15" t="s">
        <v>105</v>
      </c>
    </row>
    <row r="17" spans="2:2" x14ac:dyDescent="0.35">
      <c r="B17"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BT16"/>
  <sheetViews>
    <sheetView showGridLines="0" workbookViewId="0">
      <pane xSplit="2" topLeftCell="C1" activePane="topRight" state="frozen"/>
      <selection pane="topRight" activeCell="B16" sqref="B16"/>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363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361</v>
      </c>
      <c r="C9" s="14">
        <v>0.51912194482021301</v>
      </c>
      <c r="D9" s="14">
        <v>0.60188522615932905</v>
      </c>
      <c r="E9" s="14">
        <v>0.43920294497510398</v>
      </c>
      <c r="F9" s="14"/>
      <c r="G9" s="14">
        <v>0.49253663565035399</v>
      </c>
      <c r="H9" s="14">
        <v>0.54402586944016496</v>
      </c>
      <c r="I9" s="14">
        <v>0.51699920679625899</v>
      </c>
      <c r="J9" s="14">
        <v>0.50267615238420205</v>
      </c>
      <c r="K9" s="14">
        <v>0.50654370395080806</v>
      </c>
      <c r="L9" s="14">
        <v>0.539983554414452</v>
      </c>
      <c r="M9" s="14"/>
      <c r="N9" s="14">
        <v>0.63502645322098294</v>
      </c>
      <c r="O9" s="14">
        <v>0.52102377047117499</v>
      </c>
      <c r="P9" s="14">
        <v>0.50023098423019097</v>
      </c>
      <c r="Q9" s="14">
        <v>0.41006608360640401</v>
      </c>
      <c r="R9" s="14"/>
      <c r="S9" s="14">
        <v>0.57671506460906197</v>
      </c>
      <c r="T9" s="14">
        <v>0.50527621758888497</v>
      </c>
      <c r="U9" s="14">
        <v>0.47801423846304197</v>
      </c>
      <c r="V9" s="14">
        <v>0.52110652162847404</v>
      </c>
      <c r="W9" s="14">
        <v>0.52139801132740604</v>
      </c>
      <c r="X9" s="14">
        <v>0.49387442916282398</v>
      </c>
      <c r="Y9" s="14">
        <v>0.49954757815284401</v>
      </c>
      <c r="Z9" s="14">
        <v>0.52127467189259102</v>
      </c>
      <c r="AA9" s="14">
        <v>0.53291102015938896</v>
      </c>
      <c r="AB9" s="14">
        <v>0.51827635493381596</v>
      </c>
      <c r="AC9" s="14">
        <v>0.48141779144372598</v>
      </c>
      <c r="AD9" s="14">
        <v>0.54878592564403395</v>
      </c>
      <c r="AE9" s="14"/>
      <c r="AF9" s="14">
        <v>0.42602724349704302</v>
      </c>
      <c r="AG9" s="14">
        <v>0.49716896829716001</v>
      </c>
      <c r="AH9" s="14">
        <v>0.58043893710870398</v>
      </c>
      <c r="AI9" s="14">
        <v>0.61598463006591897</v>
      </c>
      <c r="AJ9" s="14">
        <v>0.70080472089236701</v>
      </c>
      <c r="AK9" s="14"/>
      <c r="AL9" s="14">
        <v>0.218368713464303</v>
      </c>
      <c r="AM9" s="14">
        <v>0.35499282279663202</v>
      </c>
      <c r="AN9" s="14">
        <v>0.39662821916052698</v>
      </c>
      <c r="AO9" s="14">
        <v>0.433072191231125</v>
      </c>
      <c r="AP9" s="14">
        <v>0.43836031101759099</v>
      </c>
      <c r="AQ9" s="14">
        <v>0.50928845737030903</v>
      </c>
      <c r="AR9" s="14">
        <v>0.50449779574354003</v>
      </c>
      <c r="AS9" s="14">
        <v>0.54238476294913496</v>
      </c>
      <c r="AT9" s="14">
        <v>0.529166485608218</v>
      </c>
      <c r="AU9" s="14">
        <v>0.60107464307515102</v>
      </c>
      <c r="AV9" s="14">
        <v>0.59613431104989201</v>
      </c>
      <c r="AW9" s="14">
        <v>0.55696703652177304</v>
      </c>
      <c r="AX9" s="14">
        <v>0.62993879972147504</v>
      </c>
      <c r="AY9" s="14">
        <v>0.70836483772484904</v>
      </c>
      <c r="AZ9" s="14">
        <v>0.699153121359261</v>
      </c>
      <c r="BA9" s="14">
        <v>0.71185961903379902</v>
      </c>
      <c r="BB9" s="14"/>
      <c r="BC9" s="14">
        <v>0.59712491474391605</v>
      </c>
      <c r="BD9" s="14">
        <v>0.48493797977047098</v>
      </c>
      <c r="BE9" s="14"/>
      <c r="BF9" s="14">
        <v>0.70946054672333603</v>
      </c>
      <c r="BG9" s="14">
        <v>0.54056323282274199</v>
      </c>
      <c r="BH9" s="14">
        <v>0.41236477760231799</v>
      </c>
      <c r="BI9" s="14">
        <v>0.26577831463599799</v>
      </c>
      <c r="BJ9" s="14"/>
      <c r="BK9" s="14">
        <v>0.75106271816425096</v>
      </c>
      <c r="BL9" s="14">
        <v>0.65761016158101304</v>
      </c>
      <c r="BM9" s="14">
        <v>0.46735846471706299</v>
      </c>
      <c r="BN9" s="14">
        <v>0.23520377980658699</v>
      </c>
      <c r="BO9" s="14"/>
      <c r="BP9" s="14">
        <v>0.467518386762731</v>
      </c>
      <c r="BQ9" s="14">
        <v>0.60698686849458905</v>
      </c>
      <c r="BR9" s="14">
        <v>0.60664444922271898</v>
      </c>
      <c r="BS9" s="14">
        <v>0.79803761506096604</v>
      </c>
      <c r="BT9" s="14">
        <v>0.21482587735242101</v>
      </c>
    </row>
    <row r="10" spans="2:72" ht="29" x14ac:dyDescent="0.35">
      <c r="B10" s="15" t="s">
        <v>362</v>
      </c>
      <c r="C10" s="14">
        <v>0.25890717792135798</v>
      </c>
      <c r="D10" s="14">
        <v>0.19882539505560601</v>
      </c>
      <c r="E10" s="14">
        <v>0.31642223387827501</v>
      </c>
      <c r="F10" s="14"/>
      <c r="G10" s="14">
        <v>0.35935916097125797</v>
      </c>
      <c r="H10" s="14">
        <v>0.32796348270355702</v>
      </c>
      <c r="I10" s="14">
        <v>0.32062666872561002</v>
      </c>
      <c r="J10" s="14">
        <v>0.25303027618657897</v>
      </c>
      <c r="K10" s="14">
        <v>0.19397016111287699</v>
      </c>
      <c r="L10" s="14">
        <v>0.13423273943213501</v>
      </c>
      <c r="M10" s="14"/>
      <c r="N10" s="14">
        <v>0.21073266463914</v>
      </c>
      <c r="O10" s="14">
        <v>0.25324966874525001</v>
      </c>
      <c r="P10" s="14">
        <v>0.27528113734564702</v>
      </c>
      <c r="Q10" s="14">
        <v>0.30157045265134702</v>
      </c>
      <c r="R10" s="14"/>
      <c r="S10" s="14">
        <v>0.25779715906059802</v>
      </c>
      <c r="T10" s="14">
        <v>0.248581761656821</v>
      </c>
      <c r="U10" s="14">
        <v>0.27682956568560202</v>
      </c>
      <c r="V10" s="14">
        <v>0.22375691464611899</v>
      </c>
      <c r="W10" s="14">
        <v>0.26067173230476498</v>
      </c>
      <c r="X10" s="14">
        <v>0.29790635765155099</v>
      </c>
      <c r="Y10" s="14">
        <v>0.27507034902490801</v>
      </c>
      <c r="Z10" s="14">
        <v>0.29210045307189197</v>
      </c>
      <c r="AA10" s="14">
        <v>0.24457418599446301</v>
      </c>
      <c r="AB10" s="14">
        <v>0.229589904944343</v>
      </c>
      <c r="AC10" s="14">
        <v>0.28376345264687097</v>
      </c>
      <c r="AD10" s="14">
        <v>0.25703446484974501</v>
      </c>
      <c r="AE10" s="14"/>
      <c r="AF10" s="14">
        <v>0.28118240179033099</v>
      </c>
      <c r="AG10" s="14">
        <v>0.27696061077523498</v>
      </c>
      <c r="AH10" s="14">
        <v>0.24742853115639599</v>
      </c>
      <c r="AI10" s="14">
        <v>0.24482859541508301</v>
      </c>
      <c r="AJ10" s="14">
        <v>0.19163625846956001</v>
      </c>
      <c r="AK10" s="14"/>
      <c r="AL10" s="14">
        <v>0.42752971023269198</v>
      </c>
      <c r="AM10" s="14">
        <v>0.32496594851015698</v>
      </c>
      <c r="AN10" s="14">
        <v>0.30341375988754099</v>
      </c>
      <c r="AO10" s="14">
        <v>0.266871257432165</v>
      </c>
      <c r="AP10" s="14">
        <v>0.28830243135370498</v>
      </c>
      <c r="AQ10" s="14">
        <v>0.26373571628452802</v>
      </c>
      <c r="AR10" s="14">
        <v>0.29756964647773598</v>
      </c>
      <c r="AS10" s="14">
        <v>0.22391535612103899</v>
      </c>
      <c r="AT10" s="14">
        <v>0.245355235348483</v>
      </c>
      <c r="AU10" s="14">
        <v>0.22262110834820001</v>
      </c>
      <c r="AV10" s="14">
        <v>0.24561539589498399</v>
      </c>
      <c r="AW10" s="14">
        <v>0.26593059643685302</v>
      </c>
      <c r="AX10" s="14">
        <v>0.240940200330686</v>
      </c>
      <c r="AY10" s="14">
        <v>0.16097795139632701</v>
      </c>
      <c r="AZ10" s="14">
        <v>0.181034071887169</v>
      </c>
      <c r="BA10" s="14">
        <v>0.199159123463789</v>
      </c>
      <c r="BB10" s="14"/>
      <c r="BC10" s="14">
        <v>0.27772952663043199</v>
      </c>
      <c r="BD10" s="14">
        <v>0.25065848545420699</v>
      </c>
      <c r="BE10" s="14"/>
      <c r="BF10" s="14">
        <v>0.122209619886642</v>
      </c>
      <c r="BG10" s="14">
        <v>0.216437301095325</v>
      </c>
      <c r="BH10" s="14">
        <v>0.36193751265583901</v>
      </c>
      <c r="BI10" s="14">
        <v>0.45810850092074301</v>
      </c>
      <c r="BJ10" s="14"/>
      <c r="BK10" s="14">
        <v>0.10465677000604599</v>
      </c>
      <c r="BL10" s="14">
        <v>0.17279654962263499</v>
      </c>
      <c r="BM10" s="14">
        <v>0.29456373180002499</v>
      </c>
      <c r="BN10" s="14">
        <v>0.44056995190718101</v>
      </c>
      <c r="BO10" s="14"/>
      <c r="BP10" s="14">
        <v>0.37716471112582001</v>
      </c>
      <c r="BQ10" s="14">
        <v>0.121676131340629</v>
      </c>
      <c r="BR10" s="14">
        <v>5.1647779528234503E-2</v>
      </c>
      <c r="BS10" s="14">
        <v>8.5946453271869394E-2</v>
      </c>
      <c r="BT10" s="14">
        <v>0.48244472159152701</v>
      </c>
    </row>
    <row r="11" spans="2:72" x14ac:dyDescent="0.35">
      <c r="B11" s="15" t="s">
        <v>102</v>
      </c>
      <c r="C11" s="20">
        <v>0.22197087725842801</v>
      </c>
      <c r="D11" s="20">
        <v>0.199289378785065</v>
      </c>
      <c r="E11" s="20">
        <v>0.24437482114662101</v>
      </c>
      <c r="F11" s="20"/>
      <c r="G11" s="20">
        <v>0.14810420337838801</v>
      </c>
      <c r="H11" s="20">
        <v>0.128010647856278</v>
      </c>
      <c r="I11" s="20">
        <v>0.16237412447813099</v>
      </c>
      <c r="J11" s="20">
        <v>0.24429357142921901</v>
      </c>
      <c r="K11" s="20">
        <v>0.29948613493631399</v>
      </c>
      <c r="L11" s="20">
        <v>0.32578370615341301</v>
      </c>
      <c r="M11" s="20"/>
      <c r="N11" s="20">
        <v>0.15424088213987699</v>
      </c>
      <c r="O11" s="20">
        <v>0.225726560783575</v>
      </c>
      <c r="P11" s="20">
        <v>0.22448787842416301</v>
      </c>
      <c r="Q11" s="20">
        <v>0.28836346374224803</v>
      </c>
      <c r="R11" s="20"/>
      <c r="S11" s="20">
        <v>0.16548777633034001</v>
      </c>
      <c r="T11" s="20">
        <v>0.246142020754295</v>
      </c>
      <c r="U11" s="20">
        <v>0.24515619585135501</v>
      </c>
      <c r="V11" s="20">
        <v>0.255136563725407</v>
      </c>
      <c r="W11" s="20">
        <v>0.21793025636782901</v>
      </c>
      <c r="X11" s="20">
        <v>0.208219213185625</v>
      </c>
      <c r="Y11" s="20">
        <v>0.22538207282224901</v>
      </c>
      <c r="Z11" s="20">
        <v>0.186624875035517</v>
      </c>
      <c r="AA11" s="20">
        <v>0.222514793846148</v>
      </c>
      <c r="AB11" s="20">
        <v>0.25213374012184098</v>
      </c>
      <c r="AC11" s="20">
        <v>0.23481875590940199</v>
      </c>
      <c r="AD11" s="20">
        <v>0.19417960950622101</v>
      </c>
      <c r="AE11" s="20"/>
      <c r="AF11" s="20">
        <v>0.29279035471262499</v>
      </c>
      <c r="AG11" s="20">
        <v>0.22587042092760501</v>
      </c>
      <c r="AH11" s="20">
        <v>0.17213253173489901</v>
      </c>
      <c r="AI11" s="20">
        <v>0.139186774518998</v>
      </c>
      <c r="AJ11" s="20">
        <v>0.107559020638073</v>
      </c>
      <c r="AK11" s="20"/>
      <c r="AL11" s="20">
        <v>0.35410157630300398</v>
      </c>
      <c r="AM11" s="20">
        <v>0.320041228693211</v>
      </c>
      <c r="AN11" s="20">
        <v>0.29995802095193103</v>
      </c>
      <c r="AO11" s="20">
        <v>0.30005655133671</v>
      </c>
      <c r="AP11" s="20">
        <v>0.27333725762870498</v>
      </c>
      <c r="AQ11" s="20">
        <v>0.226975826345163</v>
      </c>
      <c r="AR11" s="20">
        <v>0.19793255777872401</v>
      </c>
      <c r="AS11" s="20">
        <v>0.23369988092982499</v>
      </c>
      <c r="AT11" s="20">
        <v>0.22547827904329901</v>
      </c>
      <c r="AU11" s="20">
        <v>0.176304248576649</v>
      </c>
      <c r="AV11" s="20">
        <v>0.158250293055124</v>
      </c>
      <c r="AW11" s="20">
        <v>0.177102367041374</v>
      </c>
      <c r="AX11" s="20">
        <v>0.12912099994783899</v>
      </c>
      <c r="AY11" s="20">
        <v>0.13065721087882501</v>
      </c>
      <c r="AZ11" s="20">
        <v>0.11981280675357001</v>
      </c>
      <c r="BA11" s="20">
        <v>8.89812575024128E-2</v>
      </c>
      <c r="BB11" s="20"/>
      <c r="BC11" s="20">
        <v>0.12514555862565199</v>
      </c>
      <c r="BD11" s="20">
        <v>0.26440353477532103</v>
      </c>
      <c r="BE11" s="20"/>
      <c r="BF11" s="20">
        <v>0.168329833390022</v>
      </c>
      <c r="BG11" s="20">
        <v>0.24299946608193301</v>
      </c>
      <c r="BH11" s="20">
        <v>0.225697709741842</v>
      </c>
      <c r="BI11" s="20">
        <v>0.276113184443259</v>
      </c>
      <c r="BJ11" s="20"/>
      <c r="BK11" s="20">
        <v>0.144280511829703</v>
      </c>
      <c r="BL11" s="20">
        <v>0.16959328879635199</v>
      </c>
      <c r="BM11" s="20">
        <v>0.23807780348291299</v>
      </c>
      <c r="BN11" s="20">
        <v>0.32422626828623302</v>
      </c>
      <c r="BO11" s="20"/>
      <c r="BP11" s="20">
        <v>0.155316902111449</v>
      </c>
      <c r="BQ11" s="20">
        <v>0.27133700016478202</v>
      </c>
      <c r="BR11" s="20">
        <v>0.341707771249047</v>
      </c>
      <c r="BS11" s="20">
        <v>0.11601593166716399</v>
      </c>
      <c r="BT11" s="20">
        <v>0.30272940105605201</v>
      </c>
    </row>
    <row r="12" spans="2:72" x14ac:dyDescent="0.35">
      <c r="B12" s="16"/>
    </row>
    <row r="13" spans="2:72" x14ac:dyDescent="0.35">
      <c r="B13" t="s">
        <v>104</v>
      </c>
    </row>
    <row r="14" spans="2:72" x14ac:dyDescent="0.35">
      <c r="B14" t="s">
        <v>105</v>
      </c>
    </row>
    <row r="16" spans="2:72" x14ac:dyDescent="0.35">
      <c r="B16"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BT26"/>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374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43.5" x14ac:dyDescent="0.35">
      <c r="B9" s="15" t="s">
        <v>364</v>
      </c>
      <c r="C9" s="14">
        <v>0.41860537552139998</v>
      </c>
      <c r="D9" s="14">
        <v>0.38752482693663598</v>
      </c>
      <c r="E9" s="14">
        <v>0.448587642535903</v>
      </c>
      <c r="F9" s="14"/>
      <c r="G9" s="14">
        <v>0.327825440318391</v>
      </c>
      <c r="H9" s="14">
        <v>0.35122177046550701</v>
      </c>
      <c r="I9" s="14">
        <v>0.36776563072182</v>
      </c>
      <c r="J9" s="14">
        <v>0.42346565970230998</v>
      </c>
      <c r="K9" s="14">
        <v>0.45209146824501201</v>
      </c>
      <c r="L9" s="14">
        <v>0.54856392626663597</v>
      </c>
      <c r="M9" s="14"/>
      <c r="N9" s="14">
        <v>0.433357982979233</v>
      </c>
      <c r="O9" s="14">
        <v>0.44242567218391798</v>
      </c>
      <c r="P9" s="14">
        <v>0.40438134537321302</v>
      </c>
      <c r="Q9" s="14">
        <v>0.38990632429098698</v>
      </c>
      <c r="R9" s="14"/>
      <c r="S9" s="14">
        <v>0.38544343033863998</v>
      </c>
      <c r="T9" s="14">
        <v>0.43588314309148202</v>
      </c>
      <c r="U9" s="14">
        <v>0.44971223669622901</v>
      </c>
      <c r="V9" s="14">
        <v>0.40555284029980099</v>
      </c>
      <c r="W9" s="14">
        <v>0.41379349708028301</v>
      </c>
      <c r="X9" s="14">
        <v>0.40612030898303703</v>
      </c>
      <c r="Y9" s="14">
        <v>0.431310054415594</v>
      </c>
      <c r="Z9" s="14">
        <v>0.37730130142287299</v>
      </c>
      <c r="AA9" s="14">
        <v>0.430560613834018</v>
      </c>
      <c r="AB9" s="14">
        <v>0.43778456871835503</v>
      </c>
      <c r="AC9" s="14">
        <v>0.44729160550389802</v>
      </c>
      <c r="AD9" s="14">
        <v>0.37524444079279501</v>
      </c>
      <c r="AE9" s="14"/>
      <c r="AF9" s="14">
        <v>0.40758903332999302</v>
      </c>
      <c r="AG9" s="14">
        <v>0.43099857603212</v>
      </c>
      <c r="AH9" s="14">
        <v>0.43761725027373999</v>
      </c>
      <c r="AI9" s="14">
        <v>0.38255215058789899</v>
      </c>
      <c r="AJ9" s="14">
        <v>0.36638468651786199</v>
      </c>
      <c r="AK9" s="14"/>
      <c r="AL9" s="14">
        <v>0.320861240085274</v>
      </c>
      <c r="AM9" s="14">
        <v>0.32658093691455498</v>
      </c>
      <c r="AN9" s="14">
        <v>0.435146144815865</v>
      </c>
      <c r="AO9" s="14">
        <v>0.40599599534457398</v>
      </c>
      <c r="AP9" s="14">
        <v>0.41062263270052002</v>
      </c>
      <c r="AQ9" s="14">
        <v>0.38754984885479499</v>
      </c>
      <c r="AR9" s="14">
        <v>0.44095527762648601</v>
      </c>
      <c r="AS9" s="14">
        <v>0.45643289996881198</v>
      </c>
      <c r="AT9" s="14">
        <v>0.44108553955629298</v>
      </c>
      <c r="AU9" s="14">
        <v>0.41384815126153102</v>
      </c>
      <c r="AV9" s="14">
        <v>0.43452100720086301</v>
      </c>
      <c r="AW9" s="14">
        <v>0.435040345911471</v>
      </c>
      <c r="AX9" s="14">
        <v>0.37343338465764397</v>
      </c>
      <c r="AY9" s="14">
        <v>0.43607804036949699</v>
      </c>
      <c r="AZ9" s="14">
        <v>0.39714878771866902</v>
      </c>
      <c r="BA9" s="14">
        <v>0.41618036168464201</v>
      </c>
      <c r="BB9" s="14"/>
      <c r="BC9" s="14">
        <v>0.36270754204615102</v>
      </c>
      <c r="BD9" s="14">
        <v>0.44310200158247498</v>
      </c>
      <c r="BE9" s="14"/>
      <c r="BF9" s="14">
        <v>0.49950901254741198</v>
      </c>
      <c r="BG9" s="14">
        <v>0.45204559084716101</v>
      </c>
      <c r="BH9" s="14">
        <v>0.35437785521977699</v>
      </c>
      <c r="BI9" s="14">
        <v>0.28587282349541998</v>
      </c>
      <c r="BJ9" s="14"/>
      <c r="BK9" s="14">
        <v>0.48435398791303402</v>
      </c>
      <c r="BL9" s="14">
        <v>0.44459304974957498</v>
      </c>
      <c r="BM9" s="14">
        <v>0.40125161703443302</v>
      </c>
      <c r="BN9" s="14">
        <v>0.3538943059893</v>
      </c>
      <c r="BO9" s="14"/>
      <c r="BP9" s="14">
        <v>0.35099309440110799</v>
      </c>
      <c r="BQ9" s="14">
        <v>0.46653395593902602</v>
      </c>
      <c r="BR9" s="14">
        <v>0.58474698025245597</v>
      </c>
      <c r="BS9" s="14">
        <v>0.46753318719761899</v>
      </c>
      <c r="BT9" s="14">
        <v>0.33799918118707301</v>
      </c>
    </row>
    <row r="10" spans="2:72" ht="58" x14ac:dyDescent="0.35">
      <c r="B10" s="15" t="s">
        <v>365</v>
      </c>
      <c r="C10" s="14">
        <v>0.39788983414530599</v>
      </c>
      <c r="D10" s="14">
        <v>0.36049059229567698</v>
      </c>
      <c r="E10" s="14">
        <v>0.43468396602477799</v>
      </c>
      <c r="F10" s="14"/>
      <c r="G10" s="14">
        <v>0.303485222610762</v>
      </c>
      <c r="H10" s="14">
        <v>0.35431129237013498</v>
      </c>
      <c r="I10" s="14">
        <v>0.35420949300812699</v>
      </c>
      <c r="J10" s="14">
        <v>0.39359094765684599</v>
      </c>
      <c r="K10" s="14">
        <v>0.45241416005137802</v>
      </c>
      <c r="L10" s="14">
        <v>0.49838038275722502</v>
      </c>
      <c r="M10" s="14"/>
      <c r="N10" s="14">
        <v>0.410044891582583</v>
      </c>
      <c r="O10" s="14">
        <v>0.41699500353327101</v>
      </c>
      <c r="P10" s="14">
        <v>0.39860766532656899</v>
      </c>
      <c r="Q10" s="14">
        <v>0.36497146488580101</v>
      </c>
      <c r="R10" s="14"/>
      <c r="S10" s="14">
        <v>0.35550318653120599</v>
      </c>
      <c r="T10" s="14">
        <v>0.420069224958945</v>
      </c>
      <c r="U10" s="14">
        <v>0.37965239126047401</v>
      </c>
      <c r="V10" s="14">
        <v>0.407956161994325</v>
      </c>
      <c r="W10" s="14">
        <v>0.39201720904380899</v>
      </c>
      <c r="X10" s="14">
        <v>0.40636545946761898</v>
      </c>
      <c r="Y10" s="14">
        <v>0.40763429317455002</v>
      </c>
      <c r="Z10" s="14">
        <v>0.353639687072065</v>
      </c>
      <c r="AA10" s="14">
        <v>0.39755152297775898</v>
      </c>
      <c r="AB10" s="14">
        <v>0.44685927304268702</v>
      </c>
      <c r="AC10" s="14">
        <v>0.38930123361216401</v>
      </c>
      <c r="AD10" s="14">
        <v>0.40795825083936899</v>
      </c>
      <c r="AE10" s="14"/>
      <c r="AF10" s="14">
        <v>0.38315893949017299</v>
      </c>
      <c r="AG10" s="14">
        <v>0.40355361022603697</v>
      </c>
      <c r="AH10" s="14">
        <v>0.41811703720896098</v>
      </c>
      <c r="AI10" s="14">
        <v>0.36779054145041301</v>
      </c>
      <c r="AJ10" s="14">
        <v>0.38395117339392298</v>
      </c>
      <c r="AK10" s="14"/>
      <c r="AL10" s="14">
        <v>0.23413230612577501</v>
      </c>
      <c r="AM10" s="14">
        <v>0.283594896831662</v>
      </c>
      <c r="AN10" s="14">
        <v>0.40765380275320701</v>
      </c>
      <c r="AO10" s="14">
        <v>0.41419396659298802</v>
      </c>
      <c r="AP10" s="14">
        <v>0.40550597200879401</v>
      </c>
      <c r="AQ10" s="14">
        <v>0.43388207718883798</v>
      </c>
      <c r="AR10" s="14">
        <v>0.40660478334901801</v>
      </c>
      <c r="AS10" s="14">
        <v>0.40413980511983999</v>
      </c>
      <c r="AT10" s="14">
        <v>0.38911099625423501</v>
      </c>
      <c r="AU10" s="14">
        <v>0.452425186649487</v>
      </c>
      <c r="AV10" s="14">
        <v>0.397721296167593</v>
      </c>
      <c r="AW10" s="14">
        <v>0.42190692939183699</v>
      </c>
      <c r="AX10" s="14">
        <v>0.38388734005328301</v>
      </c>
      <c r="AY10" s="14">
        <v>0.35071719912138999</v>
      </c>
      <c r="AZ10" s="14">
        <v>0.35569604963741103</v>
      </c>
      <c r="BA10" s="14">
        <v>0.35942839665493298</v>
      </c>
      <c r="BB10" s="14"/>
      <c r="BC10" s="14">
        <v>0.34899677065637602</v>
      </c>
      <c r="BD10" s="14">
        <v>0.41931669488041901</v>
      </c>
      <c r="BE10" s="14"/>
      <c r="BF10" s="14">
        <v>0.45448509773062801</v>
      </c>
      <c r="BG10" s="14">
        <v>0.42882043782090801</v>
      </c>
      <c r="BH10" s="14">
        <v>0.36001921814761501</v>
      </c>
      <c r="BI10" s="14">
        <v>0.27182390218977298</v>
      </c>
      <c r="BJ10" s="14"/>
      <c r="BK10" s="14">
        <v>0.46286182396555497</v>
      </c>
      <c r="BL10" s="14">
        <v>0.41767117254310199</v>
      </c>
      <c r="BM10" s="14">
        <v>0.38399720067509902</v>
      </c>
      <c r="BN10" s="14">
        <v>0.33369147621045803</v>
      </c>
      <c r="BO10" s="14"/>
      <c r="BP10" s="14">
        <v>0.35427970297054601</v>
      </c>
      <c r="BQ10" s="14">
        <v>0.44717086381215798</v>
      </c>
      <c r="BR10" s="14">
        <v>0.51273821004857101</v>
      </c>
      <c r="BS10" s="14">
        <v>0.439441171353744</v>
      </c>
      <c r="BT10" s="14">
        <v>0.32228490245180003</v>
      </c>
    </row>
    <row r="11" spans="2:72" ht="29" x14ac:dyDescent="0.35">
      <c r="B11" s="15" t="s">
        <v>366</v>
      </c>
      <c r="C11" s="14">
        <v>0.29030238570058797</v>
      </c>
      <c r="D11" s="14">
        <v>0.31216114515112497</v>
      </c>
      <c r="E11" s="14">
        <v>0.26882808997000701</v>
      </c>
      <c r="F11" s="14"/>
      <c r="G11" s="14">
        <v>0.248716361776087</v>
      </c>
      <c r="H11" s="14">
        <v>0.275889818106415</v>
      </c>
      <c r="I11" s="14">
        <v>0.28774365676534303</v>
      </c>
      <c r="J11" s="14">
        <v>0.28720048320917002</v>
      </c>
      <c r="K11" s="14">
        <v>0.29033069019354901</v>
      </c>
      <c r="L11" s="14">
        <v>0.33415549366739999</v>
      </c>
      <c r="M11" s="14"/>
      <c r="N11" s="14">
        <v>0.29929418234036798</v>
      </c>
      <c r="O11" s="14">
        <v>0.29069865977190001</v>
      </c>
      <c r="P11" s="14">
        <v>0.28819439946294501</v>
      </c>
      <c r="Q11" s="14">
        <v>0.28205125121955898</v>
      </c>
      <c r="R11" s="14"/>
      <c r="S11" s="14">
        <v>0.297317220618803</v>
      </c>
      <c r="T11" s="14">
        <v>0.28925805423404999</v>
      </c>
      <c r="U11" s="14">
        <v>0.258948587792592</v>
      </c>
      <c r="V11" s="14">
        <v>0.27746581362078099</v>
      </c>
      <c r="W11" s="14">
        <v>0.265030084282175</v>
      </c>
      <c r="X11" s="14">
        <v>0.30164771001398499</v>
      </c>
      <c r="Y11" s="14">
        <v>0.30954614367518601</v>
      </c>
      <c r="Z11" s="14">
        <v>0.31750621633980702</v>
      </c>
      <c r="AA11" s="14">
        <v>0.28997604203799099</v>
      </c>
      <c r="AB11" s="14">
        <v>0.276226705174829</v>
      </c>
      <c r="AC11" s="14">
        <v>0.31497209211106503</v>
      </c>
      <c r="AD11" s="14">
        <v>0.32391351035267701</v>
      </c>
      <c r="AE11" s="14"/>
      <c r="AF11" s="14">
        <v>0.308611549703662</v>
      </c>
      <c r="AG11" s="14">
        <v>0.26452499940744101</v>
      </c>
      <c r="AH11" s="14">
        <v>0.289764770665077</v>
      </c>
      <c r="AI11" s="14">
        <v>0.28609606979415297</v>
      </c>
      <c r="AJ11" s="14">
        <v>0.309753869456589</v>
      </c>
      <c r="AK11" s="14"/>
      <c r="AL11" s="14">
        <v>0.19229895796055699</v>
      </c>
      <c r="AM11" s="14">
        <v>0.272410573118615</v>
      </c>
      <c r="AN11" s="14">
        <v>0.29210036169336401</v>
      </c>
      <c r="AO11" s="14">
        <v>0.28602019143879298</v>
      </c>
      <c r="AP11" s="14">
        <v>0.26541380911939699</v>
      </c>
      <c r="AQ11" s="14">
        <v>0.298755292971356</v>
      </c>
      <c r="AR11" s="14">
        <v>0.286578275803751</v>
      </c>
      <c r="AS11" s="14">
        <v>0.28458423325617299</v>
      </c>
      <c r="AT11" s="14">
        <v>0.31937796472847702</v>
      </c>
      <c r="AU11" s="14">
        <v>0.26179267836081499</v>
      </c>
      <c r="AV11" s="14">
        <v>0.30291746571461498</v>
      </c>
      <c r="AW11" s="14">
        <v>0.28791796321930002</v>
      </c>
      <c r="AX11" s="14">
        <v>0.34197976729252899</v>
      </c>
      <c r="AY11" s="14">
        <v>0.31731707355478</v>
      </c>
      <c r="AZ11" s="14">
        <v>0.29092416559883999</v>
      </c>
      <c r="BA11" s="14">
        <v>0.31755599518702499</v>
      </c>
      <c r="BB11" s="14"/>
      <c r="BC11" s="14">
        <v>0.30772544997772799</v>
      </c>
      <c r="BD11" s="14">
        <v>0.28266691462952798</v>
      </c>
      <c r="BE11" s="14"/>
      <c r="BF11" s="14">
        <v>0.32261551000745198</v>
      </c>
      <c r="BG11" s="14">
        <v>0.305834465981979</v>
      </c>
      <c r="BH11" s="14">
        <v>0.267512872559096</v>
      </c>
      <c r="BI11" s="14">
        <v>0.22607208211760901</v>
      </c>
      <c r="BJ11" s="14"/>
      <c r="BK11" s="14">
        <v>0.296328150023147</v>
      </c>
      <c r="BL11" s="14">
        <v>0.30748364854963001</v>
      </c>
      <c r="BM11" s="14">
        <v>0.28606607694744701</v>
      </c>
      <c r="BN11" s="14">
        <v>0.27598426654958103</v>
      </c>
      <c r="BO11" s="14"/>
      <c r="BP11" s="14">
        <v>0.283191230982414</v>
      </c>
      <c r="BQ11" s="14">
        <v>0.280269364960815</v>
      </c>
      <c r="BR11" s="14">
        <v>0.34377526643863998</v>
      </c>
      <c r="BS11" s="14">
        <v>0.34820357375660699</v>
      </c>
      <c r="BT11" s="14">
        <v>0.227744144993795</v>
      </c>
    </row>
    <row r="12" spans="2:72" ht="43.5" x14ac:dyDescent="0.35">
      <c r="B12" s="15" t="s">
        <v>367</v>
      </c>
      <c r="C12" s="14">
        <v>0.28845073168209001</v>
      </c>
      <c r="D12" s="14">
        <v>0.28322801103968998</v>
      </c>
      <c r="E12" s="14">
        <v>0.29381875706591498</v>
      </c>
      <c r="F12" s="14"/>
      <c r="G12" s="14">
        <v>0.25642819598912198</v>
      </c>
      <c r="H12" s="14">
        <v>0.31795283335731001</v>
      </c>
      <c r="I12" s="14">
        <v>0.28312343416925301</v>
      </c>
      <c r="J12" s="14">
        <v>0.27473348172545597</v>
      </c>
      <c r="K12" s="14">
        <v>0.285658270293217</v>
      </c>
      <c r="L12" s="14">
        <v>0.30300808494624398</v>
      </c>
      <c r="M12" s="14"/>
      <c r="N12" s="14">
        <v>0.33948281748653902</v>
      </c>
      <c r="O12" s="14">
        <v>0.29000073033690899</v>
      </c>
      <c r="P12" s="14">
        <v>0.25981866835595202</v>
      </c>
      <c r="Q12" s="14">
        <v>0.25740069948614203</v>
      </c>
      <c r="R12" s="14"/>
      <c r="S12" s="14">
        <v>0.30246168052709699</v>
      </c>
      <c r="T12" s="14">
        <v>0.31362799603756802</v>
      </c>
      <c r="U12" s="14">
        <v>0.24202523287251701</v>
      </c>
      <c r="V12" s="14">
        <v>0.27814107355076001</v>
      </c>
      <c r="W12" s="14">
        <v>0.27124595278113001</v>
      </c>
      <c r="X12" s="14">
        <v>0.25227021090700802</v>
      </c>
      <c r="Y12" s="14">
        <v>0.29117452395785898</v>
      </c>
      <c r="Z12" s="14">
        <v>0.32181636342598502</v>
      </c>
      <c r="AA12" s="14">
        <v>0.299439651408754</v>
      </c>
      <c r="AB12" s="14">
        <v>0.303365211952138</v>
      </c>
      <c r="AC12" s="14">
        <v>0.26567882411889698</v>
      </c>
      <c r="AD12" s="14">
        <v>0.31862508240397602</v>
      </c>
      <c r="AE12" s="14"/>
      <c r="AF12" s="14">
        <v>0.23163208351550699</v>
      </c>
      <c r="AG12" s="14">
        <v>0.26780606763605203</v>
      </c>
      <c r="AH12" s="14">
        <v>0.33085700635153098</v>
      </c>
      <c r="AI12" s="14">
        <v>0.373822008454535</v>
      </c>
      <c r="AJ12" s="14">
        <v>0.27670411016207203</v>
      </c>
      <c r="AK12" s="14"/>
      <c r="AL12" s="14">
        <v>0.17595622395813801</v>
      </c>
      <c r="AM12" s="14">
        <v>0.22634812028207199</v>
      </c>
      <c r="AN12" s="14">
        <v>0.25559461568401698</v>
      </c>
      <c r="AO12" s="14">
        <v>0.24897504203453599</v>
      </c>
      <c r="AP12" s="14">
        <v>0.25528129135954403</v>
      </c>
      <c r="AQ12" s="14">
        <v>0.28874548117523202</v>
      </c>
      <c r="AR12" s="14">
        <v>0.29715056130691803</v>
      </c>
      <c r="AS12" s="14">
        <v>0.27988192657587402</v>
      </c>
      <c r="AT12" s="14">
        <v>0.29004031547829001</v>
      </c>
      <c r="AU12" s="14">
        <v>0.33262121442354697</v>
      </c>
      <c r="AV12" s="14">
        <v>0.31023626300547902</v>
      </c>
      <c r="AW12" s="14">
        <v>0.29511858547266301</v>
      </c>
      <c r="AX12" s="14">
        <v>0.36265442415014898</v>
      </c>
      <c r="AY12" s="14">
        <v>0.34223891941129803</v>
      </c>
      <c r="AZ12" s="14">
        <v>0.276779562805885</v>
      </c>
      <c r="BA12" s="14">
        <v>0.34957953148274901</v>
      </c>
      <c r="BB12" s="14"/>
      <c r="BC12" s="14">
        <v>0.29724563844839302</v>
      </c>
      <c r="BD12" s="14">
        <v>0.284596458110082</v>
      </c>
      <c r="BE12" s="14"/>
      <c r="BF12" s="14">
        <v>0.35937525195312903</v>
      </c>
      <c r="BG12" s="14">
        <v>0.29686703516444901</v>
      </c>
      <c r="BH12" s="14">
        <v>0.25198877945294201</v>
      </c>
      <c r="BI12" s="14">
        <v>0.186410031471237</v>
      </c>
      <c r="BJ12" s="14"/>
      <c r="BK12" s="14">
        <v>0.34305198250319602</v>
      </c>
      <c r="BL12" s="14">
        <v>0.33562593244102101</v>
      </c>
      <c r="BM12" s="14">
        <v>0.27079778885182798</v>
      </c>
      <c r="BN12" s="14">
        <v>0.21802746941075399</v>
      </c>
      <c r="BO12" s="14"/>
      <c r="BP12" s="14">
        <v>0.28924421406589002</v>
      </c>
      <c r="BQ12" s="14">
        <v>0.27485456803361302</v>
      </c>
      <c r="BR12" s="14">
        <v>0.31436499237196702</v>
      </c>
      <c r="BS12" s="14">
        <v>0.36417455250785702</v>
      </c>
      <c r="BT12" s="14">
        <v>0.215134650796377</v>
      </c>
    </row>
    <row r="13" spans="2:72" ht="58" x14ac:dyDescent="0.35">
      <c r="B13" s="15" t="s">
        <v>368</v>
      </c>
      <c r="C13" s="14">
        <v>0.26133368383003203</v>
      </c>
      <c r="D13" s="14">
        <v>0.25039469120171798</v>
      </c>
      <c r="E13" s="14">
        <v>0.27241719014550397</v>
      </c>
      <c r="F13" s="14"/>
      <c r="G13" s="14">
        <v>0.241017383232594</v>
      </c>
      <c r="H13" s="14">
        <v>0.25842348903120999</v>
      </c>
      <c r="I13" s="14">
        <v>0.28401905844828401</v>
      </c>
      <c r="J13" s="14">
        <v>0.235109631475694</v>
      </c>
      <c r="K13" s="14">
        <v>0.282111006228973</v>
      </c>
      <c r="L13" s="14">
        <v>0.26603070437146098</v>
      </c>
      <c r="M13" s="14"/>
      <c r="N13" s="14">
        <v>0.28158165930575402</v>
      </c>
      <c r="O13" s="14">
        <v>0.271381714491577</v>
      </c>
      <c r="P13" s="14">
        <v>0.25487407184343203</v>
      </c>
      <c r="Q13" s="14">
        <v>0.23227790642884699</v>
      </c>
      <c r="R13" s="14"/>
      <c r="S13" s="14">
        <v>0.27363983958822302</v>
      </c>
      <c r="T13" s="14">
        <v>0.25604424573764401</v>
      </c>
      <c r="U13" s="14">
        <v>0.25182381234066098</v>
      </c>
      <c r="V13" s="14">
        <v>0.26331638991388201</v>
      </c>
      <c r="W13" s="14">
        <v>0.25516011351675399</v>
      </c>
      <c r="X13" s="14">
        <v>0.26758614838119699</v>
      </c>
      <c r="Y13" s="14">
        <v>0.26338848130382497</v>
      </c>
      <c r="Z13" s="14">
        <v>0.269643353750742</v>
      </c>
      <c r="AA13" s="14">
        <v>0.26521931542536398</v>
      </c>
      <c r="AB13" s="14">
        <v>0.23380651583170001</v>
      </c>
      <c r="AC13" s="14">
        <v>0.30953942687883601</v>
      </c>
      <c r="AD13" s="14">
        <v>0.21321110989200101</v>
      </c>
      <c r="AE13" s="14"/>
      <c r="AF13" s="14">
        <v>0.230611190117187</v>
      </c>
      <c r="AG13" s="14">
        <v>0.25364894430784901</v>
      </c>
      <c r="AH13" s="14">
        <v>0.27827013175173698</v>
      </c>
      <c r="AI13" s="14">
        <v>0.28025862561130799</v>
      </c>
      <c r="AJ13" s="14">
        <v>0.320703264989673</v>
      </c>
      <c r="AK13" s="14"/>
      <c r="AL13" s="14">
        <v>0.20905257674868</v>
      </c>
      <c r="AM13" s="14">
        <v>0.24810408740846701</v>
      </c>
      <c r="AN13" s="14">
        <v>0.252126832829141</v>
      </c>
      <c r="AO13" s="14">
        <v>0.22999087497782</v>
      </c>
      <c r="AP13" s="14">
        <v>0.26058136794443598</v>
      </c>
      <c r="AQ13" s="14">
        <v>0.242339970127389</v>
      </c>
      <c r="AR13" s="14">
        <v>0.26830615363374799</v>
      </c>
      <c r="AS13" s="14">
        <v>0.29565486386359502</v>
      </c>
      <c r="AT13" s="14">
        <v>0.26469883087481</v>
      </c>
      <c r="AU13" s="14">
        <v>0.30522323841628302</v>
      </c>
      <c r="AV13" s="14">
        <v>0.24753331069404799</v>
      </c>
      <c r="AW13" s="14">
        <v>0.24717084323894301</v>
      </c>
      <c r="AX13" s="14">
        <v>0.27022827295580998</v>
      </c>
      <c r="AY13" s="14">
        <v>0.299452713705955</v>
      </c>
      <c r="AZ13" s="14">
        <v>0.242388783400004</v>
      </c>
      <c r="BA13" s="14">
        <v>0.28364226935953102</v>
      </c>
      <c r="BB13" s="14"/>
      <c r="BC13" s="14">
        <v>0.26584573047426802</v>
      </c>
      <c r="BD13" s="14">
        <v>0.25935632777627798</v>
      </c>
      <c r="BE13" s="14"/>
      <c r="BF13" s="14">
        <v>0.27974962262070202</v>
      </c>
      <c r="BG13" s="14">
        <v>0.27633142512732201</v>
      </c>
      <c r="BH13" s="14">
        <v>0.24730254963596601</v>
      </c>
      <c r="BI13" s="14">
        <v>0.21106096008826999</v>
      </c>
      <c r="BJ13" s="14"/>
      <c r="BK13" s="14">
        <v>0.27130093470913802</v>
      </c>
      <c r="BL13" s="14">
        <v>0.27469054847924701</v>
      </c>
      <c r="BM13" s="14">
        <v>0.281756353421031</v>
      </c>
      <c r="BN13" s="14">
        <v>0.20579017349925499</v>
      </c>
      <c r="BO13" s="14"/>
      <c r="BP13" s="14">
        <v>0.28235835596028402</v>
      </c>
      <c r="BQ13" s="14">
        <v>0.26571963946434701</v>
      </c>
      <c r="BR13" s="14">
        <v>0.27058123976764398</v>
      </c>
      <c r="BS13" s="14">
        <v>0.28727408379748498</v>
      </c>
      <c r="BT13" s="14">
        <v>0.212472360826642</v>
      </c>
    </row>
    <row r="14" spans="2:72" ht="43.5" x14ac:dyDescent="0.35">
      <c r="B14" s="15" t="s">
        <v>369</v>
      </c>
      <c r="C14" s="14">
        <v>0.26014057798777901</v>
      </c>
      <c r="D14" s="14">
        <v>0.28503608772850397</v>
      </c>
      <c r="E14" s="14">
        <v>0.236261968882781</v>
      </c>
      <c r="F14" s="14"/>
      <c r="G14" s="14">
        <v>0.249608458458355</v>
      </c>
      <c r="H14" s="14">
        <v>0.28343714500549599</v>
      </c>
      <c r="I14" s="14">
        <v>0.26218095992802898</v>
      </c>
      <c r="J14" s="14">
        <v>0.23669026094502099</v>
      </c>
      <c r="K14" s="14">
        <v>0.26963842058725401</v>
      </c>
      <c r="L14" s="14">
        <v>0.25916683380551397</v>
      </c>
      <c r="M14" s="14"/>
      <c r="N14" s="14">
        <v>0.29488020449916502</v>
      </c>
      <c r="O14" s="14">
        <v>0.26046793562016901</v>
      </c>
      <c r="P14" s="14">
        <v>0.24533389630972899</v>
      </c>
      <c r="Q14" s="14">
        <v>0.235333006920493</v>
      </c>
      <c r="R14" s="14"/>
      <c r="S14" s="14">
        <v>0.26777816549790301</v>
      </c>
      <c r="T14" s="14">
        <v>0.27016284397130502</v>
      </c>
      <c r="U14" s="14">
        <v>0.241907439925474</v>
      </c>
      <c r="V14" s="14">
        <v>0.25478756212366299</v>
      </c>
      <c r="W14" s="14">
        <v>0.223056715525981</v>
      </c>
      <c r="X14" s="14">
        <v>0.29099684372830498</v>
      </c>
      <c r="Y14" s="14">
        <v>0.20797790885905201</v>
      </c>
      <c r="Z14" s="14">
        <v>0.29544046420728898</v>
      </c>
      <c r="AA14" s="14">
        <v>0.270101363614484</v>
      </c>
      <c r="AB14" s="14">
        <v>0.27281919928979997</v>
      </c>
      <c r="AC14" s="14">
        <v>0.25484338569764597</v>
      </c>
      <c r="AD14" s="14">
        <v>0.266011261113695</v>
      </c>
      <c r="AE14" s="14"/>
      <c r="AF14" s="14">
        <v>0.23187592735041099</v>
      </c>
      <c r="AG14" s="14">
        <v>0.24410273701457499</v>
      </c>
      <c r="AH14" s="14">
        <v>0.29019806011197502</v>
      </c>
      <c r="AI14" s="14">
        <v>0.30716846220726901</v>
      </c>
      <c r="AJ14" s="14">
        <v>0.25603409194182403</v>
      </c>
      <c r="AK14" s="14"/>
      <c r="AL14" s="14">
        <v>0.136438200583643</v>
      </c>
      <c r="AM14" s="14">
        <v>0.212859325736588</v>
      </c>
      <c r="AN14" s="14">
        <v>0.226013923575134</v>
      </c>
      <c r="AO14" s="14">
        <v>0.24155871667508899</v>
      </c>
      <c r="AP14" s="14">
        <v>0.23959444654794901</v>
      </c>
      <c r="AQ14" s="14">
        <v>0.23712738337266401</v>
      </c>
      <c r="AR14" s="14">
        <v>0.26480435009424802</v>
      </c>
      <c r="AS14" s="14">
        <v>0.284312024515816</v>
      </c>
      <c r="AT14" s="14">
        <v>0.25335890779610698</v>
      </c>
      <c r="AU14" s="14">
        <v>0.287555936025988</v>
      </c>
      <c r="AV14" s="14">
        <v>0.28603864359624998</v>
      </c>
      <c r="AW14" s="14">
        <v>0.26257097112440902</v>
      </c>
      <c r="AX14" s="14">
        <v>0.31147201502187499</v>
      </c>
      <c r="AY14" s="14">
        <v>0.32275061401317101</v>
      </c>
      <c r="AZ14" s="14">
        <v>0.26078152741983301</v>
      </c>
      <c r="BA14" s="14">
        <v>0.34357210119048898</v>
      </c>
      <c r="BB14" s="14"/>
      <c r="BC14" s="14">
        <v>0.29002863000686602</v>
      </c>
      <c r="BD14" s="14">
        <v>0.24704245971581201</v>
      </c>
      <c r="BE14" s="14"/>
      <c r="BF14" s="14">
        <v>0.30694071234845099</v>
      </c>
      <c r="BG14" s="14">
        <v>0.27706846030341098</v>
      </c>
      <c r="BH14" s="14">
        <v>0.23003895624232101</v>
      </c>
      <c r="BI14" s="14">
        <v>0.17562716357088701</v>
      </c>
      <c r="BJ14" s="14"/>
      <c r="BK14" s="14">
        <v>0.32220570493453699</v>
      </c>
      <c r="BL14" s="14">
        <v>0.27705218203385501</v>
      </c>
      <c r="BM14" s="14">
        <v>0.24992092662579399</v>
      </c>
      <c r="BN14" s="14">
        <v>0.19553564805486201</v>
      </c>
      <c r="BO14" s="14"/>
      <c r="BP14" s="14">
        <v>0.26483008119576801</v>
      </c>
      <c r="BQ14" s="14">
        <v>0.255957526607204</v>
      </c>
      <c r="BR14" s="14">
        <v>0.269280125825962</v>
      </c>
      <c r="BS14" s="14">
        <v>0.33241105315393299</v>
      </c>
      <c r="BT14" s="14">
        <v>0.187364050956499</v>
      </c>
    </row>
    <row r="15" spans="2:72" ht="43.5" x14ac:dyDescent="0.35">
      <c r="B15" s="15" t="s">
        <v>370</v>
      </c>
      <c r="C15" s="14">
        <v>0.25544455829976798</v>
      </c>
      <c r="D15" s="14">
        <v>0.25989838398869203</v>
      </c>
      <c r="E15" s="14">
        <v>0.25152390856375501</v>
      </c>
      <c r="F15" s="14"/>
      <c r="G15" s="14">
        <v>0.25217289605512699</v>
      </c>
      <c r="H15" s="14">
        <v>0.232566891231128</v>
      </c>
      <c r="I15" s="14">
        <v>0.25667956479668802</v>
      </c>
      <c r="J15" s="14">
        <v>0.23491644259285099</v>
      </c>
      <c r="K15" s="14">
        <v>0.24854147946775501</v>
      </c>
      <c r="L15" s="14">
        <v>0.29650284695255702</v>
      </c>
      <c r="M15" s="14"/>
      <c r="N15" s="14">
        <v>0.27574196181608301</v>
      </c>
      <c r="O15" s="14">
        <v>0.243096247921926</v>
      </c>
      <c r="P15" s="14">
        <v>0.26649527880054902</v>
      </c>
      <c r="Q15" s="14">
        <v>0.23754280026338201</v>
      </c>
      <c r="R15" s="14"/>
      <c r="S15" s="14">
        <v>0.26971014423732498</v>
      </c>
      <c r="T15" s="14">
        <v>0.25038757035494502</v>
      </c>
      <c r="U15" s="14">
        <v>0.26206962147012203</v>
      </c>
      <c r="V15" s="14">
        <v>0.25466144925762901</v>
      </c>
      <c r="W15" s="14">
        <v>0.24919301663634599</v>
      </c>
      <c r="X15" s="14">
        <v>0.24019637709476899</v>
      </c>
      <c r="Y15" s="14">
        <v>0.24219749979620001</v>
      </c>
      <c r="Z15" s="14">
        <v>0.28813601642477299</v>
      </c>
      <c r="AA15" s="14">
        <v>0.25109733166829801</v>
      </c>
      <c r="AB15" s="14">
        <v>0.26690314885286498</v>
      </c>
      <c r="AC15" s="14">
        <v>0.25171274774169</v>
      </c>
      <c r="AD15" s="14">
        <v>0.23524269895560901</v>
      </c>
      <c r="AE15" s="14"/>
      <c r="AF15" s="14">
        <v>0.24540460286336099</v>
      </c>
      <c r="AG15" s="14">
        <v>0.25961910367410401</v>
      </c>
      <c r="AH15" s="14">
        <v>0.26088512367555899</v>
      </c>
      <c r="AI15" s="14">
        <v>0.25713339945160901</v>
      </c>
      <c r="AJ15" s="14">
        <v>0.34008630612114399</v>
      </c>
      <c r="AK15" s="14"/>
      <c r="AL15" s="14">
        <v>0.119675069112239</v>
      </c>
      <c r="AM15" s="14">
        <v>0.268041752452163</v>
      </c>
      <c r="AN15" s="14">
        <v>0.25173269390344799</v>
      </c>
      <c r="AO15" s="14">
        <v>0.24612069569664</v>
      </c>
      <c r="AP15" s="14">
        <v>0.234881797602491</v>
      </c>
      <c r="AQ15" s="14">
        <v>0.26060889228547102</v>
      </c>
      <c r="AR15" s="14">
        <v>0.25934208340015102</v>
      </c>
      <c r="AS15" s="14">
        <v>0.25027114339036199</v>
      </c>
      <c r="AT15" s="14">
        <v>0.26469751767067001</v>
      </c>
      <c r="AU15" s="14">
        <v>0.26413198001072502</v>
      </c>
      <c r="AV15" s="14">
        <v>0.24799795011883699</v>
      </c>
      <c r="AW15" s="14">
        <v>0.25773846858591398</v>
      </c>
      <c r="AX15" s="14">
        <v>0.28767043881399801</v>
      </c>
      <c r="AY15" s="14">
        <v>0.23187340789303401</v>
      </c>
      <c r="AZ15" s="14">
        <v>0.293025611316726</v>
      </c>
      <c r="BA15" s="14">
        <v>0.281630475561991</v>
      </c>
      <c r="BB15" s="14"/>
      <c r="BC15" s="14">
        <v>0.25664650712085302</v>
      </c>
      <c r="BD15" s="14">
        <v>0.25491781711886502</v>
      </c>
      <c r="BE15" s="14"/>
      <c r="BF15" s="14">
        <v>0.29450839607653601</v>
      </c>
      <c r="BG15" s="14">
        <v>0.25817149593298599</v>
      </c>
      <c r="BH15" s="14">
        <v>0.23488623334370301</v>
      </c>
      <c r="BI15" s="14">
        <v>0.205064626571245</v>
      </c>
      <c r="BJ15" s="14"/>
      <c r="BK15" s="14">
        <v>0.27944081308218099</v>
      </c>
      <c r="BL15" s="14">
        <v>0.27435917414787703</v>
      </c>
      <c r="BM15" s="14">
        <v>0.24889425421410899</v>
      </c>
      <c r="BN15" s="14">
        <v>0.22408349167597499</v>
      </c>
      <c r="BO15" s="14"/>
      <c r="BP15" s="14">
        <v>0.26215166927012001</v>
      </c>
      <c r="BQ15" s="14">
        <v>0.246824414725517</v>
      </c>
      <c r="BR15" s="14">
        <v>0.29579098488077998</v>
      </c>
      <c r="BS15" s="14">
        <v>0.28283027289298401</v>
      </c>
      <c r="BT15" s="14">
        <v>0.21366900036528799</v>
      </c>
    </row>
    <row r="16" spans="2:72" ht="43.5" x14ac:dyDescent="0.35">
      <c r="B16" s="15" t="s">
        <v>371</v>
      </c>
      <c r="C16" s="14">
        <v>0.24054453617272001</v>
      </c>
      <c r="D16" s="14">
        <v>0.25557283199291198</v>
      </c>
      <c r="E16" s="14">
        <v>0.22645126639985599</v>
      </c>
      <c r="F16" s="14"/>
      <c r="G16" s="14">
        <v>0.205938542742265</v>
      </c>
      <c r="H16" s="14">
        <v>0.21236029010766899</v>
      </c>
      <c r="I16" s="14">
        <v>0.22201801932218401</v>
      </c>
      <c r="J16" s="14">
        <v>0.23481220084107601</v>
      </c>
      <c r="K16" s="14">
        <v>0.248085821988727</v>
      </c>
      <c r="L16" s="14">
        <v>0.30107950217637902</v>
      </c>
      <c r="M16" s="14"/>
      <c r="N16" s="14">
        <v>0.26195141554940199</v>
      </c>
      <c r="O16" s="14">
        <v>0.24857790367063301</v>
      </c>
      <c r="P16" s="14">
        <v>0.231949648654631</v>
      </c>
      <c r="Q16" s="14">
        <v>0.215803625207834</v>
      </c>
      <c r="R16" s="14"/>
      <c r="S16" s="14">
        <v>0.23369831734048099</v>
      </c>
      <c r="T16" s="14">
        <v>0.238937728418568</v>
      </c>
      <c r="U16" s="14">
        <v>0.25813597115696302</v>
      </c>
      <c r="V16" s="14">
        <v>0.25017159297527602</v>
      </c>
      <c r="W16" s="14">
        <v>0.229014437699013</v>
      </c>
      <c r="X16" s="14">
        <v>0.21842992879485701</v>
      </c>
      <c r="Y16" s="14">
        <v>0.24619927607587699</v>
      </c>
      <c r="Z16" s="14">
        <v>0.250733284995524</v>
      </c>
      <c r="AA16" s="14">
        <v>0.25592555933118599</v>
      </c>
      <c r="AB16" s="14">
        <v>0.23943908938695599</v>
      </c>
      <c r="AC16" s="14">
        <v>0.219385781140152</v>
      </c>
      <c r="AD16" s="14">
        <v>0.25042294430884798</v>
      </c>
      <c r="AE16" s="14"/>
      <c r="AF16" s="14">
        <v>0.224473168716356</v>
      </c>
      <c r="AG16" s="14">
        <v>0.230738424327356</v>
      </c>
      <c r="AH16" s="14">
        <v>0.239004734393098</v>
      </c>
      <c r="AI16" s="14">
        <v>0.26608208737148198</v>
      </c>
      <c r="AJ16" s="14">
        <v>0.27637859634705197</v>
      </c>
      <c r="AK16" s="14"/>
      <c r="AL16" s="14">
        <v>0.10050238991886599</v>
      </c>
      <c r="AM16" s="14">
        <v>0.19183968536614601</v>
      </c>
      <c r="AN16" s="14">
        <v>0.22052456739942999</v>
      </c>
      <c r="AO16" s="14">
        <v>0.24146222215140101</v>
      </c>
      <c r="AP16" s="14">
        <v>0.22572420322394299</v>
      </c>
      <c r="AQ16" s="14">
        <v>0.237321306366476</v>
      </c>
      <c r="AR16" s="14">
        <v>0.26224487667052399</v>
      </c>
      <c r="AS16" s="14">
        <v>0.22270466960978799</v>
      </c>
      <c r="AT16" s="14">
        <v>0.27570935368620803</v>
      </c>
      <c r="AU16" s="14">
        <v>0.23911524166949799</v>
      </c>
      <c r="AV16" s="14">
        <v>0.263796039316058</v>
      </c>
      <c r="AW16" s="14">
        <v>0.26719657431760702</v>
      </c>
      <c r="AX16" s="14">
        <v>0.25589274851598698</v>
      </c>
      <c r="AY16" s="14">
        <v>0.22800980023046799</v>
      </c>
      <c r="AZ16" s="14">
        <v>0.27398267522541297</v>
      </c>
      <c r="BA16" s="14">
        <v>0.24942588158971801</v>
      </c>
      <c r="BB16" s="14"/>
      <c r="BC16" s="14">
        <v>0.225266723546862</v>
      </c>
      <c r="BD16" s="14">
        <v>0.24723987371370901</v>
      </c>
      <c r="BE16" s="14"/>
      <c r="BF16" s="14">
        <v>0.27351689541965901</v>
      </c>
      <c r="BG16" s="14">
        <v>0.26224342528136901</v>
      </c>
      <c r="BH16" s="14">
        <v>0.21231843753438101</v>
      </c>
      <c r="BI16" s="14">
        <v>0.169845738185394</v>
      </c>
      <c r="BJ16" s="14"/>
      <c r="BK16" s="14">
        <v>0.249021665054455</v>
      </c>
      <c r="BL16" s="14">
        <v>0.26854536105535798</v>
      </c>
      <c r="BM16" s="14">
        <v>0.23551249748412101</v>
      </c>
      <c r="BN16" s="14">
        <v>0.215597932354228</v>
      </c>
      <c r="BO16" s="14"/>
      <c r="BP16" s="14">
        <v>0.23666111190719699</v>
      </c>
      <c r="BQ16" s="14">
        <v>0.224255466022307</v>
      </c>
      <c r="BR16" s="14">
        <v>0.31591566141911898</v>
      </c>
      <c r="BS16" s="14">
        <v>0.27008154707668097</v>
      </c>
      <c r="BT16" s="14">
        <v>0.19715872040634599</v>
      </c>
    </row>
    <row r="17" spans="2:72" ht="58" x14ac:dyDescent="0.35">
      <c r="B17" s="15" t="s">
        <v>372</v>
      </c>
      <c r="C17" s="14">
        <v>0.20859533978540401</v>
      </c>
      <c r="D17" s="14">
        <v>0.245266696990975</v>
      </c>
      <c r="E17" s="14">
        <v>0.17374498983849301</v>
      </c>
      <c r="F17" s="14"/>
      <c r="G17" s="14">
        <v>0.19654250954489899</v>
      </c>
      <c r="H17" s="14">
        <v>0.26295321516935599</v>
      </c>
      <c r="I17" s="14">
        <v>0.21116975571302599</v>
      </c>
      <c r="J17" s="14">
        <v>0.18993853757832799</v>
      </c>
      <c r="K17" s="14">
        <v>0.20505497485799201</v>
      </c>
      <c r="L17" s="14">
        <v>0.18777989610443999</v>
      </c>
      <c r="M17" s="14"/>
      <c r="N17" s="14">
        <v>0.274081858104402</v>
      </c>
      <c r="O17" s="14">
        <v>0.209066592754033</v>
      </c>
      <c r="P17" s="14">
        <v>0.198237268807545</v>
      </c>
      <c r="Q17" s="14">
        <v>0.14662888282057401</v>
      </c>
      <c r="R17" s="14"/>
      <c r="S17" s="14">
        <v>0.259256409408954</v>
      </c>
      <c r="T17" s="14">
        <v>0.210542911266212</v>
      </c>
      <c r="U17" s="14">
        <v>0.19105105728921201</v>
      </c>
      <c r="V17" s="14">
        <v>0.181873680827215</v>
      </c>
      <c r="W17" s="14">
        <v>0.188962555506824</v>
      </c>
      <c r="X17" s="14">
        <v>0.22172451103781701</v>
      </c>
      <c r="Y17" s="14">
        <v>0.209182619888964</v>
      </c>
      <c r="Z17" s="14">
        <v>0.16631326823230799</v>
      </c>
      <c r="AA17" s="14">
        <v>0.20052549379783099</v>
      </c>
      <c r="AB17" s="14">
        <v>0.19126762184945001</v>
      </c>
      <c r="AC17" s="14">
        <v>0.20957497279779</v>
      </c>
      <c r="AD17" s="14">
        <v>0.231926153514834</v>
      </c>
      <c r="AE17" s="14"/>
      <c r="AF17" s="14">
        <v>0.181181715580713</v>
      </c>
      <c r="AG17" s="14">
        <v>0.18146574838690199</v>
      </c>
      <c r="AH17" s="14">
        <v>0.22508446217634301</v>
      </c>
      <c r="AI17" s="14">
        <v>0.28649891455006199</v>
      </c>
      <c r="AJ17" s="14">
        <v>0.30697399994628299</v>
      </c>
      <c r="AK17" s="14"/>
      <c r="AL17" s="14">
        <v>6.2602773883591006E-2</v>
      </c>
      <c r="AM17" s="14">
        <v>0.1393110053286</v>
      </c>
      <c r="AN17" s="14">
        <v>0.16426000794128001</v>
      </c>
      <c r="AO17" s="14">
        <v>0.205800267058142</v>
      </c>
      <c r="AP17" s="14">
        <v>0.16865674336529099</v>
      </c>
      <c r="AQ17" s="14">
        <v>0.183926104719419</v>
      </c>
      <c r="AR17" s="14">
        <v>0.20859433463305199</v>
      </c>
      <c r="AS17" s="14">
        <v>0.174901794858873</v>
      </c>
      <c r="AT17" s="14">
        <v>0.20668213738086799</v>
      </c>
      <c r="AU17" s="14">
        <v>0.238818454969006</v>
      </c>
      <c r="AV17" s="14">
        <v>0.23050315926628201</v>
      </c>
      <c r="AW17" s="14">
        <v>0.264557090662281</v>
      </c>
      <c r="AX17" s="14">
        <v>0.273044655943668</v>
      </c>
      <c r="AY17" s="14">
        <v>0.30003641012635002</v>
      </c>
      <c r="AZ17" s="14">
        <v>0.24788452449826801</v>
      </c>
      <c r="BA17" s="14">
        <v>0.30725091120421599</v>
      </c>
      <c r="BB17" s="14"/>
      <c r="BC17" s="14">
        <v>0.26479401383433099</v>
      </c>
      <c r="BD17" s="14">
        <v>0.183966873569189</v>
      </c>
      <c r="BE17" s="14"/>
      <c r="BF17" s="14">
        <v>0.26015103551711799</v>
      </c>
      <c r="BG17" s="14">
        <v>0.19472992660541799</v>
      </c>
      <c r="BH17" s="14">
        <v>0.19377148387931101</v>
      </c>
      <c r="BI17" s="14">
        <v>0.16250309129295601</v>
      </c>
      <c r="BJ17" s="14"/>
      <c r="BK17" s="14">
        <v>0.25020854486477001</v>
      </c>
      <c r="BL17" s="14">
        <v>0.221733699269065</v>
      </c>
      <c r="BM17" s="14">
        <v>0.20337478965606001</v>
      </c>
      <c r="BN17" s="14">
        <v>0.16106974637333801</v>
      </c>
      <c r="BO17" s="14"/>
      <c r="BP17" s="14">
        <v>0.23865807622301599</v>
      </c>
      <c r="BQ17" s="14">
        <v>0.182784534490289</v>
      </c>
      <c r="BR17" s="14">
        <v>0.183648573425267</v>
      </c>
      <c r="BS17" s="14">
        <v>0.26459566823404401</v>
      </c>
      <c r="BT17" s="14">
        <v>0.155439451734527</v>
      </c>
    </row>
    <row r="18" spans="2:72" ht="58" x14ac:dyDescent="0.35">
      <c r="B18" s="15" t="s">
        <v>373</v>
      </c>
      <c r="C18" s="14">
        <v>0.183590930243763</v>
      </c>
      <c r="D18" s="14">
        <v>0.20334039497260001</v>
      </c>
      <c r="E18" s="14">
        <v>0.164109889140993</v>
      </c>
      <c r="F18" s="14"/>
      <c r="G18" s="14">
        <v>0.212768800677852</v>
      </c>
      <c r="H18" s="14">
        <v>0.21380630687256499</v>
      </c>
      <c r="I18" s="14">
        <v>0.19566663492226499</v>
      </c>
      <c r="J18" s="14">
        <v>0.18019199472883099</v>
      </c>
      <c r="K18" s="14">
        <v>0.132160379347845</v>
      </c>
      <c r="L18" s="14">
        <v>0.16709238801360299</v>
      </c>
      <c r="M18" s="14"/>
      <c r="N18" s="14">
        <v>0.20569614450399001</v>
      </c>
      <c r="O18" s="14">
        <v>0.180502534453654</v>
      </c>
      <c r="P18" s="14">
        <v>0.18669001548030101</v>
      </c>
      <c r="Q18" s="14">
        <v>0.161032145814137</v>
      </c>
      <c r="R18" s="14"/>
      <c r="S18" s="14">
        <v>0.22001192243607601</v>
      </c>
      <c r="T18" s="14">
        <v>0.173278432780792</v>
      </c>
      <c r="U18" s="14">
        <v>0.198335023535188</v>
      </c>
      <c r="V18" s="14">
        <v>0.176254740491676</v>
      </c>
      <c r="W18" s="14">
        <v>0.17205741942834199</v>
      </c>
      <c r="X18" s="14">
        <v>0.18253475925278501</v>
      </c>
      <c r="Y18" s="14">
        <v>0.16476083013390899</v>
      </c>
      <c r="Z18" s="14">
        <v>0.153881711927571</v>
      </c>
      <c r="AA18" s="14">
        <v>0.17712898246214401</v>
      </c>
      <c r="AB18" s="14">
        <v>0.203057867230242</v>
      </c>
      <c r="AC18" s="14">
        <v>0.16778924193634501</v>
      </c>
      <c r="AD18" s="14">
        <v>0.15244984133388401</v>
      </c>
      <c r="AE18" s="14"/>
      <c r="AF18" s="14">
        <v>0.162171179812616</v>
      </c>
      <c r="AG18" s="14">
        <v>0.17050088719208101</v>
      </c>
      <c r="AH18" s="14">
        <v>0.20137181529777501</v>
      </c>
      <c r="AI18" s="14">
        <v>0.23204401999718199</v>
      </c>
      <c r="AJ18" s="14">
        <v>0.248080896702006</v>
      </c>
      <c r="AK18" s="14"/>
      <c r="AL18" s="14">
        <v>0.16278397222914801</v>
      </c>
      <c r="AM18" s="14">
        <v>0.133921656371569</v>
      </c>
      <c r="AN18" s="14">
        <v>0.18233809392474301</v>
      </c>
      <c r="AO18" s="14">
        <v>0.16379059959957201</v>
      </c>
      <c r="AP18" s="14">
        <v>0.15099296044764501</v>
      </c>
      <c r="AQ18" s="14">
        <v>0.18824553903149799</v>
      </c>
      <c r="AR18" s="14">
        <v>0.14860233403137499</v>
      </c>
      <c r="AS18" s="14">
        <v>0.19176309702594499</v>
      </c>
      <c r="AT18" s="14">
        <v>0.21517925768225499</v>
      </c>
      <c r="AU18" s="14">
        <v>0.180264237591997</v>
      </c>
      <c r="AV18" s="14">
        <v>0.21100870643099701</v>
      </c>
      <c r="AW18" s="14">
        <v>0.20614965180766501</v>
      </c>
      <c r="AX18" s="14">
        <v>0.18547368177371701</v>
      </c>
      <c r="AY18" s="14">
        <v>0.21158041850362599</v>
      </c>
      <c r="AZ18" s="14">
        <v>0.22242354183125901</v>
      </c>
      <c r="BA18" s="14">
        <v>0.24059551778555199</v>
      </c>
      <c r="BB18" s="14"/>
      <c r="BC18" s="14">
        <v>0.214157532214865</v>
      </c>
      <c r="BD18" s="14">
        <v>0.170195444732229</v>
      </c>
      <c r="BE18" s="14"/>
      <c r="BF18" s="14">
        <v>0.19435478407420201</v>
      </c>
      <c r="BG18" s="14">
        <v>0.17867315666942599</v>
      </c>
      <c r="BH18" s="14">
        <v>0.194074503341544</v>
      </c>
      <c r="BI18" s="14">
        <v>0.152352140506433</v>
      </c>
      <c r="BJ18" s="14"/>
      <c r="BK18" s="14">
        <v>0.204982025290397</v>
      </c>
      <c r="BL18" s="14">
        <v>0.200472770985061</v>
      </c>
      <c r="BM18" s="14">
        <v>0.189134690144725</v>
      </c>
      <c r="BN18" s="14">
        <v>0.13702810099679699</v>
      </c>
      <c r="BO18" s="14"/>
      <c r="BP18" s="14">
        <v>0.21124235711964801</v>
      </c>
      <c r="BQ18" s="14">
        <v>0.16403368148512501</v>
      </c>
      <c r="BR18" s="14">
        <v>0.16297554661897601</v>
      </c>
      <c r="BS18" s="14">
        <v>0.215387629574743</v>
      </c>
      <c r="BT18" s="14">
        <v>0.14970642338147899</v>
      </c>
    </row>
    <row r="19" spans="2:72" x14ac:dyDescent="0.35">
      <c r="B19" s="15" t="s">
        <v>102</v>
      </c>
      <c r="C19" s="14">
        <v>3.5893868833725903E-2</v>
      </c>
      <c r="D19" s="14">
        <v>3.1450598690165497E-2</v>
      </c>
      <c r="E19" s="14">
        <v>3.9905915273020703E-2</v>
      </c>
      <c r="F19" s="14"/>
      <c r="G19" s="14">
        <v>2.89135229188421E-2</v>
      </c>
      <c r="H19" s="14">
        <v>3.3677979317569398E-2</v>
      </c>
      <c r="I19" s="14">
        <v>3.2665876337960899E-2</v>
      </c>
      <c r="J19" s="14">
        <v>4.9646646248500903E-2</v>
      </c>
      <c r="K19" s="14">
        <v>4.45514862658924E-2</v>
      </c>
      <c r="L19" s="14">
        <v>2.7983784416073999E-2</v>
      </c>
      <c r="M19" s="14"/>
      <c r="N19" s="14">
        <v>1.75761013669311E-2</v>
      </c>
      <c r="O19" s="14">
        <v>3.5230614767484299E-2</v>
      </c>
      <c r="P19" s="14">
        <v>2.9780017617625599E-2</v>
      </c>
      <c r="Q19" s="14">
        <v>6.1266238754250801E-2</v>
      </c>
      <c r="R19" s="14"/>
      <c r="S19" s="14">
        <v>2.8866371982774499E-2</v>
      </c>
      <c r="T19" s="14">
        <v>4.3455267437093402E-2</v>
      </c>
      <c r="U19" s="14">
        <v>3.9466029815558898E-2</v>
      </c>
      <c r="V19" s="14">
        <v>3.6785826744056102E-2</v>
      </c>
      <c r="W19" s="14">
        <v>4.3311769721258199E-2</v>
      </c>
      <c r="X19" s="14">
        <v>3.9873767712231403E-2</v>
      </c>
      <c r="Y19" s="14">
        <v>4.4178512003673898E-2</v>
      </c>
      <c r="Z19" s="14">
        <v>2.84139532362899E-2</v>
      </c>
      <c r="AA19" s="14">
        <v>1.9634661814978499E-2</v>
      </c>
      <c r="AB19" s="14">
        <v>2.99596780625929E-2</v>
      </c>
      <c r="AC19" s="14">
        <v>5.1082290487274397E-2</v>
      </c>
      <c r="AD19" s="14">
        <v>3.4433663319056299E-2</v>
      </c>
      <c r="AE19" s="14"/>
      <c r="AF19" s="14">
        <v>5.2045412152132799E-2</v>
      </c>
      <c r="AG19" s="14">
        <v>4.3747720498269901E-2</v>
      </c>
      <c r="AH19" s="14">
        <v>2.36709515981318E-2</v>
      </c>
      <c r="AI19" s="14">
        <v>1.6499487451022001E-2</v>
      </c>
      <c r="AJ19" s="14">
        <v>1.0419132726387901E-2</v>
      </c>
      <c r="AK19" s="14"/>
      <c r="AL19" s="14">
        <v>0.15955479181996901</v>
      </c>
      <c r="AM19" s="14">
        <v>7.8844711650245397E-2</v>
      </c>
      <c r="AN19" s="14">
        <v>4.6401351730892201E-2</v>
      </c>
      <c r="AO19" s="14">
        <v>4.9474389233147301E-2</v>
      </c>
      <c r="AP19" s="14">
        <v>3.8279322860889801E-2</v>
      </c>
      <c r="AQ19" s="14">
        <v>3.7643676430873498E-2</v>
      </c>
      <c r="AR19" s="14">
        <v>2.1609755406219799E-2</v>
      </c>
      <c r="AS19" s="14">
        <v>2.84576943758987E-2</v>
      </c>
      <c r="AT19" s="14">
        <v>2.8057463474433501E-2</v>
      </c>
      <c r="AU19" s="14">
        <v>2.9699965376272501E-2</v>
      </c>
      <c r="AV19" s="14">
        <v>2.2526779127735399E-2</v>
      </c>
      <c r="AW19" s="14">
        <v>1.9376068196000299E-2</v>
      </c>
      <c r="AX19" s="14">
        <v>1.34800717564322E-2</v>
      </c>
      <c r="AY19" s="14">
        <v>1.08595185766691E-2</v>
      </c>
      <c r="AZ19" s="14">
        <v>2.32736857371726E-2</v>
      </c>
      <c r="BA19" s="14">
        <v>1.41482815160989E-2</v>
      </c>
      <c r="BB19" s="14"/>
      <c r="BC19" s="14">
        <v>1.9452360563848799E-2</v>
      </c>
      <c r="BD19" s="14">
        <v>4.3099183511003898E-2</v>
      </c>
      <c r="BE19" s="14"/>
      <c r="BF19" s="14">
        <v>1.4710685336850399E-2</v>
      </c>
      <c r="BG19" s="14">
        <v>2.34793721716994E-2</v>
      </c>
      <c r="BH19" s="14">
        <v>3.49711119843919E-2</v>
      </c>
      <c r="BI19" s="14">
        <v>0.115010396221887</v>
      </c>
      <c r="BJ19" s="14"/>
      <c r="BK19" s="14">
        <v>1.6394272657855799E-2</v>
      </c>
      <c r="BL19" s="14">
        <v>1.9670390426076202E-2</v>
      </c>
      <c r="BM19" s="14">
        <v>2.5657555694562101E-2</v>
      </c>
      <c r="BN19" s="14">
        <v>8.7519519647161606E-2</v>
      </c>
      <c r="BO19" s="14"/>
      <c r="BP19" s="14">
        <v>2.0418865870763501E-2</v>
      </c>
      <c r="BQ19" s="14">
        <v>4.4878579867274497E-2</v>
      </c>
      <c r="BR19" s="14">
        <v>1.59067462839135E-2</v>
      </c>
      <c r="BS19" s="14">
        <v>1.1169082633537599E-2</v>
      </c>
      <c r="BT19" s="14">
        <v>7.47207757599785E-2</v>
      </c>
    </row>
    <row r="20" spans="2:72" x14ac:dyDescent="0.35">
      <c r="B20" s="15" t="s">
        <v>166</v>
      </c>
      <c r="C20" s="14">
        <v>1.3546955244959501E-3</v>
      </c>
      <c r="D20" s="14">
        <v>1.2522541399376901E-3</v>
      </c>
      <c r="E20" s="14">
        <v>1.4606576572450201E-3</v>
      </c>
      <c r="F20" s="14"/>
      <c r="G20" s="14">
        <v>0</v>
      </c>
      <c r="H20" s="14">
        <v>0</v>
      </c>
      <c r="I20" s="14">
        <v>1.52294045680885E-3</v>
      </c>
      <c r="J20" s="14">
        <v>1.4631285497922E-3</v>
      </c>
      <c r="K20" s="14">
        <v>1.57803720309295E-3</v>
      </c>
      <c r="L20" s="14">
        <v>2.9792291371273901E-3</v>
      </c>
      <c r="M20" s="14"/>
      <c r="N20" s="14">
        <v>1.34296809026093E-3</v>
      </c>
      <c r="O20" s="14">
        <v>4.48005335104999E-4</v>
      </c>
      <c r="P20" s="14">
        <v>1.1595079603706399E-3</v>
      </c>
      <c r="Q20" s="14">
        <v>1.9780749013825999E-3</v>
      </c>
      <c r="R20" s="14"/>
      <c r="S20" s="14">
        <v>1.81518333528664E-3</v>
      </c>
      <c r="T20" s="14">
        <v>9.6830226805783004E-4</v>
      </c>
      <c r="U20" s="14">
        <v>6.3385922085048303E-3</v>
      </c>
      <c r="V20" s="14">
        <v>1.4021686717097101E-3</v>
      </c>
      <c r="W20" s="14">
        <v>0</v>
      </c>
      <c r="X20" s="14">
        <v>0</v>
      </c>
      <c r="Y20" s="14">
        <v>0</v>
      </c>
      <c r="Z20" s="14">
        <v>2.6413275812427698E-3</v>
      </c>
      <c r="AA20" s="14">
        <v>1.0549995292084501E-3</v>
      </c>
      <c r="AB20" s="14">
        <v>0</v>
      </c>
      <c r="AC20" s="14">
        <v>2.3878745206301301E-3</v>
      </c>
      <c r="AD20" s="14">
        <v>0</v>
      </c>
      <c r="AE20" s="14"/>
      <c r="AF20" s="14">
        <v>5.3750255114815005E-4</v>
      </c>
      <c r="AG20" s="14">
        <v>1.71292998117592E-3</v>
      </c>
      <c r="AH20" s="14">
        <v>2.7544242575338099E-3</v>
      </c>
      <c r="AI20" s="14">
        <v>1.02799560529686E-3</v>
      </c>
      <c r="AJ20" s="14">
        <v>0</v>
      </c>
      <c r="AK20" s="14"/>
      <c r="AL20" s="14">
        <v>0</v>
      </c>
      <c r="AM20" s="14">
        <v>0</v>
      </c>
      <c r="AN20" s="14">
        <v>3.59258809923427E-3</v>
      </c>
      <c r="AO20" s="14">
        <v>1.9565389102219901E-3</v>
      </c>
      <c r="AP20" s="14">
        <v>4.1588608147931101E-3</v>
      </c>
      <c r="AQ20" s="14">
        <v>0</v>
      </c>
      <c r="AR20" s="14">
        <v>0</v>
      </c>
      <c r="AS20" s="14">
        <v>3.1990257967984001E-3</v>
      </c>
      <c r="AT20" s="14">
        <v>0</v>
      </c>
      <c r="AU20" s="14">
        <v>0</v>
      </c>
      <c r="AV20" s="14">
        <v>3.2512022528382099E-3</v>
      </c>
      <c r="AW20" s="14">
        <v>0</v>
      </c>
      <c r="AX20" s="14">
        <v>0</v>
      </c>
      <c r="AY20" s="14">
        <v>0</v>
      </c>
      <c r="AZ20" s="14">
        <v>0</v>
      </c>
      <c r="BA20" s="14">
        <v>1.7604092340488401E-3</v>
      </c>
      <c r="BB20" s="14"/>
      <c r="BC20" s="14">
        <v>3.4690435073989002E-4</v>
      </c>
      <c r="BD20" s="14">
        <v>1.79634919864211E-3</v>
      </c>
      <c r="BE20" s="14"/>
      <c r="BF20" s="14">
        <v>4.4994908856947299E-4</v>
      </c>
      <c r="BG20" s="14">
        <v>2.19997645298704E-3</v>
      </c>
      <c r="BH20" s="14">
        <v>9.8885434914915593E-4</v>
      </c>
      <c r="BI20" s="14">
        <v>1.85851831283734E-3</v>
      </c>
      <c r="BJ20" s="14"/>
      <c r="BK20" s="14">
        <v>1.51387406782878E-3</v>
      </c>
      <c r="BL20" s="14">
        <v>0</v>
      </c>
      <c r="BM20" s="14">
        <v>1.40450127872243E-3</v>
      </c>
      <c r="BN20" s="14">
        <v>2.2653756891494398E-3</v>
      </c>
      <c r="BO20" s="14"/>
      <c r="BP20" s="14">
        <v>5.36607298418617E-4</v>
      </c>
      <c r="BQ20" s="14">
        <v>1.5197001302887001E-3</v>
      </c>
      <c r="BR20" s="14">
        <v>2.4752523605304799E-3</v>
      </c>
      <c r="BS20" s="14">
        <v>1.4468692597079101E-3</v>
      </c>
      <c r="BT20" s="14">
        <v>1.44604431702545E-3</v>
      </c>
    </row>
    <row r="21" spans="2:72" x14ac:dyDescent="0.35">
      <c r="B21" s="15" t="s">
        <v>336</v>
      </c>
      <c r="C21" s="20">
        <v>3.5045438260374297E-2</v>
      </c>
      <c r="D21" s="20">
        <v>3.3432512633851497E-2</v>
      </c>
      <c r="E21" s="20">
        <v>3.6273333168846698E-2</v>
      </c>
      <c r="F21" s="20"/>
      <c r="G21" s="20">
        <v>3.4724160030040002E-2</v>
      </c>
      <c r="H21" s="20">
        <v>2.0345361375621301E-2</v>
      </c>
      <c r="I21" s="20">
        <v>3.6776154302191E-2</v>
      </c>
      <c r="J21" s="20">
        <v>4.13459708391627E-2</v>
      </c>
      <c r="K21" s="20">
        <v>4.3171848125138697E-2</v>
      </c>
      <c r="L21" s="20">
        <v>3.5244240404593299E-2</v>
      </c>
      <c r="M21" s="20"/>
      <c r="N21" s="20">
        <v>2.3000142369751099E-2</v>
      </c>
      <c r="O21" s="20">
        <v>3.7610978995313703E-2</v>
      </c>
      <c r="P21" s="20">
        <v>2.8161207249212301E-2</v>
      </c>
      <c r="Q21" s="20">
        <v>5.10583954084236E-2</v>
      </c>
      <c r="R21" s="20"/>
      <c r="S21" s="20">
        <v>3.1300598194212603E-2</v>
      </c>
      <c r="T21" s="20">
        <v>3.6436669482973097E-2</v>
      </c>
      <c r="U21" s="20">
        <v>3.97826108843021E-2</v>
      </c>
      <c r="V21" s="20">
        <v>4.2057779380324699E-2</v>
      </c>
      <c r="W21" s="20">
        <v>3.7408248589259202E-2</v>
      </c>
      <c r="X21" s="20">
        <v>2.56621570976929E-2</v>
      </c>
      <c r="Y21" s="20">
        <v>3.0177772273552901E-2</v>
      </c>
      <c r="Z21" s="20">
        <v>4.0750940799894199E-2</v>
      </c>
      <c r="AA21" s="20">
        <v>3.9107647501911799E-2</v>
      </c>
      <c r="AB21" s="20">
        <v>3.3864834893499403E-2</v>
      </c>
      <c r="AC21" s="20">
        <v>2.5342822642985E-2</v>
      </c>
      <c r="AD21" s="20">
        <v>4.56840897174332E-2</v>
      </c>
      <c r="AE21" s="20"/>
      <c r="AF21" s="20">
        <v>4.5607984281843698E-2</v>
      </c>
      <c r="AG21" s="20">
        <v>3.90654705447449E-2</v>
      </c>
      <c r="AH21" s="20">
        <v>2.3670084180240698E-2</v>
      </c>
      <c r="AI21" s="20">
        <v>2.51940936132788E-2</v>
      </c>
      <c r="AJ21" s="20">
        <v>2.3186365797593901E-2</v>
      </c>
      <c r="AK21" s="20"/>
      <c r="AL21" s="20">
        <v>9.4616333386261006E-2</v>
      </c>
      <c r="AM21" s="20">
        <v>6.0449743332052303E-2</v>
      </c>
      <c r="AN21" s="20">
        <v>4.2898690189793497E-2</v>
      </c>
      <c r="AO21" s="20">
        <v>4.26616478393229E-2</v>
      </c>
      <c r="AP21" s="20">
        <v>4.5986813364919103E-2</v>
      </c>
      <c r="AQ21" s="20">
        <v>4.1982050704548003E-2</v>
      </c>
      <c r="AR21" s="20">
        <v>2.5071411329914799E-2</v>
      </c>
      <c r="AS21" s="20">
        <v>4.0814056073083201E-2</v>
      </c>
      <c r="AT21" s="20">
        <v>2.3104817951961301E-2</v>
      </c>
      <c r="AU21" s="20">
        <v>3.1350898377850399E-2</v>
      </c>
      <c r="AV21" s="20">
        <v>2.7988022068249602E-2</v>
      </c>
      <c r="AW21" s="20">
        <v>1.6231383822513299E-2</v>
      </c>
      <c r="AX21" s="20">
        <v>1.6559923259992799E-2</v>
      </c>
      <c r="AY21" s="20">
        <v>3.07558516246021E-2</v>
      </c>
      <c r="AZ21" s="20">
        <v>1.9171806523003099E-2</v>
      </c>
      <c r="BA21" s="20">
        <v>1.6843851017903401E-2</v>
      </c>
      <c r="BB21" s="20"/>
      <c r="BC21" s="20">
        <v>2.4434610511135799E-2</v>
      </c>
      <c r="BD21" s="20">
        <v>3.9695519728856703E-2</v>
      </c>
      <c r="BE21" s="20"/>
      <c r="BF21" s="20">
        <v>2.4194069022872199E-2</v>
      </c>
      <c r="BG21" s="20">
        <v>3.06803429995854E-2</v>
      </c>
      <c r="BH21" s="20">
        <v>3.6418911609892898E-2</v>
      </c>
      <c r="BI21" s="20">
        <v>6.6828473558829204E-2</v>
      </c>
      <c r="BJ21" s="20"/>
      <c r="BK21" s="20">
        <v>2.4955512075784399E-2</v>
      </c>
      <c r="BL21" s="20">
        <v>2.4215966344429001E-2</v>
      </c>
      <c r="BM21" s="20">
        <v>3.12943642301695E-2</v>
      </c>
      <c r="BN21" s="20">
        <v>6.1325387532913202E-2</v>
      </c>
      <c r="BO21" s="20"/>
      <c r="BP21" s="20">
        <v>2.3534331370098902E-2</v>
      </c>
      <c r="BQ21" s="20">
        <v>3.6196683336519903E-2</v>
      </c>
      <c r="BR21" s="20">
        <v>2.67058206064546E-2</v>
      </c>
      <c r="BS21" s="20">
        <v>1.6079478409421501E-2</v>
      </c>
      <c r="BT21" s="20">
        <v>6.5344372607101797E-2</v>
      </c>
    </row>
    <row r="22" spans="2:72" x14ac:dyDescent="0.35">
      <c r="B22" s="16"/>
    </row>
    <row r="23" spans="2:72" x14ac:dyDescent="0.35">
      <c r="B23" t="s">
        <v>104</v>
      </c>
    </row>
    <row r="24" spans="2:72" x14ac:dyDescent="0.35">
      <c r="B24" t="s">
        <v>105</v>
      </c>
    </row>
    <row r="26" spans="2:72" x14ac:dyDescent="0.35">
      <c r="B26"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380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375</v>
      </c>
      <c r="C9" s="14">
        <v>0.18510615518062401</v>
      </c>
      <c r="D9" s="14">
        <v>0.21505159803346</v>
      </c>
      <c r="E9" s="14">
        <v>0.15623313536966901</v>
      </c>
      <c r="F9" s="14"/>
      <c r="G9" s="14">
        <v>0.22724458432267999</v>
      </c>
      <c r="H9" s="14">
        <v>0.215738408383498</v>
      </c>
      <c r="I9" s="14">
        <v>0.173377346191703</v>
      </c>
      <c r="J9" s="14">
        <v>0.15005153254570699</v>
      </c>
      <c r="K9" s="14">
        <v>0.15292805288731801</v>
      </c>
      <c r="L9" s="14">
        <v>0.19185255911082399</v>
      </c>
      <c r="M9" s="14"/>
      <c r="N9" s="14">
        <v>0.26175759484302402</v>
      </c>
      <c r="O9" s="14">
        <v>0.16471532235158101</v>
      </c>
      <c r="P9" s="14">
        <v>0.17459478452744701</v>
      </c>
      <c r="Q9" s="14">
        <v>0.133544073178512</v>
      </c>
      <c r="R9" s="14"/>
      <c r="S9" s="14">
        <v>0.25609983403309</v>
      </c>
      <c r="T9" s="14">
        <v>0.165218566153263</v>
      </c>
      <c r="U9" s="14">
        <v>0.17868311476846599</v>
      </c>
      <c r="V9" s="14">
        <v>0.17143399639697601</v>
      </c>
      <c r="W9" s="14">
        <v>0.16489159552257199</v>
      </c>
      <c r="X9" s="14">
        <v>0.18150494571085801</v>
      </c>
      <c r="Y9" s="14">
        <v>0.164983329085857</v>
      </c>
      <c r="Z9" s="14">
        <v>0.15197963136532999</v>
      </c>
      <c r="AA9" s="14">
        <v>0.21119532181629999</v>
      </c>
      <c r="AB9" s="14">
        <v>0.15638156940735101</v>
      </c>
      <c r="AC9" s="14">
        <v>0.151839219584472</v>
      </c>
      <c r="AD9" s="14">
        <v>0.200001613366804</v>
      </c>
      <c r="AE9" s="14"/>
      <c r="AF9" s="14">
        <v>0.128606564434536</v>
      </c>
      <c r="AG9" s="14">
        <v>0.15516732802606301</v>
      </c>
      <c r="AH9" s="14">
        <v>0.22067608066908601</v>
      </c>
      <c r="AI9" s="14">
        <v>0.26490061071688598</v>
      </c>
      <c r="AJ9" s="14">
        <v>0.35010182825117298</v>
      </c>
      <c r="AK9" s="14"/>
      <c r="AL9" s="14">
        <v>6.1621869102938202E-2</v>
      </c>
      <c r="AM9" s="14">
        <v>0.117389286370931</v>
      </c>
      <c r="AN9" s="14">
        <v>0.135232061535212</v>
      </c>
      <c r="AO9" s="14">
        <v>0.14059671752818501</v>
      </c>
      <c r="AP9" s="14">
        <v>0.120547149817105</v>
      </c>
      <c r="AQ9" s="14">
        <v>0.161467248096757</v>
      </c>
      <c r="AR9" s="14">
        <v>0.17261258388578199</v>
      </c>
      <c r="AS9" s="14">
        <v>0.17169719223207</v>
      </c>
      <c r="AT9" s="14">
        <v>0.18572460056541901</v>
      </c>
      <c r="AU9" s="14">
        <v>0.206769772957408</v>
      </c>
      <c r="AV9" s="14">
        <v>0.21743182997199401</v>
      </c>
      <c r="AW9" s="14">
        <v>0.21593205644191199</v>
      </c>
      <c r="AX9" s="14">
        <v>0.22352336685120799</v>
      </c>
      <c r="AY9" s="14">
        <v>0.26267728969523901</v>
      </c>
      <c r="AZ9" s="14">
        <v>0.30840196941869702</v>
      </c>
      <c r="BA9" s="14">
        <v>0.35793802637179101</v>
      </c>
      <c r="BB9" s="14"/>
      <c r="BC9" s="14">
        <v>0.239772757441511</v>
      </c>
      <c r="BD9" s="14">
        <v>0.16114910299527499</v>
      </c>
      <c r="BE9" s="14"/>
      <c r="BF9" s="14">
        <v>0.25840680393524101</v>
      </c>
      <c r="BG9" s="14">
        <v>0.18885031368622199</v>
      </c>
      <c r="BH9" s="14">
        <v>0.15104521893329501</v>
      </c>
      <c r="BI9" s="14">
        <v>8.5174759178865495E-2</v>
      </c>
      <c r="BJ9" s="14"/>
      <c r="BK9" s="14">
        <v>0.318419544843772</v>
      </c>
      <c r="BL9" s="14">
        <v>0.23895488821305699</v>
      </c>
      <c r="BM9" s="14">
        <v>0.14519374628412701</v>
      </c>
      <c r="BN9" s="14">
        <v>6.0621222664182101E-2</v>
      </c>
      <c r="BO9" s="14"/>
      <c r="BP9" s="14">
        <v>0.15725090546985099</v>
      </c>
      <c r="BQ9" s="14">
        <v>0.19524473409634599</v>
      </c>
      <c r="BR9" s="14">
        <v>0.22343992820761099</v>
      </c>
      <c r="BS9" s="14">
        <v>0.34039090493548402</v>
      </c>
      <c r="BT9" s="14">
        <v>4.2760084540288797E-2</v>
      </c>
    </row>
    <row r="10" spans="2:72" ht="29" x14ac:dyDescent="0.35">
      <c r="B10" s="15" t="s">
        <v>376</v>
      </c>
      <c r="C10" s="14">
        <v>0.31883534860268098</v>
      </c>
      <c r="D10" s="14">
        <v>0.346908625226935</v>
      </c>
      <c r="E10" s="14">
        <v>0.292097562648933</v>
      </c>
      <c r="F10" s="14"/>
      <c r="G10" s="14">
        <v>0.274791363822116</v>
      </c>
      <c r="H10" s="14">
        <v>0.336380980181475</v>
      </c>
      <c r="I10" s="14">
        <v>0.31960629986861</v>
      </c>
      <c r="J10" s="14">
        <v>0.30445424135796101</v>
      </c>
      <c r="K10" s="14">
        <v>0.30550801766292401</v>
      </c>
      <c r="L10" s="14">
        <v>0.35371704879589899</v>
      </c>
      <c r="M10" s="14"/>
      <c r="N10" s="14">
        <v>0.36476511735126699</v>
      </c>
      <c r="O10" s="14">
        <v>0.32702049825185198</v>
      </c>
      <c r="P10" s="14">
        <v>0.316901345827799</v>
      </c>
      <c r="Q10" s="14">
        <v>0.26290193913174498</v>
      </c>
      <c r="R10" s="14"/>
      <c r="S10" s="14">
        <v>0.32246002689602299</v>
      </c>
      <c r="T10" s="14">
        <v>0.33958971610765998</v>
      </c>
      <c r="U10" s="14">
        <v>0.30746888036179099</v>
      </c>
      <c r="V10" s="14">
        <v>0.30328883491388298</v>
      </c>
      <c r="W10" s="14">
        <v>0.29241996468387998</v>
      </c>
      <c r="X10" s="14">
        <v>0.295366367891786</v>
      </c>
      <c r="Y10" s="14">
        <v>0.27812107842210798</v>
      </c>
      <c r="Z10" s="14">
        <v>0.34640402821852601</v>
      </c>
      <c r="AA10" s="14">
        <v>0.32334459556425599</v>
      </c>
      <c r="AB10" s="14">
        <v>0.35030727973853598</v>
      </c>
      <c r="AC10" s="14">
        <v>0.32098089488540699</v>
      </c>
      <c r="AD10" s="14">
        <v>0.37841024710129001</v>
      </c>
      <c r="AE10" s="14"/>
      <c r="AF10" s="14">
        <v>0.27688205313345698</v>
      </c>
      <c r="AG10" s="14">
        <v>0.32209973681068998</v>
      </c>
      <c r="AH10" s="14">
        <v>0.33790068380979599</v>
      </c>
      <c r="AI10" s="14">
        <v>0.36751733973822898</v>
      </c>
      <c r="AJ10" s="14">
        <v>0.35265233230100401</v>
      </c>
      <c r="AK10" s="14"/>
      <c r="AL10" s="14">
        <v>3.5898629138147502E-2</v>
      </c>
      <c r="AM10" s="14">
        <v>0.28344976382459303</v>
      </c>
      <c r="AN10" s="14">
        <v>0.26131081586580801</v>
      </c>
      <c r="AO10" s="14">
        <v>0.269525581117813</v>
      </c>
      <c r="AP10" s="14">
        <v>0.30112431785298499</v>
      </c>
      <c r="AQ10" s="14">
        <v>0.31962371060351003</v>
      </c>
      <c r="AR10" s="14">
        <v>0.30923858550150901</v>
      </c>
      <c r="AS10" s="14">
        <v>0.33169565247986299</v>
      </c>
      <c r="AT10" s="14">
        <v>0.32428851931992703</v>
      </c>
      <c r="AU10" s="14">
        <v>0.31082131085405701</v>
      </c>
      <c r="AV10" s="14">
        <v>0.36185711537842402</v>
      </c>
      <c r="AW10" s="14">
        <v>0.34774488881552601</v>
      </c>
      <c r="AX10" s="14">
        <v>0.36526331391989297</v>
      </c>
      <c r="AY10" s="14">
        <v>0.34257418497960102</v>
      </c>
      <c r="AZ10" s="14">
        <v>0.37517981148821999</v>
      </c>
      <c r="BA10" s="14">
        <v>0.39204374541147002</v>
      </c>
      <c r="BB10" s="14"/>
      <c r="BC10" s="14">
        <v>0.34870948665875001</v>
      </c>
      <c r="BD10" s="14">
        <v>0.30574332797579001</v>
      </c>
      <c r="BE10" s="14"/>
      <c r="BF10" s="14">
        <v>0.39731471230290499</v>
      </c>
      <c r="BG10" s="14">
        <v>0.339003672262639</v>
      </c>
      <c r="BH10" s="14">
        <v>0.26854926284310998</v>
      </c>
      <c r="BI10" s="14">
        <v>0.197763393282998</v>
      </c>
      <c r="BJ10" s="14"/>
      <c r="BK10" s="14">
        <v>0.41319923133817599</v>
      </c>
      <c r="BL10" s="14">
        <v>0.40796929147683803</v>
      </c>
      <c r="BM10" s="14">
        <v>0.29877762261866297</v>
      </c>
      <c r="BN10" s="14">
        <v>0.173531356495087</v>
      </c>
      <c r="BO10" s="14"/>
      <c r="BP10" s="14">
        <v>0.349917800768903</v>
      </c>
      <c r="BQ10" s="14">
        <v>0.36146842353651998</v>
      </c>
      <c r="BR10" s="14">
        <v>0.37429042192619399</v>
      </c>
      <c r="BS10" s="14">
        <v>0.41449700838833198</v>
      </c>
      <c r="BT10" s="14">
        <v>0.15455397019983599</v>
      </c>
    </row>
    <row r="11" spans="2:72" x14ac:dyDescent="0.35">
      <c r="B11" s="15" t="s">
        <v>377</v>
      </c>
      <c r="C11" s="14">
        <v>0.20637673257893499</v>
      </c>
      <c r="D11" s="14">
        <v>0.21336534562661999</v>
      </c>
      <c r="E11" s="14">
        <v>0.19948654320020301</v>
      </c>
      <c r="F11" s="14"/>
      <c r="G11" s="14">
        <v>0.20268585521193799</v>
      </c>
      <c r="H11" s="14">
        <v>0.218231167584995</v>
      </c>
      <c r="I11" s="14">
        <v>0.23435271812994801</v>
      </c>
      <c r="J11" s="14">
        <v>0.207895751594881</v>
      </c>
      <c r="K11" s="14">
        <v>0.215140518335591</v>
      </c>
      <c r="L11" s="14">
        <v>0.16928283862388899</v>
      </c>
      <c r="M11" s="14"/>
      <c r="N11" s="14">
        <v>0.16367726126309501</v>
      </c>
      <c r="O11" s="14">
        <v>0.21493726804897501</v>
      </c>
      <c r="P11" s="14">
        <v>0.218784749898085</v>
      </c>
      <c r="Q11" s="14">
        <v>0.23246343778057199</v>
      </c>
      <c r="R11" s="14"/>
      <c r="S11" s="14">
        <v>0.20919866211035501</v>
      </c>
      <c r="T11" s="14">
        <v>0.19747425847630701</v>
      </c>
      <c r="U11" s="14">
        <v>0.16862744853779901</v>
      </c>
      <c r="V11" s="14">
        <v>0.24677665486525699</v>
      </c>
      <c r="W11" s="14">
        <v>0.217645884932362</v>
      </c>
      <c r="X11" s="14">
        <v>0.22113725392265199</v>
      </c>
      <c r="Y11" s="14">
        <v>0.201425612282123</v>
      </c>
      <c r="Z11" s="14">
        <v>0.19304087511832899</v>
      </c>
      <c r="AA11" s="14">
        <v>0.187755165799847</v>
      </c>
      <c r="AB11" s="14">
        <v>0.223007548609235</v>
      </c>
      <c r="AC11" s="14">
        <v>0.21972535448092101</v>
      </c>
      <c r="AD11" s="14">
        <v>0.16773664447190001</v>
      </c>
      <c r="AE11" s="14"/>
      <c r="AF11" s="14">
        <v>0.240671005660932</v>
      </c>
      <c r="AG11" s="14">
        <v>0.216303761237366</v>
      </c>
      <c r="AH11" s="14">
        <v>0.188355676367087</v>
      </c>
      <c r="AI11" s="14">
        <v>0.17742706889213999</v>
      </c>
      <c r="AJ11" s="14">
        <v>0.15071900889699599</v>
      </c>
      <c r="AK11" s="14"/>
      <c r="AL11" s="14">
        <v>0.23397578924214299</v>
      </c>
      <c r="AM11" s="14">
        <v>0.237850918738926</v>
      </c>
      <c r="AN11" s="14">
        <v>0.20943682006532199</v>
      </c>
      <c r="AO11" s="14">
        <v>0.22651304043290699</v>
      </c>
      <c r="AP11" s="14">
        <v>0.23892754838379801</v>
      </c>
      <c r="AQ11" s="14">
        <v>0.21714664305463799</v>
      </c>
      <c r="AR11" s="14">
        <v>0.21410317396303899</v>
      </c>
      <c r="AS11" s="14">
        <v>0.20774025569954899</v>
      </c>
      <c r="AT11" s="14">
        <v>0.214125319536698</v>
      </c>
      <c r="AU11" s="14">
        <v>0.222883000326284</v>
      </c>
      <c r="AV11" s="14">
        <v>0.18379263191623699</v>
      </c>
      <c r="AW11" s="14">
        <v>0.19734782929821401</v>
      </c>
      <c r="AX11" s="14">
        <v>0.178198965128741</v>
      </c>
      <c r="AY11" s="14">
        <v>0.18132056699733201</v>
      </c>
      <c r="AZ11" s="14">
        <v>0.18262461470657501</v>
      </c>
      <c r="BA11" s="14">
        <v>0.124920672912144</v>
      </c>
      <c r="BB11" s="14"/>
      <c r="BC11" s="14">
        <v>0.201511150881415</v>
      </c>
      <c r="BD11" s="14">
        <v>0.20850902157841</v>
      </c>
      <c r="BE11" s="14"/>
      <c r="BF11" s="14">
        <v>0.160364462889313</v>
      </c>
      <c r="BG11" s="14">
        <v>0.196656622321293</v>
      </c>
      <c r="BH11" s="14">
        <v>0.244028315018359</v>
      </c>
      <c r="BI11" s="14">
        <v>0.25585831684376098</v>
      </c>
      <c r="BJ11" s="14"/>
      <c r="BK11" s="14">
        <v>0.15167849774692399</v>
      </c>
      <c r="BL11" s="14">
        <v>0.19124440558726899</v>
      </c>
      <c r="BM11" s="14">
        <v>0.24003950186976999</v>
      </c>
      <c r="BN11" s="14">
        <v>0.22324479889422799</v>
      </c>
      <c r="BO11" s="14"/>
      <c r="BP11" s="14">
        <v>0.22709020802558999</v>
      </c>
      <c r="BQ11" s="14">
        <v>0.22924370167686001</v>
      </c>
      <c r="BR11" s="14">
        <v>0.18973907063013301</v>
      </c>
      <c r="BS11" s="14">
        <v>0.118934641509091</v>
      </c>
      <c r="BT11" s="14">
        <v>0.26269891756600999</v>
      </c>
    </row>
    <row r="12" spans="2:72" ht="29" x14ac:dyDescent="0.35">
      <c r="B12" s="15" t="s">
        <v>378</v>
      </c>
      <c r="C12" s="14">
        <v>0.141635841223613</v>
      </c>
      <c r="D12" s="14">
        <v>0.125993449293826</v>
      </c>
      <c r="E12" s="14">
        <v>0.15654665541964699</v>
      </c>
      <c r="F12" s="14"/>
      <c r="G12" s="14">
        <v>0.170852119127514</v>
      </c>
      <c r="H12" s="14">
        <v>0.123711227338275</v>
      </c>
      <c r="I12" s="14">
        <v>0.120948453718266</v>
      </c>
      <c r="J12" s="14">
        <v>0.148549821003576</v>
      </c>
      <c r="K12" s="14">
        <v>0.15360473384301601</v>
      </c>
      <c r="L12" s="14">
        <v>0.14007731715552299</v>
      </c>
      <c r="M12" s="14"/>
      <c r="N12" s="14">
        <v>0.107286994515192</v>
      </c>
      <c r="O12" s="14">
        <v>0.14975534228207901</v>
      </c>
      <c r="P12" s="14">
        <v>0.14355246701058599</v>
      </c>
      <c r="Q12" s="14">
        <v>0.16776236587058599</v>
      </c>
      <c r="R12" s="14"/>
      <c r="S12" s="14">
        <v>0.11613367061879</v>
      </c>
      <c r="T12" s="14">
        <v>0.14692468508238599</v>
      </c>
      <c r="U12" s="14">
        <v>0.16083619549006301</v>
      </c>
      <c r="V12" s="14">
        <v>0.148264966048583</v>
      </c>
      <c r="W12" s="14">
        <v>0.13907858255342201</v>
      </c>
      <c r="X12" s="14">
        <v>0.143136561575715</v>
      </c>
      <c r="Y12" s="14">
        <v>0.16006669513319599</v>
      </c>
      <c r="Z12" s="14">
        <v>0.15834531631971199</v>
      </c>
      <c r="AA12" s="14">
        <v>0.136078752340584</v>
      </c>
      <c r="AB12" s="14">
        <v>0.13754149422324499</v>
      </c>
      <c r="AC12" s="14">
        <v>0.151512164937119</v>
      </c>
      <c r="AD12" s="14">
        <v>0.112723357897448</v>
      </c>
      <c r="AE12" s="14"/>
      <c r="AF12" s="14">
        <v>0.158381178324321</v>
      </c>
      <c r="AG12" s="14">
        <v>0.14847741000223799</v>
      </c>
      <c r="AH12" s="14">
        <v>0.13764668203700101</v>
      </c>
      <c r="AI12" s="14">
        <v>0.102375491765404</v>
      </c>
      <c r="AJ12" s="14">
        <v>6.1627761550515303E-2</v>
      </c>
      <c r="AK12" s="14"/>
      <c r="AL12" s="14">
        <v>0.24861072069499601</v>
      </c>
      <c r="AM12" s="14">
        <v>0.14138244628605001</v>
      </c>
      <c r="AN12" s="14">
        <v>0.189703238806678</v>
      </c>
      <c r="AO12" s="14">
        <v>0.15352297650448701</v>
      </c>
      <c r="AP12" s="14">
        <v>0.17742358290545099</v>
      </c>
      <c r="AQ12" s="14">
        <v>0.143171757932092</v>
      </c>
      <c r="AR12" s="14">
        <v>0.15294719768203499</v>
      </c>
      <c r="AS12" s="14">
        <v>0.147930766084198</v>
      </c>
      <c r="AT12" s="14">
        <v>0.12969235658769199</v>
      </c>
      <c r="AU12" s="14">
        <v>0.129816175977327</v>
      </c>
      <c r="AV12" s="14">
        <v>0.124756197017847</v>
      </c>
      <c r="AW12" s="14">
        <v>0.115443576653674</v>
      </c>
      <c r="AX12" s="14">
        <v>0.14193446832738599</v>
      </c>
      <c r="AY12" s="14">
        <v>0.110167217245764</v>
      </c>
      <c r="AZ12" s="14">
        <v>8.1282837025851304E-2</v>
      </c>
      <c r="BA12" s="14">
        <v>7.1536307681167394E-2</v>
      </c>
      <c r="BB12" s="14"/>
      <c r="BC12" s="14">
        <v>0.108302545637428</v>
      </c>
      <c r="BD12" s="14">
        <v>0.15624380054138601</v>
      </c>
      <c r="BE12" s="14"/>
      <c r="BF12" s="14">
        <v>0.117002896071402</v>
      </c>
      <c r="BG12" s="14">
        <v>0.14627794294768501</v>
      </c>
      <c r="BH12" s="14">
        <v>0.15865577069020301</v>
      </c>
      <c r="BI12" s="14">
        <v>0.149124424035179</v>
      </c>
      <c r="BJ12" s="14"/>
      <c r="BK12" s="14">
        <v>7.7681138990821103E-2</v>
      </c>
      <c r="BL12" s="14">
        <v>0.116647513343049</v>
      </c>
      <c r="BM12" s="14">
        <v>0.170921132616522</v>
      </c>
      <c r="BN12" s="14">
        <v>0.18407421678160199</v>
      </c>
      <c r="BO12" s="14"/>
      <c r="BP12" s="14">
        <v>0.14769386524653499</v>
      </c>
      <c r="BQ12" s="14">
        <v>0.13131480322373401</v>
      </c>
      <c r="BR12" s="14">
        <v>0.12797776099085301</v>
      </c>
      <c r="BS12" s="14">
        <v>7.4566775624260603E-2</v>
      </c>
      <c r="BT12" s="14">
        <v>0.21084233330643701</v>
      </c>
    </row>
    <row r="13" spans="2:72" ht="29" x14ac:dyDescent="0.35">
      <c r="B13" s="15" t="s">
        <v>379</v>
      </c>
      <c r="C13" s="14">
        <v>0.124792730344506</v>
      </c>
      <c r="D13" s="14">
        <v>7.6372304022953905E-2</v>
      </c>
      <c r="E13" s="14">
        <v>0.171358117200096</v>
      </c>
      <c r="F13" s="14"/>
      <c r="G13" s="14">
        <v>0.10364189127112799</v>
      </c>
      <c r="H13" s="14">
        <v>8.5173993923566602E-2</v>
      </c>
      <c r="I13" s="14">
        <v>0.126583013803727</v>
      </c>
      <c r="J13" s="14">
        <v>0.16346139160131701</v>
      </c>
      <c r="K13" s="14">
        <v>0.15098787686023299</v>
      </c>
      <c r="L13" s="14">
        <v>0.12062779389566999</v>
      </c>
      <c r="M13" s="14"/>
      <c r="N13" s="14">
        <v>8.8495554273980301E-2</v>
      </c>
      <c r="O13" s="14">
        <v>0.120680781022971</v>
      </c>
      <c r="P13" s="14">
        <v>0.12514880805322801</v>
      </c>
      <c r="Q13" s="14">
        <v>0.16845998917240801</v>
      </c>
      <c r="R13" s="14"/>
      <c r="S13" s="14">
        <v>8.2449614438963606E-2</v>
      </c>
      <c r="T13" s="14">
        <v>0.12541410631643701</v>
      </c>
      <c r="U13" s="14">
        <v>0.150616263858838</v>
      </c>
      <c r="V13" s="14">
        <v>0.11213238285188799</v>
      </c>
      <c r="W13" s="14">
        <v>0.15494213010177901</v>
      </c>
      <c r="X13" s="14">
        <v>0.13377701622989599</v>
      </c>
      <c r="Y13" s="14">
        <v>0.15842454103720599</v>
      </c>
      <c r="Z13" s="14">
        <v>0.137471363095788</v>
      </c>
      <c r="AA13" s="14">
        <v>0.118973505678534</v>
      </c>
      <c r="AB13" s="14">
        <v>0.114447334650325</v>
      </c>
      <c r="AC13" s="14">
        <v>0.134929499556699</v>
      </c>
      <c r="AD13" s="14">
        <v>0.1203727645746</v>
      </c>
      <c r="AE13" s="14"/>
      <c r="AF13" s="14">
        <v>0.159312954996987</v>
      </c>
      <c r="AG13" s="14">
        <v>0.135152158072332</v>
      </c>
      <c r="AH13" s="14">
        <v>0.102900495373716</v>
      </c>
      <c r="AI13" s="14">
        <v>7.7364427975224401E-2</v>
      </c>
      <c r="AJ13" s="14">
        <v>6.7957350139908806E-2</v>
      </c>
      <c r="AK13" s="14"/>
      <c r="AL13" s="14">
        <v>0.252826526537823</v>
      </c>
      <c r="AM13" s="14">
        <v>0.179242522215736</v>
      </c>
      <c r="AN13" s="14">
        <v>0.176352401659608</v>
      </c>
      <c r="AO13" s="14">
        <v>0.17990597766257099</v>
      </c>
      <c r="AP13" s="14">
        <v>0.130656792784104</v>
      </c>
      <c r="AQ13" s="14">
        <v>0.13242720100511299</v>
      </c>
      <c r="AR13" s="14">
        <v>0.13518906619906201</v>
      </c>
      <c r="AS13" s="14">
        <v>0.12069994619199299</v>
      </c>
      <c r="AT13" s="14">
        <v>0.124100004928956</v>
      </c>
      <c r="AU13" s="14">
        <v>0.111693305061437</v>
      </c>
      <c r="AV13" s="14">
        <v>9.6366247934502006E-2</v>
      </c>
      <c r="AW13" s="14">
        <v>0.113055686959636</v>
      </c>
      <c r="AX13" s="14">
        <v>8.3095576233436802E-2</v>
      </c>
      <c r="AY13" s="14">
        <v>9.2160403740252E-2</v>
      </c>
      <c r="AZ13" s="14">
        <v>2.92705905787078E-2</v>
      </c>
      <c r="BA13" s="14">
        <v>4.61567036319665E-2</v>
      </c>
      <c r="BB13" s="14"/>
      <c r="BC13" s="14">
        <v>8.8604386235622598E-2</v>
      </c>
      <c r="BD13" s="14">
        <v>0.140651884059244</v>
      </c>
      <c r="BE13" s="14"/>
      <c r="BF13" s="14">
        <v>5.7311293790807002E-2</v>
      </c>
      <c r="BG13" s="14">
        <v>0.112962484176339</v>
      </c>
      <c r="BH13" s="14">
        <v>0.15777317331697599</v>
      </c>
      <c r="BI13" s="14">
        <v>0.23503682169663101</v>
      </c>
      <c r="BJ13" s="14"/>
      <c r="BK13" s="14">
        <v>2.6165198622667401E-2</v>
      </c>
      <c r="BL13" s="14">
        <v>3.8302259575241901E-2</v>
      </c>
      <c r="BM13" s="14">
        <v>0.12859544488669999</v>
      </c>
      <c r="BN13" s="14">
        <v>0.298958792270135</v>
      </c>
      <c r="BO13" s="14"/>
      <c r="BP13" s="14">
        <v>0.10725554448232</v>
      </c>
      <c r="BQ13" s="14">
        <v>6.4851558711618795E-2</v>
      </c>
      <c r="BR13" s="14">
        <v>6.5548568428654003E-2</v>
      </c>
      <c r="BS13" s="14">
        <v>4.1049994687014001E-2</v>
      </c>
      <c r="BT13" s="14">
        <v>0.27821527764963699</v>
      </c>
    </row>
    <row r="14" spans="2:72" x14ac:dyDescent="0.35">
      <c r="B14" s="15" t="s">
        <v>102</v>
      </c>
      <c r="C14" s="20">
        <v>2.3253192069641701E-2</v>
      </c>
      <c r="D14" s="20">
        <v>2.2308677796205701E-2</v>
      </c>
      <c r="E14" s="20">
        <v>2.42779861614521E-2</v>
      </c>
      <c r="F14" s="20"/>
      <c r="G14" s="20">
        <v>2.0784186244624199E-2</v>
      </c>
      <c r="H14" s="20">
        <v>2.07642225881908E-2</v>
      </c>
      <c r="I14" s="20">
        <v>2.5132168287745199E-2</v>
      </c>
      <c r="J14" s="20">
        <v>2.5587261896558001E-2</v>
      </c>
      <c r="K14" s="20">
        <v>2.1830800410916801E-2</v>
      </c>
      <c r="L14" s="20">
        <v>2.4442442418194699E-2</v>
      </c>
      <c r="M14" s="20"/>
      <c r="N14" s="20">
        <v>1.4017477753442101E-2</v>
      </c>
      <c r="O14" s="20">
        <v>2.2890788042541702E-2</v>
      </c>
      <c r="P14" s="20">
        <v>2.1017844682854898E-2</v>
      </c>
      <c r="Q14" s="20">
        <v>3.4868194866175997E-2</v>
      </c>
      <c r="R14" s="20"/>
      <c r="S14" s="20">
        <v>1.3658191902779299E-2</v>
      </c>
      <c r="T14" s="20">
        <v>2.5378667863947602E-2</v>
      </c>
      <c r="U14" s="20">
        <v>3.3768096983042402E-2</v>
      </c>
      <c r="V14" s="20">
        <v>1.8103164923413299E-2</v>
      </c>
      <c r="W14" s="20">
        <v>3.1021842205984401E-2</v>
      </c>
      <c r="X14" s="20">
        <v>2.5077854669092198E-2</v>
      </c>
      <c r="Y14" s="20">
        <v>3.6978744039510597E-2</v>
      </c>
      <c r="Z14" s="20">
        <v>1.27587858823149E-2</v>
      </c>
      <c r="AA14" s="20">
        <v>2.26526588004787E-2</v>
      </c>
      <c r="AB14" s="20">
        <v>1.8314773371308199E-2</v>
      </c>
      <c r="AC14" s="20">
        <v>2.10128665553822E-2</v>
      </c>
      <c r="AD14" s="20">
        <v>2.0755372587957299E-2</v>
      </c>
      <c r="AE14" s="20"/>
      <c r="AF14" s="20">
        <v>3.6146243449767503E-2</v>
      </c>
      <c r="AG14" s="20">
        <v>2.27996058513114E-2</v>
      </c>
      <c r="AH14" s="20">
        <v>1.25203817433132E-2</v>
      </c>
      <c r="AI14" s="20">
        <v>1.04150609121159E-2</v>
      </c>
      <c r="AJ14" s="20">
        <v>1.69417188604029E-2</v>
      </c>
      <c r="AK14" s="20"/>
      <c r="AL14" s="20">
        <v>0.167066465283952</v>
      </c>
      <c r="AM14" s="20">
        <v>4.06850625637626E-2</v>
      </c>
      <c r="AN14" s="20">
        <v>2.79646620673718E-2</v>
      </c>
      <c r="AO14" s="20">
        <v>2.9935706754036801E-2</v>
      </c>
      <c r="AP14" s="20">
        <v>3.13206082565579E-2</v>
      </c>
      <c r="AQ14" s="20">
        <v>2.6163439307889301E-2</v>
      </c>
      <c r="AR14" s="20">
        <v>1.5909392768573401E-2</v>
      </c>
      <c r="AS14" s="20">
        <v>2.0236187312326299E-2</v>
      </c>
      <c r="AT14" s="20">
        <v>2.2069199061308799E-2</v>
      </c>
      <c r="AU14" s="20">
        <v>1.8016434823486801E-2</v>
      </c>
      <c r="AV14" s="20">
        <v>1.5795977780996E-2</v>
      </c>
      <c r="AW14" s="20">
        <v>1.04759618310376E-2</v>
      </c>
      <c r="AX14" s="20">
        <v>7.9843095393352607E-3</v>
      </c>
      <c r="AY14" s="20">
        <v>1.1100337341812301E-2</v>
      </c>
      <c r="AZ14" s="20">
        <v>2.3240176781949399E-2</v>
      </c>
      <c r="BA14" s="20">
        <v>7.4045439914609398E-3</v>
      </c>
      <c r="BB14" s="20"/>
      <c r="BC14" s="20">
        <v>1.30996731452745E-2</v>
      </c>
      <c r="BD14" s="20">
        <v>2.7702862849894799E-2</v>
      </c>
      <c r="BE14" s="20"/>
      <c r="BF14" s="20">
        <v>9.5998310103314298E-3</v>
      </c>
      <c r="BG14" s="20">
        <v>1.6248964605822501E-2</v>
      </c>
      <c r="BH14" s="20">
        <v>1.9948259198057001E-2</v>
      </c>
      <c r="BI14" s="20">
        <v>7.7042284962566293E-2</v>
      </c>
      <c r="BJ14" s="20"/>
      <c r="BK14" s="20">
        <v>1.2856388457639501E-2</v>
      </c>
      <c r="BL14" s="20">
        <v>6.88164180454485E-3</v>
      </c>
      <c r="BM14" s="20">
        <v>1.6472551724218399E-2</v>
      </c>
      <c r="BN14" s="20">
        <v>5.9569612894766498E-2</v>
      </c>
      <c r="BO14" s="20"/>
      <c r="BP14" s="20">
        <v>1.07916760068018E-2</v>
      </c>
      <c r="BQ14" s="20">
        <v>1.7876778754922201E-2</v>
      </c>
      <c r="BR14" s="20">
        <v>1.9004249816555598E-2</v>
      </c>
      <c r="BS14" s="20">
        <v>1.05606748558185E-2</v>
      </c>
      <c r="BT14" s="20">
        <v>5.0929416737790799E-2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386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381</v>
      </c>
      <c r="C9" s="14">
        <v>0.206578232030871</v>
      </c>
      <c r="D9" s="14">
        <v>0.24744226016686999</v>
      </c>
      <c r="E9" s="14">
        <v>0.166889197001759</v>
      </c>
      <c r="F9" s="14"/>
      <c r="G9" s="14">
        <v>0.25423723717438101</v>
      </c>
      <c r="H9" s="14">
        <v>0.24318221911340701</v>
      </c>
      <c r="I9" s="14">
        <v>0.22121949807423799</v>
      </c>
      <c r="J9" s="14">
        <v>0.16935848153943101</v>
      </c>
      <c r="K9" s="14">
        <v>0.17099706970094999</v>
      </c>
      <c r="L9" s="14">
        <v>0.18737004248154501</v>
      </c>
      <c r="M9" s="14"/>
      <c r="N9" s="14">
        <v>0.31129815559970803</v>
      </c>
      <c r="O9" s="14">
        <v>0.193732085411224</v>
      </c>
      <c r="P9" s="14">
        <v>0.183002827808465</v>
      </c>
      <c r="Q9" s="14">
        <v>0.12920915090070101</v>
      </c>
      <c r="R9" s="14"/>
      <c r="S9" s="14">
        <v>0.26863515148460498</v>
      </c>
      <c r="T9" s="14">
        <v>0.19719803514095599</v>
      </c>
      <c r="U9" s="14">
        <v>0.19859784316596699</v>
      </c>
      <c r="V9" s="14">
        <v>0.1793254201973</v>
      </c>
      <c r="W9" s="14">
        <v>0.170927115618662</v>
      </c>
      <c r="X9" s="14">
        <v>0.204167714784183</v>
      </c>
      <c r="Y9" s="14">
        <v>0.17978603422233999</v>
      </c>
      <c r="Z9" s="14">
        <v>0.184987186486678</v>
      </c>
      <c r="AA9" s="14">
        <v>0.21529806360683801</v>
      </c>
      <c r="AB9" s="14">
        <v>0.210513381185777</v>
      </c>
      <c r="AC9" s="14">
        <v>0.17967825356986999</v>
      </c>
      <c r="AD9" s="14">
        <v>0.252504196986303</v>
      </c>
      <c r="AE9" s="14"/>
      <c r="AF9" s="14">
        <v>0.112088929552636</v>
      </c>
      <c r="AG9" s="14">
        <v>0.17536925255393801</v>
      </c>
      <c r="AH9" s="14">
        <v>0.270203080404466</v>
      </c>
      <c r="AI9" s="14">
        <v>0.32875265263964398</v>
      </c>
      <c r="AJ9" s="14">
        <v>0.41612282961894798</v>
      </c>
      <c r="AK9" s="14"/>
      <c r="AL9" s="14">
        <v>6.1066697497146202E-2</v>
      </c>
      <c r="AM9" s="14">
        <v>0.154244235606915</v>
      </c>
      <c r="AN9" s="14">
        <v>0.13658111825869301</v>
      </c>
      <c r="AO9" s="14">
        <v>0.13290519722915001</v>
      </c>
      <c r="AP9" s="14">
        <v>0.127023866497914</v>
      </c>
      <c r="AQ9" s="14">
        <v>0.17417578812988499</v>
      </c>
      <c r="AR9" s="14">
        <v>0.18182934322454</v>
      </c>
      <c r="AS9" s="14">
        <v>0.19194946543510799</v>
      </c>
      <c r="AT9" s="14">
        <v>0.20239713080462801</v>
      </c>
      <c r="AU9" s="14">
        <v>0.26448216536452201</v>
      </c>
      <c r="AV9" s="14">
        <v>0.221409242280004</v>
      </c>
      <c r="AW9" s="14">
        <v>0.27815777801222402</v>
      </c>
      <c r="AX9" s="14">
        <v>0.263360594636463</v>
      </c>
      <c r="AY9" s="14">
        <v>0.31529983981524501</v>
      </c>
      <c r="AZ9" s="14">
        <v>0.312490370765167</v>
      </c>
      <c r="BA9" s="14">
        <v>0.41545434842983098</v>
      </c>
      <c r="BB9" s="14"/>
      <c r="BC9" s="14">
        <v>0.26491083565295398</v>
      </c>
      <c r="BD9" s="14">
        <v>0.18101459406390399</v>
      </c>
      <c r="BE9" s="14"/>
      <c r="BF9" s="14">
        <v>0.31058071350768601</v>
      </c>
      <c r="BG9" s="14">
        <v>0.21011758577769099</v>
      </c>
      <c r="BH9" s="14">
        <v>0.15404936370530001</v>
      </c>
      <c r="BI9" s="14">
        <v>7.7617269071346195E-2</v>
      </c>
      <c r="BJ9" s="14"/>
      <c r="BK9" s="14">
        <v>0.37654676680166699</v>
      </c>
      <c r="BL9" s="14">
        <v>0.28181422916105697</v>
      </c>
      <c r="BM9" s="14">
        <v>0.148506253429569</v>
      </c>
      <c r="BN9" s="14">
        <v>5.3948385699041403E-2</v>
      </c>
      <c r="BO9" s="14"/>
      <c r="BP9" s="14">
        <v>0.191955477209904</v>
      </c>
      <c r="BQ9" s="14">
        <v>0.18874567873325299</v>
      </c>
      <c r="BR9" s="14">
        <v>0.19317461139737099</v>
      </c>
      <c r="BS9" s="14">
        <v>0.40266735347071098</v>
      </c>
      <c r="BT9" s="14">
        <v>5.1620850194760801E-2</v>
      </c>
    </row>
    <row r="10" spans="2:72" x14ac:dyDescent="0.35">
      <c r="B10" s="15" t="s">
        <v>382</v>
      </c>
      <c r="C10" s="14">
        <v>0.27389921499201803</v>
      </c>
      <c r="D10" s="14">
        <v>0.301530723159109</v>
      </c>
      <c r="E10" s="14">
        <v>0.2474217480973</v>
      </c>
      <c r="F10" s="14"/>
      <c r="G10" s="14">
        <v>0.26820048943571101</v>
      </c>
      <c r="H10" s="14">
        <v>0.30604594995470602</v>
      </c>
      <c r="I10" s="14">
        <v>0.29195514786791499</v>
      </c>
      <c r="J10" s="14">
        <v>0.25977263119642302</v>
      </c>
      <c r="K10" s="14">
        <v>0.232972638174574</v>
      </c>
      <c r="L10" s="14">
        <v>0.275723818410604</v>
      </c>
      <c r="M10" s="14"/>
      <c r="N10" s="14">
        <v>0.31950989868799101</v>
      </c>
      <c r="O10" s="14">
        <v>0.27304021066864598</v>
      </c>
      <c r="P10" s="14">
        <v>0.28542643220444602</v>
      </c>
      <c r="Q10" s="14">
        <v>0.21657016706891599</v>
      </c>
      <c r="R10" s="14"/>
      <c r="S10" s="14">
        <v>0.29901160290020901</v>
      </c>
      <c r="T10" s="14">
        <v>0.29506866468442799</v>
      </c>
      <c r="U10" s="14">
        <v>0.23424734368233699</v>
      </c>
      <c r="V10" s="14">
        <v>0.29704875558691202</v>
      </c>
      <c r="W10" s="14">
        <v>0.276009755038086</v>
      </c>
      <c r="X10" s="14">
        <v>0.25599788936493501</v>
      </c>
      <c r="Y10" s="14">
        <v>0.24901683853005799</v>
      </c>
      <c r="Z10" s="14">
        <v>0.27040783197479101</v>
      </c>
      <c r="AA10" s="14">
        <v>0.28506244013895898</v>
      </c>
      <c r="AB10" s="14">
        <v>0.26705764499090401</v>
      </c>
      <c r="AC10" s="14">
        <v>0.236328559291409</v>
      </c>
      <c r="AD10" s="14">
        <v>0.26330605968491499</v>
      </c>
      <c r="AE10" s="14"/>
      <c r="AF10" s="14">
        <v>0.22744317247950499</v>
      </c>
      <c r="AG10" s="14">
        <v>0.26961615561494101</v>
      </c>
      <c r="AH10" s="14">
        <v>0.308181494542555</v>
      </c>
      <c r="AI10" s="14">
        <v>0.32365265531148102</v>
      </c>
      <c r="AJ10" s="14">
        <v>0.31717310606594501</v>
      </c>
      <c r="AK10" s="14"/>
      <c r="AL10" s="14">
        <v>0.122563570883009</v>
      </c>
      <c r="AM10" s="14">
        <v>0.187548633450623</v>
      </c>
      <c r="AN10" s="14">
        <v>0.23088170183437501</v>
      </c>
      <c r="AO10" s="14">
        <v>0.227567532866224</v>
      </c>
      <c r="AP10" s="14">
        <v>0.22768553884846399</v>
      </c>
      <c r="AQ10" s="14">
        <v>0.25320788230622299</v>
      </c>
      <c r="AR10" s="14">
        <v>0.28083685049037699</v>
      </c>
      <c r="AS10" s="14">
        <v>0.301877420953304</v>
      </c>
      <c r="AT10" s="14">
        <v>0.30249849483807101</v>
      </c>
      <c r="AU10" s="14">
        <v>0.26679692212066802</v>
      </c>
      <c r="AV10" s="14">
        <v>0.33308913638383197</v>
      </c>
      <c r="AW10" s="14">
        <v>0.27241551794621899</v>
      </c>
      <c r="AX10" s="14">
        <v>0.34336277617390598</v>
      </c>
      <c r="AY10" s="14">
        <v>0.27749434886296198</v>
      </c>
      <c r="AZ10" s="14">
        <v>0.368382499540019</v>
      </c>
      <c r="BA10" s="14">
        <v>0.346639829380332</v>
      </c>
      <c r="BB10" s="14"/>
      <c r="BC10" s="14">
        <v>0.31824299450635801</v>
      </c>
      <c r="BD10" s="14">
        <v>0.25446602917134498</v>
      </c>
      <c r="BE10" s="14"/>
      <c r="BF10" s="14">
        <v>0.33388782277508899</v>
      </c>
      <c r="BG10" s="14">
        <v>0.28848025162323898</v>
      </c>
      <c r="BH10" s="14">
        <v>0.23552974092271101</v>
      </c>
      <c r="BI10" s="14">
        <v>0.18335547356130799</v>
      </c>
      <c r="BJ10" s="14"/>
      <c r="BK10" s="14">
        <v>0.360662475574617</v>
      </c>
      <c r="BL10" s="14">
        <v>0.36219949586989503</v>
      </c>
      <c r="BM10" s="14">
        <v>0.26248703979270799</v>
      </c>
      <c r="BN10" s="14">
        <v>0.12336964972022101</v>
      </c>
      <c r="BO10" s="14"/>
      <c r="BP10" s="14">
        <v>0.32080128156592103</v>
      </c>
      <c r="BQ10" s="14">
        <v>0.34092905901301901</v>
      </c>
      <c r="BR10" s="14">
        <v>0.307674922758576</v>
      </c>
      <c r="BS10" s="14">
        <v>0.32601709575465099</v>
      </c>
      <c r="BT10" s="14">
        <v>0.130054801312597</v>
      </c>
    </row>
    <row r="11" spans="2:72" x14ac:dyDescent="0.35">
      <c r="B11" s="15" t="s">
        <v>383</v>
      </c>
      <c r="C11" s="14">
        <v>0.31925638687150898</v>
      </c>
      <c r="D11" s="14">
        <v>0.296674174231492</v>
      </c>
      <c r="E11" s="14">
        <v>0.34172306776938199</v>
      </c>
      <c r="F11" s="14"/>
      <c r="G11" s="14">
        <v>0.27443692362551197</v>
      </c>
      <c r="H11" s="14">
        <v>0.287893841518575</v>
      </c>
      <c r="I11" s="14">
        <v>0.28546272523341198</v>
      </c>
      <c r="J11" s="14">
        <v>0.33572206966732698</v>
      </c>
      <c r="K11" s="14">
        <v>0.37402122678904298</v>
      </c>
      <c r="L11" s="14">
        <v>0.35189934477823198</v>
      </c>
      <c r="M11" s="14"/>
      <c r="N11" s="14">
        <v>0.23546860320902999</v>
      </c>
      <c r="O11" s="14">
        <v>0.338507157758</v>
      </c>
      <c r="P11" s="14">
        <v>0.34458568869859202</v>
      </c>
      <c r="Q11" s="14">
        <v>0.36498794711980198</v>
      </c>
      <c r="R11" s="14"/>
      <c r="S11" s="14">
        <v>0.283098201826183</v>
      </c>
      <c r="T11" s="14">
        <v>0.29811385953369901</v>
      </c>
      <c r="U11" s="14">
        <v>0.33367424872255302</v>
      </c>
      <c r="V11" s="14">
        <v>0.32647258339112201</v>
      </c>
      <c r="W11" s="14">
        <v>0.32393916141963103</v>
      </c>
      <c r="X11" s="14">
        <v>0.34886514069827701</v>
      </c>
      <c r="Y11" s="14">
        <v>0.34496131092134202</v>
      </c>
      <c r="Z11" s="14">
        <v>0.34048453211443103</v>
      </c>
      <c r="AA11" s="14">
        <v>0.28646718565846502</v>
      </c>
      <c r="AB11" s="14">
        <v>0.34789874899408002</v>
      </c>
      <c r="AC11" s="14">
        <v>0.35030072049091998</v>
      </c>
      <c r="AD11" s="14">
        <v>0.30533979277703599</v>
      </c>
      <c r="AE11" s="14"/>
      <c r="AF11" s="14">
        <v>0.38595640801435499</v>
      </c>
      <c r="AG11" s="14">
        <v>0.33361090488158301</v>
      </c>
      <c r="AH11" s="14">
        <v>0.269201554281851</v>
      </c>
      <c r="AI11" s="14">
        <v>0.23630171728483201</v>
      </c>
      <c r="AJ11" s="14">
        <v>0.19822561929236901</v>
      </c>
      <c r="AK11" s="14"/>
      <c r="AL11" s="14">
        <v>0.31682181736707199</v>
      </c>
      <c r="AM11" s="14">
        <v>0.32206920219438001</v>
      </c>
      <c r="AN11" s="14">
        <v>0.36516922662707302</v>
      </c>
      <c r="AO11" s="14">
        <v>0.338429518697623</v>
      </c>
      <c r="AP11" s="14">
        <v>0.43004166969791602</v>
      </c>
      <c r="AQ11" s="14">
        <v>0.34665316893154202</v>
      </c>
      <c r="AR11" s="14">
        <v>0.33260930649652898</v>
      </c>
      <c r="AS11" s="14">
        <v>0.318669680201566</v>
      </c>
      <c r="AT11" s="14">
        <v>0.29904753438800202</v>
      </c>
      <c r="AU11" s="14">
        <v>0.30242425424626901</v>
      </c>
      <c r="AV11" s="14">
        <v>0.278808272915814</v>
      </c>
      <c r="AW11" s="14">
        <v>0.300611291882735</v>
      </c>
      <c r="AX11" s="14">
        <v>0.26861718007359903</v>
      </c>
      <c r="AY11" s="14">
        <v>0.294581424738321</v>
      </c>
      <c r="AZ11" s="14">
        <v>0.23953422006015099</v>
      </c>
      <c r="BA11" s="14">
        <v>0.17041452849397701</v>
      </c>
      <c r="BB11" s="14"/>
      <c r="BC11" s="14">
        <v>0.27259091719248801</v>
      </c>
      <c r="BD11" s="14">
        <v>0.33970702850858803</v>
      </c>
      <c r="BE11" s="14"/>
      <c r="BF11" s="14">
        <v>0.25176955392271</v>
      </c>
      <c r="BG11" s="14">
        <v>0.33451693566284102</v>
      </c>
      <c r="BH11" s="14">
        <v>0.35793018635586399</v>
      </c>
      <c r="BI11" s="14">
        <v>0.34896455733562998</v>
      </c>
      <c r="BJ11" s="14"/>
      <c r="BK11" s="14">
        <v>0.20485138230099101</v>
      </c>
      <c r="BL11" s="14">
        <v>0.27409859706022299</v>
      </c>
      <c r="BM11" s="14">
        <v>0.380521680006705</v>
      </c>
      <c r="BN11" s="14">
        <v>0.38106609582635098</v>
      </c>
      <c r="BO11" s="14"/>
      <c r="BP11" s="14">
        <v>0.30803703981869301</v>
      </c>
      <c r="BQ11" s="14">
        <v>0.34842139903102698</v>
      </c>
      <c r="BR11" s="14">
        <v>0.37692990633538098</v>
      </c>
      <c r="BS11" s="14">
        <v>0.21662535311384501</v>
      </c>
      <c r="BT11" s="14">
        <v>0.385044837770189</v>
      </c>
    </row>
    <row r="12" spans="2:72" x14ac:dyDescent="0.35">
      <c r="B12" s="15" t="s">
        <v>384</v>
      </c>
      <c r="C12" s="14">
        <v>0.106179390515798</v>
      </c>
      <c r="D12" s="14">
        <v>8.5687280354189904E-2</v>
      </c>
      <c r="E12" s="14">
        <v>0.12566389265474501</v>
      </c>
      <c r="F12" s="14"/>
      <c r="G12" s="14">
        <v>0.123740014203644</v>
      </c>
      <c r="H12" s="14">
        <v>8.5216979858539293E-2</v>
      </c>
      <c r="I12" s="14">
        <v>0.10428046826891001</v>
      </c>
      <c r="J12" s="14">
        <v>0.12543863067122499</v>
      </c>
      <c r="K12" s="14">
        <v>0.12863142646855999</v>
      </c>
      <c r="L12" s="14">
        <v>8.2461673975049499E-2</v>
      </c>
      <c r="M12" s="14"/>
      <c r="N12" s="14">
        <v>7.2981913818736796E-2</v>
      </c>
      <c r="O12" s="14">
        <v>0.107140092891576</v>
      </c>
      <c r="P12" s="14">
        <v>0.10869126066502099</v>
      </c>
      <c r="Q12" s="14">
        <v>0.13898445275326701</v>
      </c>
      <c r="R12" s="14"/>
      <c r="S12" s="14">
        <v>8.7359742918427505E-2</v>
      </c>
      <c r="T12" s="14">
        <v>0.116759851645286</v>
      </c>
      <c r="U12" s="14">
        <v>9.4079395611528394E-2</v>
      </c>
      <c r="V12" s="14">
        <v>9.8573919720103306E-2</v>
      </c>
      <c r="W12" s="14">
        <v>0.105839553193006</v>
      </c>
      <c r="X12" s="14">
        <v>9.8119963529026993E-2</v>
      </c>
      <c r="Y12" s="14">
        <v>0.1042539575088</v>
      </c>
      <c r="Z12" s="14">
        <v>0.125124626135491</v>
      </c>
      <c r="AA12" s="14">
        <v>0.13448174630241899</v>
      </c>
      <c r="AB12" s="14">
        <v>0.102848751599578</v>
      </c>
      <c r="AC12" s="14">
        <v>0.11881753998944999</v>
      </c>
      <c r="AD12" s="14">
        <v>9.3248987428030006E-2</v>
      </c>
      <c r="AE12" s="14"/>
      <c r="AF12" s="14">
        <v>0.13977063486515701</v>
      </c>
      <c r="AG12" s="14">
        <v>0.119140023727989</v>
      </c>
      <c r="AH12" s="14">
        <v>8.6800898897382198E-2</v>
      </c>
      <c r="AI12" s="14">
        <v>6.1531672202653001E-2</v>
      </c>
      <c r="AJ12" s="14">
        <v>3.8429124967352402E-2</v>
      </c>
      <c r="AK12" s="14"/>
      <c r="AL12" s="14">
        <v>0.178164997312314</v>
      </c>
      <c r="AM12" s="14">
        <v>0.160000020951379</v>
      </c>
      <c r="AN12" s="14">
        <v>0.14962148564345401</v>
      </c>
      <c r="AO12" s="14">
        <v>0.14234928006738601</v>
      </c>
      <c r="AP12" s="14">
        <v>9.9537226747834301E-2</v>
      </c>
      <c r="AQ12" s="14">
        <v>0.119802367738749</v>
      </c>
      <c r="AR12" s="14">
        <v>0.12623987946797699</v>
      </c>
      <c r="AS12" s="14">
        <v>0.102425365889697</v>
      </c>
      <c r="AT12" s="14">
        <v>0.120901973584934</v>
      </c>
      <c r="AU12" s="14">
        <v>9.0963083577313003E-2</v>
      </c>
      <c r="AV12" s="14">
        <v>0.10220329861043601</v>
      </c>
      <c r="AW12" s="14">
        <v>8.4699431273516396E-2</v>
      </c>
      <c r="AX12" s="14">
        <v>7.9577526691085698E-2</v>
      </c>
      <c r="AY12" s="14">
        <v>6.2197320852643699E-2</v>
      </c>
      <c r="AZ12" s="14">
        <v>4.0597251396254599E-2</v>
      </c>
      <c r="BA12" s="14">
        <v>3.7930033453452201E-2</v>
      </c>
      <c r="BB12" s="14"/>
      <c r="BC12" s="14">
        <v>7.9458778264930904E-2</v>
      </c>
      <c r="BD12" s="14">
        <v>0.117889412277595</v>
      </c>
      <c r="BE12" s="14"/>
      <c r="BF12" s="14">
        <v>6.2441037500222299E-2</v>
      </c>
      <c r="BG12" s="14">
        <v>9.2999784039068306E-2</v>
      </c>
      <c r="BH12" s="14">
        <v>0.154262737382489</v>
      </c>
      <c r="BI12" s="14">
        <v>0.139042027036651</v>
      </c>
      <c r="BJ12" s="14"/>
      <c r="BK12" s="14">
        <v>3.0302803353148899E-2</v>
      </c>
      <c r="BL12" s="14">
        <v>6.0029770935021202E-2</v>
      </c>
      <c r="BM12" s="14">
        <v>0.12925592801286501</v>
      </c>
      <c r="BN12" s="14">
        <v>0.18975392892134199</v>
      </c>
      <c r="BO12" s="14"/>
      <c r="BP12" s="14">
        <v>0.114197782348419</v>
      </c>
      <c r="BQ12" s="14">
        <v>7.6560633614600707E-2</v>
      </c>
      <c r="BR12" s="14">
        <v>5.4096123491921902E-2</v>
      </c>
      <c r="BS12" s="14">
        <v>3.0244923832434802E-2</v>
      </c>
      <c r="BT12" s="14">
        <v>0.20867039392921299</v>
      </c>
    </row>
    <row r="13" spans="2:72" x14ac:dyDescent="0.35">
      <c r="B13" s="15" t="s">
        <v>385</v>
      </c>
      <c r="C13" s="14">
        <v>6.1114392773069397E-2</v>
      </c>
      <c r="D13" s="14">
        <v>3.89117715711483E-2</v>
      </c>
      <c r="E13" s="14">
        <v>8.2282512362593596E-2</v>
      </c>
      <c r="F13" s="14"/>
      <c r="G13" s="14">
        <v>5.3840111461923301E-2</v>
      </c>
      <c r="H13" s="14">
        <v>5.4447748138652101E-2</v>
      </c>
      <c r="I13" s="14">
        <v>6.7975323144394806E-2</v>
      </c>
      <c r="J13" s="14">
        <v>7.8651223291628797E-2</v>
      </c>
      <c r="K13" s="14">
        <v>5.5168909488243503E-2</v>
      </c>
      <c r="L13" s="14">
        <v>5.55225970892846E-2</v>
      </c>
      <c r="M13" s="14"/>
      <c r="N13" s="14">
        <v>3.7261425949223902E-2</v>
      </c>
      <c r="O13" s="14">
        <v>5.5155317952193098E-2</v>
      </c>
      <c r="P13" s="14">
        <v>5.4171166817508901E-2</v>
      </c>
      <c r="Q13" s="14">
        <v>9.8692529771121806E-2</v>
      </c>
      <c r="R13" s="14"/>
      <c r="S13" s="14">
        <v>3.88971778483794E-2</v>
      </c>
      <c r="T13" s="14">
        <v>5.5578642645509602E-2</v>
      </c>
      <c r="U13" s="14">
        <v>9.6148615228274004E-2</v>
      </c>
      <c r="V13" s="14">
        <v>6.3355723319102303E-2</v>
      </c>
      <c r="W13" s="14">
        <v>7.6225527510336302E-2</v>
      </c>
      <c r="X13" s="14">
        <v>6.4064197493388694E-2</v>
      </c>
      <c r="Y13" s="14">
        <v>7.4390337254802499E-2</v>
      </c>
      <c r="Z13" s="14">
        <v>6.3646591035176198E-2</v>
      </c>
      <c r="AA13" s="14">
        <v>5.56356000699283E-2</v>
      </c>
      <c r="AB13" s="14">
        <v>4.8530402848434698E-2</v>
      </c>
      <c r="AC13" s="14">
        <v>7.2878755519187904E-2</v>
      </c>
      <c r="AD13" s="14">
        <v>4.39064047026455E-2</v>
      </c>
      <c r="AE13" s="14"/>
      <c r="AF13" s="14">
        <v>8.2532707831519503E-2</v>
      </c>
      <c r="AG13" s="14">
        <v>7.1707181879159698E-2</v>
      </c>
      <c r="AH13" s="14">
        <v>4.5441642571952302E-2</v>
      </c>
      <c r="AI13" s="14">
        <v>3.4588025503748697E-2</v>
      </c>
      <c r="AJ13" s="14">
        <v>1.8503859047403599E-2</v>
      </c>
      <c r="AK13" s="14"/>
      <c r="AL13" s="14">
        <v>0.18527910568279801</v>
      </c>
      <c r="AM13" s="14">
        <v>0.102501205794161</v>
      </c>
      <c r="AN13" s="14">
        <v>8.7101523284184093E-2</v>
      </c>
      <c r="AO13" s="14">
        <v>0.10832494906166699</v>
      </c>
      <c r="AP13" s="14">
        <v>7.09173102957842E-2</v>
      </c>
      <c r="AQ13" s="14">
        <v>7.4079641903380206E-2</v>
      </c>
      <c r="AR13" s="14">
        <v>5.5531375503987797E-2</v>
      </c>
      <c r="AS13" s="14">
        <v>5.9791605340158198E-2</v>
      </c>
      <c r="AT13" s="14">
        <v>4.9446447973083701E-2</v>
      </c>
      <c r="AU13" s="14">
        <v>4.8581077834372398E-2</v>
      </c>
      <c r="AV13" s="14">
        <v>3.7775323693057902E-2</v>
      </c>
      <c r="AW13" s="14">
        <v>4.6803892393866398E-2</v>
      </c>
      <c r="AX13" s="14">
        <v>3.4352457259606999E-2</v>
      </c>
      <c r="AY13" s="14">
        <v>2.4202277197720199E-2</v>
      </c>
      <c r="AZ13" s="14">
        <v>1.46916478639887E-2</v>
      </c>
      <c r="BA13" s="14">
        <v>1.5363317612230301E-2</v>
      </c>
      <c r="BB13" s="14"/>
      <c r="BC13" s="14">
        <v>4.8659808422331301E-2</v>
      </c>
      <c r="BD13" s="14">
        <v>6.6572480799347494E-2</v>
      </c>
      <c r="BE13" s="14"/>
      <c r="BF13" s="14">
        <v>2.0971476570698401E-2</v>
      </c>
      <c r="BG13" s="14">
        <v>4.7919769180826799E-2</v>
      </c>
      <c r="BH13" s="14">
        <v>7.0484177114606805E-2</v>
      </c>
      <c r="BI13" s="14">
        <v>0.162672070337151</v>
      </c>
      <c r="BJ13" s="14"/>
      <c r="BK13" s="14">
        <v>8.1575605498684801E-3</v>
      </c>
      <c r="BL13" s="14">
        <v>9.2745751540209299E-3</v>
      </c>
      <c r="BM13" s="14">
        <v>5.2577515191187398E-2</v>
      </c>
      <c r="BN13" s="14">
        <v>0.17654286915065701</v>
      </c>
      <c r="BO13" s="14"/>
      <c r="BP13" s="14">
        <v>5.1996894697637103E-2</v>
      </c>
      <c r="BQ13" s="14">
        <v>1.5029019144923101E-2</v>
      </c>
      <c r="BR13" s="14">
        <v>1.7183629474752202E-2</v>
      </c>
      <c r="BS13" s="14">
        <v>1.2945650024496E-2</v>
      </c>
      <c r="BT13" s="14">
        <v>0.15945089707034299</v>
      </c>
    </row>
    <row r="14" spans="2:72" x14ac:dyDescent="0.35">
      <c r="B14" s="15" t="s">
        <v>102</v>
      </c>
      <c r="C14" s="20">
        <v>3.2972382816734203E-2</v>
      </c>
      <c r="D14" s="20">
        <v>2.97537905171914E-2</v>
      </c>
      <c r="E14" s="20">
        <v>3.6019582114219698E-2</v>
      </c>
      <c r="F14" s="20"/>
      <c r="G14" s="20">
        <v>2.55452240988287E-2</v>
      </c>
      <c r="H14" s="20">
        <v>2.3213261416120699E-2</v>
      </c>
      <c r="I14" s="20">
        <v>2.91068374111315E-2</v>
      </c>
      <c r="J14" s="20">
        <v>3.1056963633965599E-2</v>
      </c>
      <c r="K14" s="20">
        <v>3.82087293786285E-2</v>
      </c>
      <c r="L14" s="20">
        <v>4.7022523265285297E-2</v>
      </c>
      <c r="M14" s="20"/>
      <c r="N14" s="20">
        <v>2.3480002735309698E-2</v>
      </c>
      <c r="O14" s="20">
        <v>3.2425135318360998E-2</v>
      </c>
      <c r="P14" s="20">
        <v>2.4122623805965301E-2</v>
      </c>
      <c r="Q14" s="20">
        <v>5.1555752386191298E-2</v>
      </c>
      <c r="R14" s="20"/>
      <c r="S14" s="20">
        <v>2.2998123022196799E-2</v>
      </c>
      <c r="T14" s="20">
        <v>3.72809463501209E-2</v>
      </c>
      <c r="U14" s="20">
        <v>4.32525535893407E-2</v>
      </c>
      <c r="V14" s="20">
        <v>3.5223597785460602E-2</v>
      </c>
      <c r="W14" s="20">
        <v>4.7058887220278102E-2</v>
      </c>
      <c r="X14" s="20">
        <v>2.8785094130188999E-2</v>
      </c>
      <c r="Y14" s="20">
        <v>4.7591521562656801E-2</v>
      </c>
      <c r="Z14" s="20">
        <v>1.53492322534319E-2</v>
      </c>
      <c r="AA14" s="20">
        <v>2.3054964223390699E-2</v>
      </c>
      <c r="AB14" s="20">
        <v>2.31510703812257E-2</v>
      </c>
      <c r="AC14" s="20">
        <v>4.1996171139162798E-2</v>
      </c>
      <c r="AD14" s="20">
        <v>4.1694558421071101E-2</v>
      </c>
      <c r="AE14" s="20"/>
      <c r="AF14" s="20">
        <v>5.2208147256827597E-2</v>
      </c>
      <c r="AG14" s="20">
        <v>3.0556481342388898E-2</v>
      </c>
      <c r="AH14" s="20">
        <v>2.01713293017933E-2</v>
      </c>
      <c r="AI14" s="20">
        <v>1.51732770576407E-2</v>
      </c>
      <c r="AJ14" s="20">
        <v>1.1545461007981201E-2</v>
      </c>
      <c r="AK14" s="20"/>
      <c r="AL14" s="20">
        <v>0.13610381125766099</v>
      </c>
      <c r="AM14" s="20">
        <v>7.3636702002541798E-2</v>
      </c>
      <c r="AN14" s="20">
        <v>3.06449443522211E-2</v>
      </c>
      <c r="AO14" s="20">
        <v>5.0423522077950103E-2</v>
      </c>
      <c r="AP14" s="20">
        <v>4.4794387912087202E-2</v>
      </c>
      <c r="AQ14" s="20">
        <v>3.2081150990220901E-2</v>
      </c>
      <c r="AR14" s="20">
        <v>2.29532448165891E-2</v>
      </c>
      <c r="AS14" s="20">
        <v>2.5286462180166301E-2</v>
      </c>
      <c r="AT14" s="20">
        <v>2.5708418411280701E-2</v>
      </c>
      <c r="AU14" s="20">
        <v>2.6752496856855799E-2</v>
      </c>
      <c r="AV14" s="20">
        <v>2.6714726116856401E-2</v>
      </c>
      <c r="AW14" s="20">
        <v>1.7312088491439701E-2</v>
      </c>
      <c r="AX14" s="20">
        <v>1.07294651653387E-2</v>
      </c>
      <c r="AY14" s="20">
        <v>2.62247885331084E-2</v>
      </c>
      <c r="AZ14" s="20">
        <v>2.4304010374419802E-2</v>
      </c>
      <c r="BA14" s="20">
        <v>1.41979426301775E-2</v>
      </c>
      <c r="BB14" s="20"/>
      <c r="BC14" s="20">
        <v>1.6136665960937598E-2</v>
      </c>
      <c r="BD14" s="20">
        <v>4.0350455179220299E-2</v>
      </c>
      <c r="BE14" s="20"/>
      <c r="BF14" s="20">
        <v>2.0349395723594201E-2</v>
      </c>
      <c r="BG14" s="20">
        <v>2.59656737163339E-2</v>
      </c>
      <c r="BH14" s="20">
        <v>2.77437945190297E-2</v>
      </c>
      <c r="BI14" s="20">
        <v>8.8348602657914499E-2</v>
      </c>
      <c r="BJ14" s="20"/>
      <c r="BK14" s="20">
        <v>1.9479011419708099E-2</v>
      </c>
      <c r="BL14" s="20">
        <v>1.2583331819783401E-2</v>
      </c>
      <c r="BM14" s="20">
        <v>2.6651583566966602E-2</v>
      </c>
      <c r="BN14" s="20">
        <v>7.5319070682387704E-2</v>
      </c>
      <c r="BO14" s="20"/>
      <c r="BP14" s="20">
        <v>1.3011524359426201E-2</v>
      </c>
      <c r="BQ14" s="20">
        <v>3.0314210463177199E-2</v>
      </c>
      <c r="BR14" s="20">
        <v>5.0940806541998097E-2</v>
      </c>
      <c r="BS14" s="20">
        <v>1.14996238038625E-2</v>
      </c>
      <c r="BT14" s="20">
        <v>6.5158219722896593E-2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387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375</v>
      </c>
      <c r="C9" s="14">
        <v>0.16194713067062999</v>
      </c>
      <c r="D9" s="14">
        <v>0.19205472453453101</v>
      </c>
      <c r="E9" s="14">
        <v>0.13256323512981599</v>
      </c>
      <c r="F9" s="14"/>
      <c r="G9" s="14">
        <v>0.19989957982047801</v>
      </c>
      <c r="H9" s="14">
        <v>0.215267559873697</v>
      </c>
      <c r="I9" s="14">
        <v>0.161510150109301</v>
      </c>
      <c r="J9" s="14">
        <v>0.114842615410589</v>
      </c>
      <c r="K9" s="14">
        <v>0.131023752267517</v>
      </c>
      <c r="L9" s="14">
        <v>0.152750964560146</v>
      </c>
      <c r="M9" s="14"/>
      <c r="N9" s="14">
        <v>0.241923428976863</v>
      </c>
      <c r="O9" s="14">
        <v>0.13819472025242299</v>
      </c>
      <c r="P9" s="14">
        <v>0.14770220470572701</v>
      </c>
      <c r="Q9" s="14">
        <v>0.113715589797866</v>
      </c>
      <c r="R9" s="14"/>
      <c r="S9" s="14">
        <v>0.228392961316744</v>
      </c>
      <c r="T9" s="14">
        <v>0.13811185843950399</v>
      </c>
      <c r="U9" s="14">
        <v>0.15339299058785799</v>
      </c>
      <c r="V9" s="14">
        <v>0.16561851892089899</v>
      </c>
      <c r="W9" s="14">
        <v>0.13800331417162001</v>
      </c>
      <c r="X9" s="14">
        <v>0.175677297899482</v>
      </c>
      <c r="Y9" s="14">
        <v>0.13530046160304601</v>
      </c>
      <c r="Z9" s="14">
        <v>0.137889642232111</v>
      </c>
      <c r="AA9" s="14">
        <v>0.177797526721858</v>
      </c>
      <c r="AB9" s="14">
        <v>0.12940728687321601</v>
      </c>
      <c r="AC9" s="14">
        <v>0.12968766230751899</v>
      </c>
      <c r="AD9" s="14">
        <v>0.17812512359605701</v>
      </c>
      <c r="AE9" s="14"/>
      <c r="AF9" s="14">
        <v>0.109412782470452</v>
      </c>
      <c r="AG9" s="14">
        <v>0.126407772826167</v>
      </c>
      <c r="AH9" s="14">
        <v>0.1899753388846</v>
      </c>
      <c r="AI9" s="14">
        <v>0.25970089153686099</v>
      </c>
      <c r="AJ9" s="14">
        <v>0.32319598547247003</v>
      </c>
      <c r="AK9" s="14"/>
      <c r="AL9" s="14">
        <v>3.6737362108721902E-2</v>
      </c>
      <c r="AM9" s="14">
        <v>0.10999939642211</v>
      </c>
      <c r="AN9" s="14">
        <v>0.102877395105875</v>
      </c>
      <c r="AO9" s="14">
        <v>0.11581799139108</v>
      </c>
      <c r="AP9" s="14">
        <v>0.114221803028973</v>
      </c>
      <c r="AQ9" s="14">
        <v>0.130641455118025</v>
      </c>
      <c r="AR9" s="14">
        <v>0.14758808442913399</v>
      </c>
      <c r="AS9" s="14">
        <v>0.151018274236945</v>
      </c>
      <c r="AT9" s="14">
        <v>0.16038972281919001</v>
      </c>
      <c r="AU9" s="14">
        <v>0.16876515717315699</v>
      </c>
      <c r="AV9" s="14">
        <v>0.18818796528068299</v>
      </c>
      <c r="AW9" s="14">
        <v>0.200993944507247</v>
      </c>
      <c r="AX9" s="14">
        <v>0.21292985654369501</v>
      </c>
      <c r="AY9" s="14">
        <v>0.261784962524446</v>
      </c>
      <c r="AZ9" s="14">
        <v>0.25266391079936101</v>
      </c>
      <c r="BA9" s="14">
        <v>0.33158972878076198</v>
      </c>
      <c r="BB9" s="14"/>
      <c r="BC9" s="14">
        <v>0.22717232546954999</v>
      </c>
      <c r="BD9" s="14">
        <v>0.13336288853792899</v>
      </c>
      <c r="BE9" s="14"/>
      <c r="BF9" s="14">
        <v>0.22675362057016599</v>
      </c>
      <c r="BG9" s="14">
        <v>0.16032880510727901</v>
      </c>
      <c r="BH9" s="14">
        <v>0.13418157135675399</v>
      </c>
      <c r="BI9" s="14">
        <v>8.1572657579316005E-2</v>
      </c>
      <c r="BJ9" s="14"/>
      <c r="BK9" s="14">
        <v>0.282904701571704</v>
      </c>
      <c r="BL9" s="14">
        <v>0.20879130317811601</v>
      </c>
      <c r="BM9" s="14">
        <v>0.125610800378051</v>
      </c>
      <c r="BN9" s="14">
        <v>5.0929973725170601E-2</v>
      </c>
      <c r="BO9" s="14"/>
      <c r="BP9" s="14">
        <v>0.151630845038911</v>
      </c>
      <c r="BQ9" s="14">
        <v>0.14427302389829599</v>
      </c>
      <c r="BR9" s="14">
        <v>0.173079977381427</v>
      </c>
      <c r="BS9" s="14">
        <v>0.31512821921390299</v>
      </c>
      <c r="BT9" s="14">
        <v>3.3898470249900198E-2</v>
      </c>
    </row>
    <row r="10" spans="2:72" ht="29" x14ac:dyDescent="0.35">
      <c r="B10" s="15" t="s">
        <v>376</v>
      </c>
      <c r="C10" s="14">
        <v>0.33661777308683</v>
      </c>
      <c r="D10" s="14">
        <v>0.36997739916257699</v>
      </c>
      <c r="E10" s="14">
        <v>0.305051887564466</v>
      </c>
      <c r="F10" s="14"/>
      <c r="G10" s="14">
        <v>0.314305131413532</v>
      </c>
      <c r="H10" s="14">
        <v>0.35632028392670301</v>
      </c>
      <c r="I10" s="14">
        <v>0.338695354266354</v>
      </c>
      <c r="J10" s="14">
        <v>0.320293010440794</v>
      </c>
      <c r="K10" s="14">
        <v>0.31211411411908702</v>
      </c>
      <c r="L10" s="14">
        <v>0.36335687232532998</v>
      </c>
      <c r="M10" s="14"/>
      <c r="N10" s="14">
        <v>0.38189471630020799</v>
      </c>
      <c r="O10" s="14">
        <v>0.34194412953439102</v>
      </c>
      <c r="P10" s="14">
        <v>0.34070180570096398</v>
      </c>
      <c r="Q10" s="14">
        <v>0.27883220898629202</v>
      </c>
      <c r="R10" s="14"/>
      <c r="S10" s="14">
        <v>0.369750198635448</v>
      </c>
      <c r="T10" s="14">
        <v>0.354692845034493</v>
      </c>
      <c r="U10" s="14">
        <v>0.34030070720299399</v>
      </c>
      <c r="V10" s="14">
        <v>0.312771316317214</v>
      </c>
      <c r="W10" s="14">
        <v>0.32359774566136201</v>
      </c>
      <c r="X10" s="14">
        <v>0.31525536815210398</v>
      </c>
      <c r="Y10" s="14">
        <v>0.31511428021194798</v>
      </c>
      <c r="Z10" s="14">
        <v>0.35708050367079702</v>
      </c>
      <c r="AA10" s="14">
        <v>0.32839570300181398</v>
      </c>
      <c r="AB10" s="14">
        <v>0.35272304589986803</v>
      </c>
      <c r="AC10" s="14">
        <v>0.29034703061046102</v>
      </c>
      <c r="AD10" s="14">
        <v>0.34885535766370102</v>
      </c>
      <c r="AE10" s="14"/>
      <c r="AF10" s="14">
        <v>0.28589826575731703</v>
      </c>
      <c r="AG10" s="14">
        <v>0.34417219888843198</v>
      </c>
      <c r="AH10" s="14">
        <v>0.36941134671471898</v>
      </c>
      <c r="AI10" s="14">
        <v>0.37669866141017999</v>
      </c>
      <c r="AJ10" s="14">
        <v>0.43937785352752201</v>
      </c>
      <c r="AK10" s="14"/>
      <c r="AL10" s="14">
        <v>0.15507910197868499</v>
      </c>
      <c r="AM10" s="14">
        <v>0.24195199472950599</v>
      </c>
      <c r="AN10" s="14">
        <v>0.25898830914714399</v>
      </c>
      <c r="AO10" s="14">
        <v>0.28841867493434198</v>
      </c>
      <c r="AP10" s="14">
        <v>0.300700497129469</v>
      </c>
      <c r="AQ10" s="14">
        <v>0.34091165691155501</v>
      </c>
      <c r="AR10" s="14">
        <v>0.34079135928910798</v>
      </c>
      <c r="AS10" s="14">
        <v>0.34002670968197302</v>
      </c>
      <c r="AT10" s="14">
        <v>0.34561258389588301</v>
      </c>
      <c r="AU10" s="14">
        <v>0.38365878651190399</v>
      </c>
      <c r="AV10" s="14">
        <v>0.39799778784203999</v>
      </c>
      <c r="AW10" s="14">
        <v>0.34791902289908</v>
      </c>
      <c r="AX10" s="14">
        <v>0.35967727694141699</v>
      </c>
      <c r="AY10" s="14">
        <v>0.34619785473397202</v>
      </c>
      <c r="AZ10" s="14">
        <v>0.43325688760860598</v>
      </c>
      <c r="BA10" s="14">
        <v>0.42120896447439299</v>
      </c>
      <c r="BB10" s="14"/>
      <c r="BC10" s="14">
        <v>0.369963876772543</v>
      </c>
      <c r="BD10" s="14">
        <v>0.32200420075679698</v>
      </c>
      <c r="BE10" s="14"/>
      <c r="BF10" s="14">
        <v>0.42491507860280497</v>
      </c>
      <c r="BG10" s="14">
        <v>0.35024445533675602</v>
      </c>
      <c r="BH10" s="14">
        <v>0.29327258485456498</v>
      </c>
      <c r="BI10" s="14">
        <v>0.19748499995618701</v>
      </c>
      <c r="BJ10" s="14"/>
      <c r="BK10" s="14">
        <v>0.468954888834275</v>
      </c>
      <c r="BL10" s="14">
        <v>0.43010623451153701</v>
      </c>
      <c r="BM10" s="14">
        <v>0.304215240556171</v>
      </c>
      <c r="BN10" s="14">
        <v>0.16688097787036399</v>
      </c>
      <c r="BO10" s="14"/>
      <c r="BP10" s="14">
        <v>0.36418987090983101</v>
      </c>
      <c r="BQ10" s="14">
        <v>0.39941714559816299</v>
      </c>
      <c r="BR10" s="14">
        <v>0.382199110130724</v>
      </c>
      <c r="BS10" s="14">
        <v>0.45112644553073999</v>
      </c>
      <c r="BT10" s="14">
        <v>0.14914676732705501</v>
      </c>
    </row>
    <row r="11" spans="2:72" x14ac:dyDescent="0.35">
      <c r="B11" s="15" t="s">
        <v>377</v>
      </c>
      <c r="C11" s="14">
        <v>0.210673951059586</v>
      </c>
      <c r="D11" s="14">
        <v>0.23025208833175201</v>
      </c>
      <c r="E11" s="14">
        <v>0.19200236301975199</v>
      </c>
      <c r="F11" s="14"/>
      <c r="G11" s="14">
        <v>0.21531425007991301</v>
      </c>
      <c r="H11" s="14">
        <v>0.21617264783022799</v>
      </c>
      <c r="I11" s="14">
        <v>0.21192640486310299</v>
      </c>
      <c r="J11" s="14">
        <v>0.22100345167372401</v>
      </c>
      <c r="K11" s="14">
        <v>0.21672951625727599</v>
      </c>
      <c r="L11" s="14">
        <v>0.189664268010342</v>
      </c>
      <c r="M11" s="14"/>
      <c r="N11" s="14">
        <v>0.174534694849763</v>
      </c>
      <c r="O11" s="14">
        <v>0.20721858269061499</v>
      </c>
      <c r="P11" s="14">
        <v>0.22430883046807401</v>
      </c>
      <c r="Q11" s="14">
        <v>0.24159596990700299</v>
      </c>
      <c r="R11" s="14"/>
      <c r="S11" s="14">
        <v>0.218648504111534</v>
      </c>
      <c r="T11" s="14">
        <v>0.18848461909191599</v>
      </c>
      <c r="U11" s="14">
        <v>0.17912126357629801</v>
      </c>
      <c r="V11" s="14">
        <v>0.227962470607699</v>
      </c>
      <c r="W11" s="14">
        <v>0.22610118231874601</v>
      </c>
      <c r="X11" s="14">
        <v>0.21439805725111</v>
      </c>
      <c r="Y11" s="14">
        <v>0.19778242878504201</v>
      </c>
      <c r="Z11" s="14">
        <v>0.20599275077642001</v>
      </c>
      <c r="AA11" s="14">
        <v>0.21837962664654101</v>
      </c>
      <c r="AB11" s="14">
        <v>0.21087170484525899</v>
      </c>
      <c r="AC11" s="14">
        <v>0.24088945975519699</v>
      </c>
      <c r="AD11" s="14">
        <v>0.216267817283393</v>
      </c>
      <c r="AE11" s="14"/>
      <c r="AF11" s="14">
        <v>0.23826317698171801</v>
      </c>
      <c r="AG11" s="14">
        <v>0.21761254642338601</v>
      </c>
      <c r="AH11" s="14">
        <v>0.18904380853681901</v>
      </c>
      <c r="AI11" s="14">
        <v>0.17491864203481799</v>
      </c>
      <c r="AJ11" s="14">
        <v>0.15780420526601599</v>
      </c>
      <c r="AK11" s="14"/>
      <c r="AL11" s="14">
        <v>0.238857982858661</v>
      </c>
      <c r="AM11" s="14">
        <v>0.24794479868000799</v>
      </c>
      <c r="AN11" s="14">
        <v>0.236621868820795</v>
      </c>
      <c r="AO11" s="14">
        <v>0.24370485154250701</v>
      </c>
      <c r="AP11" s="14">
        <v>0.26362825603131701</v>
      </c>
      <c r="AQ11" s="14">
        <v>0.236984775907466</v>
      </c>
      <c r="AR11" s="14">
        <v>0.209695648754958</v>
      </c>
      <c r="AS11" s="14">
        <v>0.207916690341231</v>
      </c>
      <c r="AT11" s="14">
        <v>0.19879798691619599</v>
      </c>
      <c r="AU11" s="14">
        <v>0.17251902792992499</v>
      </c>
      <c r="AV11" s="14">
        <v>0.181718664641907</v>
      </c>
      <c r="AW11" s="14">
        <v>0.20674859111848901</v>
      </c>
      <c r="AX11" s="14">
        <v>0.18526758589110501</v>
      </c>
      <c r="AY11" s="14">
        <v>0.16014216685343399</v>
      </c>
      <c r="AZ11" s="14">
        <v>0.18064615827282601</v>
      </c>
      <c r="BA11" s="14">
        <v>0.14107122554450199</v>
      </c>
      <c r="BB11" s="14"/>
      <c r="BC11" s="14">
        <v>0.20033698700343699</v>
      </c>
      <c r="BD11" s="14">
        <v>0.21520401470154099</v>
      </c>
      <c r="BE11" s="14"/>
      <c r="BF11" s="14">
        <v>0.16290061748925799</v>
      </c>
      <c r="BG11" s="14">
        <v>0.212691650049293</v>
      </c>
      <c r="BH11" s="14">
        <v>0.23874071402362601</v>
      </c>
      <c r="BI11" s="14">
        <v>0.25282027746875801</v>
      </c>
      <c r="BJ11" s="14"/>
      <c r="BK11" s="14">
        <v>0.14256923392377399</v>
      </c>
      <c r="BL11" s="14">
        <v>0.18263654980024899</v>
      </c>
      <c r="BM11" s="14">
        <v>0.24754918412265001</v>
      </c>
      <c r="BN11" s="14">
        <v>0.24780065384814401</v>
      </c>
      <c r="BO11" s="14"/>
      <c r="BP11" s="14">
        <v>0.217318161272053</v>
      </c>
      <c r="BQ11" s="14">
        <v>0.24177004439178301</v>
      </c>
      <c r="BR11" s="14">
        <v>0.21530033358465001</v>
      </c>
      <c r="BS11" s="14">
        <v>0.125457002556049</v>
      </c>
      <c r="BT11" s="14">
        <v>0.263886747569201</v>
      </c>
    </row>
    <row r="12" spans="2:72" ht="29" x14ac:dyDescent="0.35">
      <c r="B12" s="15" t="s">
        <v>378</v>
      </c>
      <c r="C12" s="14">
        <v>0.146810345645842</v>
      </c>
      <c r="D12" s="14">
        <v>0.122718418130667</v>
      </c>
      <c r="E12" s="14">
        <v>0.17025639329893699</v>
      </c>
      <c r="F12" s="14"/>
      <c r="G12" s="14">
        <v>0.1450116221479</v>
      </c>
      <c r="H12" s="14">
        <v>0.101924397539064</v>
      </c>
      <c r="I12" s="14">
        <v>0.14322187241402301</v>
      </c>
      <c r="J12" s="14">
        <v>0.171598680666703</v>
      </c>
      <c r="K12" s="14">
        <v>0.17393475459095101</v>
      </c>
      <c r="L12" s="14">
        <v>0.14913303296914601</v>
      </c>
      <c r="M12" s="14"/>
      <c r="N12" s="14">
        <v>0.113613717701591</v>
      </c>
      <c r="O12" s="14">
        <v>0.16326354867586201</v>
      </c>
      <c r="P12" s="14">
        <v>0.150631130017019</v>
      </c>
      <c r="Q12" s="14">
        <v>0.16150852364962301</v>
      </c>
      <c r="R12" s="14"/>
      <c r="S12" s="14">
        <v>9.8910073712986699E-2</v>
      </c>
      <c r="T12" s="14">
        <v>0.16935838897885899</v>
      </c>
      <c r="U12" s="14">
        <v>0.154041429771445</v>
      </c>
      <c r="V12" s="14">
        <v>0.15179707685695601</v>
      </c>
      <c r="W12" s="14">
        <v>0.14515287046132599</v>
      </c>
      <c r="X12" s="14">
        <v>0.14505151494943999</v>
      </c>
      <c r="Y12" s="14">
        <v>0.180098822309601</v>
      </c>
      <c r="Z12" s="14">
        <v>0.15482674536150301</v>
      </c>
      <c r="AA12" s="14">
        <v>0.13645282674096701</v>
      </c>
      <c r="AB12" s="14">
        <v>0.16622033559659299</v>
      </c>
      <c r="AC12" s="14">
        <v>0.15306232291156699</v>
      </c>
      <c r="AD12" s="14">
        <v>0.117226837868114</v>
      </c>
      <c r="AE12" s="14"/>
      <c r="AF12" s="14">
        <v>0.16857284848807999</v>
      </c>
      <c r="AG12" s="14">
        <v>0.15382084779058999</v>
      </c>
      <c r="AH12" s="14">
        <v>0.13824030943086499</v>
      </c>
      <c r="AI12" s="14">
        <v>0.117918074370568</v>
      </c>
      <c r="AJ12" s="14">
        <v>3.84002908061385E-2</v>
      </c>
      <c r="AK12" s="14"/>
      <c r="AL12" s="14">
        <v>0.21371578231904501</v>
      </c>
      <c r="AM12" s="14">
        <v>0.18406323409233599</v>
      </c>
      <c r="AN12" s="14">
        <v>0.19307973514513899</v>
      </c>
      <c r="AO12" s="14">
        <v>0.13742549864510201</v>
      </c>
      <c r="AP12" s="14">
        <v>0.14773318473696101</v>
      </c>
      <c r="AQ12" s="14">
        <v>0.13502634141879999</v>
      </c>
      <c r="AR12" s="14">
        <v>0.158846469251995</v>
      </c>
      <c r="AS12" s="14">
        <v>0.163336838648456</v>
      </c>
      <c r="AT12" s="14">
        <v>0.16938814175609901</v>
      </c>
      <c r="AU12" s="14">
        <v>0.14446238602011799</v>
      </c>
      <c r="AV12" s="14">
        <v>0.12760691004060401</v>
      </c>
      <c r="AW12" s="14">
        <v>0.13509068098003099</v>
      </c>
      <c r="AX12" s="14">
        <v>0.151338470549782</v>
      </c>
      <c r="AY12" s="14">
        <v>0.13411982853815299</v>
      </c>
      <c r="AZ12" s="14">
        <v>8.0779545946208606E-2</v>
      </c>
      <c r="BA12" s="14">
        <v>6.9807207778546099E-2</v>
      </c>
      <c r="BB12" s="14"/>
      <c r="BC12" s="14">
        <v>0.106279256264782</v>
      </c>
      <c r="BD12" s="14">
        <v>0.16457266090365</v>
      </c>
      <c r="BE12" s="14"/>
      <c r="BF12" s="14">
        <v>0.11782076053669099</v>
      </c>
      <c r="BG12" s="14">
        <v>0.15876304992804899</v>
      </c>
      <c r="BH12" s="14">
        <v>0.15754602878187701</v>
      </c>
      <c r="BI12" s="14">
        <v>0.157357843269117</v>
      </c>
      <c r="BJ12" s="14"/>
      <c r="BK12" s="14">
        <v>7.9611676626369199E-2</v>
      </c>
      <c r="BL12" s="14">
        <v>0.125991756720405</v>
      </c>
      <c r="BM12" s="14">
        <v>0.184672008188735</v>
      </c>
      <c r="BN12" s="14">
        <v>0.17515268123022601</v>
      </c>
      <c r="BO12" s="14"/>
      <c r="BP12" s="14">
        <v>0.15075566684085301</v>
      </c>
      <c r="BQ12" s="14">
        <v>0.13911846816106699</v>
      </c>
      <c r="BR12" s="14">
        <v>0.14935558734266599</v>
      </c>
      <c r="BS12" s="14">
        <v>7.5590032672142204E-2</v>
      </c>
      <c r="BT12" s="14">
        <v>0.21387823698184399</v>
      </c>
    </row>
    <row r="13" spans="2:72" ht="29" x14ac:dyDescent="0.35">
      <c r="B13" s="15" t="s">
        <v>379</v>
      </c>
      <c r="C13" s="14">
        <v>0.12794974797462</v>
      </c>
      <c r="D13" s="14">
        <v>6.81700712846212E-2</v>
      </c>
      <c r="E13" s="14">
        <v>0.18486007697634499</v>
      </c>
      <c r="F13" s="14"/>
      <c r="G13" s="14">
        <v>0.10704365102729201</v>
      </c>
      <c r="H13" s="14">
        <v>9.22740996147738E-2</v>
      </c>
      <c r="I13" s="14">
        <v>0.12758036764473801</v>
      </c>
      <c r="J13" s="14">
        <v>0.155730045020088</v>
      </c>
      <c r="K13" s="14">
        <v>0.15137582332601701</v>
      </c>
      <c r="L13" s="14">
        <v>0.132867127015112</v>
      </c>
      <c r="M13" s="14"/>
      <c r="N13" s="14">
        <v>7.8375589954771299E-2</v>
      </c>
      <c r="O13" s="14">
        <v>0.132836812767444</v>
      </c>
      <c r="P13" s="14">
        <v>0.12686320296935</v>
      </c>
      <c r="Q13" s="14">
        <v>0.17688720763663399</v>
      </c>
      <c r="R13" s="14"/>
      <c r="S13" s="14">
        <v>7.2789162892902895E-2</v>
      </c>
      <c r="T13" s="14">
        <v>0.13261543388085301</v>
      </c>
      <c r="U13" s="14">
        <v>0.1467564084205</v>
      </c>
      <c r="V13" s="14">
        <v>0.12759409282946901</v>
      </c>
      <c r="W13" s="14">
        <v>0.150774151573592</v>
      </c>
      <c r="X13" s="14">
        <v>0.130251819042975</v>
      </c>
      <c r="Y13" s="14">
        <v>0.15288716926823601</v>
      </c>
      <c r="Z13" s="14">
        <v>0.13936170780819801</v>
      </c>
      <c r="AA13" s="14">
        <v>0.121520243939661</v>
      </c>
      <c r="AB13" s="14">
        <v>0.13223097130046099</v>
      </c>
      <c r="AC13" s="14">
        <v>0.17015076159136999</v>
      </c>
      <c r="AD13" s="14">
        <v>0.114524774386527</v>
      </c>
      <c r="AE13" s="14"/>
      <c r="AF13" s="14">
        <v>0.16967705455703699</v>
      </c>
      <c r="AG13" s="14">
        <v>0.14330782694486499</v>
      </c>
      <c r="AH13" s="14">
        <v>0.103339537062566</v>
      </c>
      <c r="AI13" s="14">
        <v>6.5637733816131597E-2</v>
      </c>
      <c r="AJ13" s="14">
        <v>2.9676203919872499E-2</v>
      </c>
      <c r="AK13" s="14"/>
      <c r="AL13" s="14">
        <v>0.24946200271462701</v>
      </c>
      <c r="AM13" s="14">
        <v>0.173082821306274</v>
      </c>
      <c r="AN13" s="14">
        <v>0.193548961011172</v>
      </c>
      <c r="AO13" s="14">
        <v>0.18799826494417299</v>
      </c>
      <c r="AP13" s="14">
        <v>0.14915253659321301</v>
      </c>
      <c r="AQ13" s="14">
        <v>0.14213655854749299</v>
      </c>
      <c r="AR13" s="14">
        <v>0.137879353039637</v>
      </c>
      <c r="AS13" s="14">
        <v>0.128206514234391</v>
      </c>
      <c r="AT13" s="14">
        <v>0.110207353560436</v>
      </c>
      <c r="AU13" s="14">
        <v>0.11956603463946799</v>
      </c>
      <c r="AV13" s="14">
        <v>9.2776442064857106E-2</v>
      </c>
      <c r="AW13" s="14">
        <v>0.102800736463406</v>
      </c>
      <c r="AX13" s="14">
        <v>8.2569988010953499E-2</v>
      </c>
      <c r="AY13" s="14">
        <v>9.7755187349996303E-2</v>
      </c>
      <c r="AZ13" s="14">
        <v>3.7878861462749498E-2</v>
      </c>
      <c r="BA13" s="14">
        <v>2.8433326396922001E-2</v>
      </c>
      <c r="BB13" s="14"/>
      <c r="BC13" s="14">
        <v>8.80977361413183E-2</v>
      </c>
      <c r="BD13" s="14">
        <v>0.145414464779685</v>
      </c>
      <c r="BE13" s="14"/>
      <c r="BF13" s="14">
        <v>6.14010229195876E-2</v>
      </c>
      <c r="BG13" s="14">
        <v>0.110211422543573</v>
      </c>
      <c r="BH13" s="14">
        <v>0.163667403501604</v>
      </c>
      <c r="BI13" s="14">
        <v>0.24590460512152901</v>
      </c>
      <c r="BJ13" s="14"/>
      <c r="BK13" s="14">
        <v>2.1760585376222101E-2</v>
      </c>
      <c r="BL13" s="14">
        <v>4.8559337733303898E-2</v>
      </c>
      <c r="BM13" s="14">
        <v>0.12670755835647801</v>
      </c>
      <c r="BN13" s="14">
        <v>0.31239265436194702</v>
      </c>
      <c r="BO13" s="14"/>
      <c r="BP13" s="14">
        <v>0.10719730764941</v>
      </c>
      <c r="BQ13" s="14">
        <v>6.6038901572770106E-2</v>
      </c>
      <c r="BR13" s="14">
        <v>7.2933469991976793E-2</v>
      </c>
      <c r="BS13" s="14">
        <v>2.9326532169694199E-2</v>
      </c>
      <c r="BT13" s="14">
        <v>0.297694824078649</v>
      </c>
    </row>
    <row r="14" spans="2:72" x14ac:dyDescent="0.35">
      <c r="B14" s="15" t="s">
        <v>102</v>
      </c>
      <c r="C14" s="20">
        <v>1.6001051562491399E-2</v>
      </c>
      <c r="D14" s="20">
        <v>1.6827298555851598E-2</v>
      </c>
      <c r="E14" s="20">
        <v>1.5266044010683899E-2</v>
      </c>
      <c r="F14" s="20"/>
      <c r="G14" s="20">
        <v>1.84257655108853E-2</v>
      </c>
      <c r="H14" s="20">
        <v>1.80410112155347E-2</v>
      </c>
      <c r="I14" s="20">
        <v>1.7065850702482298E-2</v>
      </c>
      <c r="J14" s="20">
        <v>1.6532196788101201E-2</v>
      </c>
      <c r="K14" s="20">
        <v>1.48220394391514E-2</v>
      </c>
      <c r="L14" s="20">
        <v>1.2227735119924E-2</v>
      </c>
      <c r="M14" s="20"/>
      <c r="N14" s="20">
        <v>9.6578522168035297E-3</v>
      </c>
      <c r="O14" s="20">
        <v>1.6542206079265501E-2</v>
      </c>
      <c r="P14" s="20">
        <v>9.7928261388660204E-3</v>
      </c>
      <c r="Q14" s="20">
        <v>2.7460500022582501E-2</v>
      </c>
      <c r="R14" s="20"/>
      <c r="S14" s="20">
        <v>1.15090993303849E-2</v>
      </c>
      <c r="T14" s="20">
        <v>1.67368545743748E-2</v>
      </c>
      <c r="U14" s="20">
        <v>2.6387200440905E-2</v>
      </c>
      <c r="V14" s="20">
        <v>1.42565244677631E-2</v>
      </c>
      <c r="W14" s="20">
        <v>1.6370735813353399E-2</v>
      </c>
      <c r="X14" s="20">
        <v>1.9365942704890199E-2</v>
      </c>
      <c r="Y14" s="20">
        <v>1.8816837822127098E-2</v>
      </c>
      <c r="Z14" s="20">
        <v>4.8486501509702497E-3</v>
      </c>
      <c r="AA14" s="20">
        <v>1.7454072949159401E-2</v>
      </c>
      <c r="AB14" s="20">
        <v>8.5466554846037705E-3</v>
      </c>
      <c r="AC14" s="20">
        <v>1.5862762823885601E-2</v>
      </c>
      <c r="AD14" s="20">
        <v>2.5000089202208298E-2</v>
      </c>
      <c r="AE14" s="20"/>
      <c r="AF14" s="20">
        <v>2.8175871745395299E-2</v>
      </c>
      <c r="AG14" s="20">
        <v>1.4678807126559E-2</v>
      </c>
      <c r="AH14" s="20">
        <v>9.9896593704311004E-3</v>
      </c>
      <c r="AI14" s="20">
        <v>5.1259968314405196E-3</v>
      </c>
      <c r="AJ14" s="20">
        <v>1.1545461007981201E-2</v>
      </c>
      <c r="AK14" s="20"/>
      <c r="AL14" s="20">
        <v>0.10614776802026001</v>
      </c>
      <c r="AM14" s="20">
        <v>4.29577547697658E-2</v>
      </c>
      <c r="AN14" s="20">
        <v>1.48837307698745E-2</v>
      </c>
      <c r="AO14" s="20">
        <v>2.6634718542796199E-2</v>
      </c>
      <c r="AP14" s="20">
        <v>2.4563722480066601E-2</v>
      </c>
      <c r="AQ14" s="20">
        <v>1.42992120966601E-2</v>
      </c>
      <c r="AR14" s="20">
        <v>5.1990852351673699E-3</v>
      </c>
      <c r="AS14" s="20">
        <v>9.4949728570036408E-3</v>
      </c>
      <c r="AT14" s="20">
        <v>1.5604211052197E-2</v>
      </c>
      <c r="AU14" s="20">
        <v>1.1028607725428701E-2</v>
      </c>
      <c r="AV14" s="20">
        <v>1.17122301299088E-2</v>
      </c>
      <c r="AW14" s="20">
        <v>6.4470240317459002E-3</v>
      </c>
      <c r="AX14" s="20">
        <v>8.2168220630472605E-3</v>
      </c>
      <c r="AY14" s="20">
        <v>0</v>
      </c>
      <c r="AZ14" s="20">
        <v>1.47746359102492E-2</v>
      </c>
      <c r="BA14" s="20">
        <v>7.8895470248750797E-3</v>
      </c>
      <c r="BB14" s="20"/>
      <c r="BC14" s="20">
        <v>8.1498183483695308E-3</v>
      </c>
      <c r="BD14" s="20">
        <v>1.9441770320398202E-2</v>
      </c>
      <c r="BE14" s="20"/>
      <c r="BF14" s="20">
        <v>6.2088998814920004E-3</v>
      </c>
      <c r="BG14" s="20">
        <v>7.7606170350495596E-3</v>
      </c>
      <c r="BH14" s="20">
        <v>1.25916974815731E-2</v>
      </c>
      <c r="BI14" s="20">
        <v>6.4859616605092194E-2</v>
      </c>
      <c r="BJ14" s="20"/>
      <c r="BK14" s="20">
        <v>4.1989136676559699E-3</v>
      </c>
      <c r="BL14" s="20">
        <v>3.9148180563894699E-3</v>
      </c>
      <c r="BM14" s="20">
        <v>1.1245208397915299E-2</v>
      </c>
      <c r="BN14" s="20">
        <v>4.6843058964149697E-2</v>
      </c>
      <c r="BO14" s="20"/>
      <c r="BP14" s="20">
        <v>8.9081482889416096E-3</v>
      </c>
      <c r="BQ14" s="20">
        <v>9.3824163779209196E-3</v>
      </c>
      <c r="BR14" s="20">
        <v>7.1315215685556601E-3</v>
      </c>
      <c r="BS14" s="20">
        <v>3.3717678574711001E-3</v>
      </c>
      <c r="BT14" s="20">
        <v>4.1494953793351198E-2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388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381</v>
      </c>
      <c r="C9" s="14">
        <v>0.17434321590836499</v>
      </c>
      <c r="D9" s="14">
        <v>0.21551483807378999</v>
      </c>
      <c r="E9" s="14">
        <v>0.13420732868052401</v>
      </c>
      <c r="F9" s="14"/>
      <c r="G9" s="14">
        <v>0.20627394209298699</v>
      </c>
      <c r="H9" s="14">
        <v>0.24120915637412199</v>
      </c>
      <c r="I9" s="14">
        <v>0.207225654600731</v>
      </c>
      <c r="J9" s="14">
        <v>0.13375991337955301</v>
      </c>
      <c r="K9" s="14">
        <v>0.12627866308920299</v>
      </c>
      <c r="L9" s="14">
        <v>0.13717956725956301</v>
      </c>
      <c r="M9" s="14"/>
      <c r="N9" s="14">
        <v>0.29545919479161797</v>
      </c>
      <c r="O9" s="14">
        <v>0.147982056751751</v>
      </c>
      <c r="P9" s="14">
        <v>0.14289215033144201</v>
      </c>
      <c r="Q9" s="14">
        <v>0.100245035538071</v>
      </c>
      <c r="R9" s="14"/>
      <c r="S9" s="14">
        <v>0.26653282642931903</v>
      </c>
      <c r="T9" s="14">
        <v>0.14358118516674701</v>
      </c>
      <c r="U9" s="14">
        <v>0.15775490836587</v>
      </c>
      <c r="V9" s="14">
        <v>0.13388890785546501</v>
      </c>
      <c r="W9" s="14">
        <v>0.154153055931887</v>
      </c>
      <c r="X9" s="14">
        <v>0.16877976266306199</v>
      </c>
      <c r="Y9" s="14">
        <v>0.154565278839215</v>
      </c>
      <c r="Z9" s="14">
        <v>0.162952673354746</v>
      </c>
      <c r="AA9" s="14">
        <v>0.18215944041298199</v>
      </c>
      <c r="AB9" s="14">
        <v>0.16666515254877201</v>
      </c>
      <c r="AC9" s="14">
        <v>0.151426669009255</v>
      </c>
      <c r="AD9" s="14">
        <v>0.207478768407408</v>
      </c>
      <c r="AE9" s="14"/>
      <c r="AF9" s="14">
        <v>8.30412860756361E-2</v>
      </c>
      <c r="AG9" s="14">
        <v>0.12844153021673199</v>
      </c>
      <c r="AH9" s="14">
        <v>0.22922082030646801</v>
      </c>
      <c r="AI9" s="14">
        <v>0.30955786819203801</v>
      </c>
      <c r="AJ9" s="14">
        <v>0.45902838623856201</v>
      </c>
      <c r="AK9" s="14"/>
      <c r="AL9" s="14">
        <v>2.40051253027114E-2</v>
      </c>
      <c r="AM9" s="14">
        <v>0.13615362135758599</v>
      </c>
      <c r="AN9" s="14">
        <v>9.6190798729427401E-2</v>
      </c>
      <c r="AO9" s="14">
        <v>0.11466967896673</v>
      </c>
      <c r="AP9" s="14">
        <v>0.11756702821127001</v>
      </c>
      <c r="AQ9" s="14">
        <v>0.124658010712064</v>
      </c>
      <c r="AR9" s="14">
        <v>0.13950775182667999</v>
      </c>
      <c r="AS9" s="14">
        <v>0.14807690950074101</v>
      </c>
      <c r="AT9" s="14">
        <v>0.15987276147221</v>
      </c>
      <c r="AU9" s="14">
        <v>0.20528036473064101</v>
      </c>
      <c r="AV9" s="14">
        <v>0.18557377045659701</v>
      </c>
      <c r="AW9" s="14">
        <v>0.231184057061017</v>
      </c>
      <c r="AX9" s="14">
        <v>0.231502385806197</v>
      </c>
      <c r="AY9" s="14">
        <v>0.31177401759992002</v>
      </c>
      <c r="AZ9" s="14">
        <v>0.30801168825048197</v>
      </c>
      <c r="BA9" s="14">
        <v>0.42929810390566803</v>
      </c>
      <c r="BB9" s="14"/>
      <c r="BC9" s="14">
        <v>0.24996565087134101</v>
      </c>
      <c r="BD9" s="14">
        <v>0.14120249477583299</v>
      </c>
      <c r="BE9" s="14"/>
      <c r="BF9" s="14">
        <v>0.26135573273795298</v>
      </c>
      <c r="BG9" s="14">
        <v>0.17308212583746299</v>
      </c>
      <c r="BH9" s="14">
        <v>0.13151126266014301</v>
      </c>
      <c r="BI9" s="14">
        <v>7.5051010382635897E-2</v>
      </c>
      <c r="BJ9" s="14"/>
      <c r="BK9" s="14">
        <v>0.32541688805035301</v>
      </c>
      <c r="BL9" s="14">
        <v>0.22921717589210799</v>
      </c>
      <c r="BM9" s="14">
        <v>0.12796306553269701</v>
      </c>
      <c r="BN9" s="14">
        <v>4.0432758228374499E-2</v>
      </c>
      <c r="BO9" s="14"/>
      <c r="BP9" s="14">
        <v>0.16446267844204501</v>
      </c>
      <c r="BQ9" s="14">
        <v>0.132492544618662</v>
      </c>
      <c r="BR9" s="14">
        <v>0.132261848620601</v>
      </c>
      <c r="BS9" s="14">
        <v>0.37940683599653202</v>
      </c>
      <c r="BT9" s="14">
        <v>3.2667510694019603E-2</v>
      </c>
    </row>
    <row r="10" spans="2:72" x14ac:dyDescent="0.35">
      <c r="B10" s="15" t="s">
        <v>382</v>
      </c>
      <c r="C10" s="14">
        <v>0.28540907750939098</v>
      </c>
      <c r="D10" s="14">
        <v>0.318960823939341</v>
      </c>
      <c r="E10" s="14">
        <v>0.253445373855262</v>
      </c>
      <c r="F10" s="14"/>
      <c r="G10" s="14">
        <v>0.31192064476484299</v>
      </c>
      <c r="H10" s="14">
        <v>0.32089374181665797</v>
      </c>
      <c r="I10" s="14">
        <v>0.28089004408162699</v>
      </c>
      <c r="J10" s="14">
        <v>0.272337931098588</v>
      </c>
      <c r="K10" s="14">
        <v>0.24078252069287501</v>
      </c>
      <c r="L10" s="14">
        <v>0.28319419549140901</v>
      </c>
      <c r="M10" s="14"/>
      <c r="N10" s="14">
        <v>0.29811988690206598</v>
      </c>
      <c r="O10" s="14">
        <v>0.30479150175807701</v>
      </c>
      <c r="P10" s="14">
        <v>0.306979244770613</v>
      </c>
      <c r="Q10" s="14">
        <v>0.23388384224591099</v>
      </c>
      <c r="R10" s="14"/>
      <c r="S10" s="14">
        <v>0.29715921772658699</v>
      </c>
      <c r="T10" s="14">
        <v>0.28534688296808802</v>
      </c>
      <c r="U10" s="14">
        <v>0.260669938633388</v>
      </c>
      <c r="V10" s="14">
        <v>0.32360337585680399</v>
      </c>
      <c r="W10" s="14">
        <v>0.26199731691759598</v>
      </c>
      <c r="X10" s="14">
        <v>0.28376694542412401</v>
      </c>
      <c r="Y10" s="14">
        <v>0.26192165060616202</v>
      </c>
      <c r="Z10" s="14">
        <v>0.299895027535379</v>
      </c>
      <c r="AA10" s="14">
        <v>0.29739538348030797</v>
      </c>
      <c r="AB10" s="14">
        <v>0.29343018866923398</v>
      </c>
      <c r="AC10" s="14">
        <v>0.25687684461974097</v>
      </c>
      <c r="AD10" s="14">
        <v>0.264588202453379</v>
      </c>
      <c r="AE10" s="14"/>
      <c r="AF10" s="14">
        <v>0.241698828731679</v>
      </c>
      <c r="AG10" s="14">
        <v>0.29183493813602002</v>
      </c>
      <c r="AH10" s="14">
        <v>0.31877336938822798</v>
      </c>
      <c r="AI10" s="14">
        <v>0.32362840932231102</v>
      </c>
      <c r="AJ10" s="14">
        <v>0.283455773825391</v>
      </c>
      <c r="AK10" s="14"/>
      <c r="AL10" s="14">
        <v>0.20469997418269201</v>
      </c>
      <c r="AM10" s="14">
        <v>0.19243394576984199</v>
      </c>
      <c r="AN10" s="14">
        <v>0.19441516168383699</v>
      </c>
      <c r="AO10" s="14">
        <v>0.215227443565285</v>
      </c>
      <c r="AP10" s="14">
        <v>0.240864162488341</v>
      </c>
      <c r="AQ10" s="14">
        <v>0.31027894074710499</v>
      </c>
      <c r="AR10" s="14">
        <v>0.30281659584408999</v>
      </c>
      <c r="AS10" s="14">
        <v>0.292894006966397</v>
      </c>
      <c r="AT10" s="14">
        <v>0.31528133365643601</v>
      </c>
      <c r="AU10" s="14">
        <v>0.29698126157233801</v>
      </c>
      <c r="AV10" s="14">
        <v>0.35438088877752699</v>
      </c>
      <c r="AW10" s="14">
        <v>0.296709896691144</v>
      </c>
      <c r="AX10" s="14">
        <v>0.34041067135127601</v>
      </c>
      <c r="AY10" s="14">
        <v>0.26407726857663699</v>
      </c>
      <c r="AZ10" s="14">
        <v>0.391026545330669</v>
      </c>
      <c r="BA10" s="14">
        <v>0.331306932964614</v>
      </c>
      <c r="BB10" s="14"/>
      <c r="BC10" s="14">
        <v>0.32785012725967</v>
      </c>
      <c r="BD10" s="14">
        <v>0.26680974260256701</v>
      </c>
      <c r="BE10" s="14"/>
      <c r="BF10" s="14">
        <v>0.35037022442832999</v>
      </c>
      <c r="BG10" s="14">
        <v>0.29854189365643302</v>
      </c>
      <c r="BH10" s="14">
        <v>0.24280554819957201</v>
      </c>
      <c r="BI10" s="14">
        <v>0.196236595348388</v>
      </c>
      <c r="BJ10" s="14"/>
      <c r="BK10" s="14">
        <v>0.40208243785275699</v>
      </c>
      <c r="BL10" s="14">
        <v>0.367633198653258</v>
      </c>
      <c r="BM10" s="14">
        <v>0.26049816474612297</v>
      </c>
      <c r="BN10" s="14">
        <v>0.12996248954308201</v>
      </c>
      <c r="BO10" s="14"/>
      <c r="BP10" s="14">
        <v>0.31570337901814399</v>
      </c>
      <c r="BQ10" s="14">
        <v>0.347224269231447</v>
      </c>
      <c r="BR10" s="14">
        <v>0.32198429688909702</v>
      </c>
      <c r="BS10" s="14">
        <v>0.36474835877717898</v>
      </c>
      <c r="BT10" s="14">
        <v>0.13261538418432001</v>
      </c>
    </row>
    <row r="11" spans="2:72" x14ac:dyDescent="0.35">
      <c r="B11" s="15" t="s">
        <v>383</v>
      </c>
      <c r="C11" s="14">
        <v>0.32735867974552701</v>
      </c>
      <c r="D11" s="14">
        <v>0.30601428045901302</v>
      </c>
      <c r="E11" s="14">
        <v>0.34838604916377103</v>
      </c>
      <c r="F11" s="14"/>
      <c r="G11" s="14">
        <v>0.28269189915180698</v>
      </c>
      <c r="H11" s="14">
        <v>0.26675828654692701</v>
      </c>
      <c r="I11" s="14">
        <v>0.29426677371807902</v>
      </c>
      <c r="J11" s="14">
        <v>0.34563369255367998</v>
      </c>
      <c r="K11" s="14">
        <v>0.401305323316831</v>
      </c>
      <c r="L11" s="14">
        <v>0.36878198976318599</v>
      </c>
      <c r="M11" s="14"/>
      <c r="N11" s="14">
        <v>0.25918151346525498</v>
      </c>
      <c r="O11" s="14">
        <v>0.33777133821803901</v>
      </c>
      <c r="P11" s="14">
        <v>0.34961898085084397</v>
      </c>
      <c r="Q11" s="14">
        <v>0.36824508900383501</v>
      </c>
      <c r="R11" s="14"/>
      <c r="S11" s="14">
        <v>0.284895747581347</v>
      </c>
      <c r="T11" s="14">
        <v>0.33716472172280998</v>
      </c>
      <c r="U11" s="14">
        <v>0.34877376914903002</v>
      </c>
      <c r="V11" s="14">
        <v>0.32484935064283799</v>
      </c>
      <c r="W11" s="14">
        <v>0.36158046025301699</v>
      </c>
      <c r="X11" s="14">
        <v>0.32766011763328801</v>
      </c>
      <c r="Y11" s="14">
        <v>0.34165141738250798</v>
      </c>
      <c r="Z11" s="14">
        <v>0.318718949439185</v>
      </c>
      <c r="AA11" s="14">
        <v>0.30471548948893701</v>
      </c>
      <c r="AB11" s="14">
        <v>0.32916046480779498</v>
      </c>
      <c r="AC11" s="14">
        <v>0.36277530205771602</v>
      </c>
      <c r="AD11" s="14">
        <v>0.34473273291602302</v>
      </c>
      <c r="AE11" s="14"/>
      <c r="AF11" s="14">
        <v>0.38673107649905603</v>
      </c>
      <c r="AG11" s="14">
        <v>0.35153424028407099</v>
      </c>
      <c r="AH11" s="14">
        <v>0.28694360630905302</v>
      </c>
      <c r="AI11" s="14">
        <v>0.24184447926039901</v>
      </c>
      <c r="AJ11" s="14">
        <v>0.20676320079070701</v>
      </c>
      <c r="AK11" s="14"/>
      <c r="AL11" s="14">
        <v>0.28246491752539199</v>
      </c>
      <c r="AM11" s="14">
        <v>0.34867427886146601</v>
      </c>
      <c r="AN11" s="14">
        <v>0.415966712454715</v>
      </c>
      <c r="AO11" s="14">
        <v>0.35929269304332501</v>
      </c>
      <c r="AP11" s="14">
        <v>0.39310206419516702</v>
      </c>
      <c r="AQ11" s="14">
        <v>0.34422502645437902</v>
      </c>
      <c r="AR11" s="14">
        <v>0.34671674241036998</v>
      </c>
      <c r="AS11" s="14">
        <v>0.361672139372545</v>
      </c>
      <c r="AT11" s="14">
        <v>0.32097220891991501</v>
      </c>
      <c r="AU11" s="14">
        <v>0.32732996345754301</v>
      </c>
      <c r="AV11" s="14">
        <v>0.29319672656450002</v>
      </c>
      <c r="AW11" s="14">
        <v>0.27464369081115703</v>
      </c>
      <c r="AX11" s="14">
        <v>0.28973315003445299</v>
      </c>
      <c r="AY11" s="14">
        <v>0.29037134325305203</v>
      </c>
      <c r="AZ11" s="14">
        <v>0.21926781707937301</v>
      </c>
      <c r="BA11" s="14">
        <v>0.172652712910071</v>
      </c>
      <c r="BB11" s="14"/>
      <c r="BC11" s="14">
        <v>0.270765376432899</v>
      </c>
      <c r="BD11" s="14">
        <v>0.35216008800447601</v>
      </c>
      <c r="BE11" s="14"/>
      <c r="BF11" s="14">
        <v>0.27674239178337701</v>
      </c>
      <c r="BG11" s="14">
        <v>0.34716757031534501</v>
      </c>
      <c r="BH11" s="14">
        <v>0.360012284048077</v>
      </c>
      <c r="BI11" s="14">
        <v>0.32104535188395</v>
      </c>
      <c r="BJ11" s="14"/>
      <c r="BK11" s="14">
        <v>0.221222554899629</v>
      </c>
      <c r="BL11" s="14">
        <v>0.294679320637246</v>
      </c>
      <c r="BM11" s="14">
        <v>0.39138716575176402</v>
      </c>
      <c r="BN11" s="14">
        <v>0.36504489083008601</v>
      </c>
      <c r="BO11" s="14"/>
      <c r="BP11" s="14">
        <v>0.33098526243628501</v>
      </c>
      <c r="BQ11" s="14">
        <v>0.38601962239495502</v>
      </c>
      <c r="BR11" s="14">
        <v>0.41423492501494802</v>
      </c>
      <c r="BS11" s="14">
        <v>0.205681467567531</v>
      </c>
      <c r="BT11" s="14">
        <v>0.36870349620592702</v>
      </c>
    </row>
    <row r="12" spans="2:72" x14ac:dyDescent="0.35">
      <c r="B12" s="15" t="s">
        <v>384</v>
      </c>
      <c r="C12" s="14">
        <v>0.120785017162298</v>
      </c>
      <c r="D12" s="14">
        <v>9.4921306189663199E-2</v>
      </c>
      <c r="E12" s="14">
        <v>0.14583356124459701</v>
      </c>
      <c r="F12" s="14"/>
      <c r="G12" s="14">
        <v>0.124603751958148</v>
      </c>
      <c r="H12" s="14">
        <v>9.17681742438783E-2</v>
      </c>
      <c r="I12" s="14">
        <v>0.12147832500905199</v>
      </c>
      <c r="J12" s="14">
        <v>0.13723907394418999</v>
      </c>
      <c r="K12" s="14">
        <v>0.142536705116942</v>
      </c>
      <c r="L12" s="14">
        <v>0.11335645821984899</v>
      </c>
      <c r="M12" s="14"/>
      <c r="N12" s="14">
        <v>8.59061505647533E-2</v>
      </c>
      <c r="O12" s="14">
        <v>0.12579585064784701</v>
      </c>
      <c r="P12" s="14">
        <v>0.114022910212809</v>
      </c>
      <c r="Q12" s="14">
        <v>0.158600070878123</v>
      </c>
      <c r="R12" s="14"/>
      <c r="S12" s="14">
        <v>8.6909346582879299E-2</v>
      </c>
      <c r="T12" s="14">
        <v>0.13678372705866201</v>
      </c>
      <c r="U12" s="14">
        <v>0.12212875302585501</v>
      </c>
      <c r="V12" s="14">
        <v>0.119661650904289</v>
      </c>
      <c r="W12" s="14">
        <v>0.127004400289674</v>
      </c>
      <c r="X12" s="14">
        <v>0.13068317947017699</v>
      </c>
      <c r="Y12" s="14">
        <v>0.124298372157569</v>
      </c>
      <c r="Z12" s="14">
        <v>0.13726878358471201</v>
      </c>
      <c r="AA12" s="14">
        <v>0.130325113264321</v>
      </c>
      <c r="AB12" s="14">
        <v>0.130856066376628</v>
      </c>
      <c r="AC12" s="14">
        <v>0.1025982869196</v>
      </c>
      <c r="AD12" s="14">
        <v>9.8819234678273804E-2</v>
      </c>
      <c r="AE12" s="14"/>
      <c r="AF12" s="14">
        <v>0.148956045866869</v>
      </c>
      <c r="AG12" s="14">
        <v>0.12763501906444899</v>
      </c>
      <c r="AH12" s="14">
        <v>0.10306943319332799</v>
      </c>
      <c r="AI12" s="14">
        <v>8.4631949736082498E-2</v>
      </c>
      <c r="AJ12" s="14">
        <v>3.9207178137358703E-2</v>
      </c>
      <c r="AK12" s="14"/>
      <c r="AL12" s="14">
        <v>0.17364881479002001</v>
      </c>
      <c r="AM12" s="14">
        <v>0.16261912008128199</v>
      </c>
      <c r="AN12" s="14">
        <v>0.16146459712307501</v>
      </c>
      <c r="AO12" s="14">
        <v>0.15922834788239201</v>
      </c>
      <c r="AP12" s="14">
        <v>0.12879512803996801</v>
      </c>
      <c r="AQ12" s="14">
        <v>0.118502168637178</v>
      </c>
      <c r="AR12" s="14">
        <v>0.129117756712987</v>
      </c>
      <c r="AS12" s="14">
        <v>0.124227766751233</v>
      </c>
      <c r="AT12" s="14">
        <v>0.127484928267562</v>
      </c>
      <c r="AU12" s="14">
        <v>9.7065338205676005E-2</v>
      </c>
      <c r="AV12" s="14">
        <v>0.106637508465685</v>
      </c>
      <c r="AW12" s="14">
        <v>0.12975821227381101</v>
      </c>
      <c r="AX12" s="14">
        <v>8.8108474814243096E-2</v>
      </c>
      <c r="AY12" s="14">
        <v>9.3052128747300802E-2</v>
      </c>
      <c r="AZ12" s="14">
        <v>3.8063118692681003E-2</v>
      </c>
      <c r="BA12" s="14">
        <v>4.8160205145717297E-2</v>
      </c>
      <c r="BB12" s="14"/>
      <c r="BC12" s="14">
        <v>8.7272073596275798E-2</v>
      </c>
      <c r="BD12" s="14">
        <v>0.135471705280654</v>
      </c>
      <c r="BE12" s="14"/>
      <c r="BF12" s="14">
        <v>7.6518210899703495E-2</v>
      </c>
      <c r="BG12" s="14">
        <v>0.113926936013532</v>
      </c>
      <c r="BH12" s="14">
        <v>0.15354250263733299</v>
      </c>
      <c r="BI12" s="14">
        <v>0.16884849313400699</v>
      </c>
      <c r="BJ12" s="14"/>
      <c r="BK12" s="14">
        <v>3.6721232703503401E-2</v>
      </c>
      <c r="BL12" s="14">
        <v>8.23357892200869E-2</v>
      </c>
      <c r="BM12" s="14">
        <v>0.145352256909664</v>
      </c>
      <c r="BN12" s="14">
        <v>0.204121039684308</v>
      </c>
      <c r="BO12" s="14"/>
      <c r="BP12" s="14">
        <v>0.12111855615405299</v>
      </c>
      <c r="BQ12" s="14">
        <v>9.0862205002513796E-2</v>
      </c>
      <c r="BR12" s="14">
        <v>7.9767208570454898E-2</v>
      </c>
      <c r="BS12" s="14">
        <v>3.1549164098621602E-2</v>
      </c>
      <c r="BT12" s="14">
        <v>0.23834413275248201</v>
      </c>
    </row>
    <row r="13" spans="2:72" x14ac:dyDescent="0.35">
      <c r="B13" s="15" t="s">
        <v>385</v>
      </c>
      <c r="C13" s="14">
        <v>6.8845870932197101E-2</v>
      </c>
      <c r="D13" s="14">
        <v>4.2840303774703797E-2</v>
      </c>
      <c r="E13" s="14">
        <v>9.3532737896121002E-2</v>
      </c>
      <c r="F13" s="14"/>
      <c r="G13" s="14">
        <v>5.3698018952527501E-2</v>
      </c>
      <c r="H13" s="14">
        <v>6.0741164386020001E-2</v>
      </c>
      <c r="I13" s="14">
        <v>7.62149228590802E-2</v>
      </c>
      <c r="J13" s="14">
        <v>8.8662730389963099E-2</v>
      </c>
      <c r="K13" s="14">
        <v>6.3018576149526204E-2</v>
      </c>
      <c r="L13" s="14">
        <v>6.7295977456289693E-2</v>
      </c>
      <c r="M13" s="14"/>
      <c r="N13" s="14">
        <v>4.4719064799847899E-2</v>
      </c>
      <c r="O13" s="14">
        <v>6.1606472363999201E-2</v>
      </c>
      <c r="P13" s="14">
        <v>6.8024444750150501E-2</v>
      </c>
      <c r="Q13" s="14">
        <v>0.103297571904451</v>
      </c>
      <c r="R13" s="14"/>
      <c r="S13" s="14">
        <v>4.5942299032552002E-2</v>
      </c>
      <c r="T13" s="14">
        <v>7.1626094297810902E-2</v>
      </c>
      <c r="U13" s="14">
        <v>7.9627495281167804E-2</v>
      </c>
      <c r="V13" s="14">
        <v>8.0949697204866097E-2</v>
      </c>
      <c r="W13" s="14">
        <v>7.5093625865103306E-2</v>
      </c>
      <c r="X13" s="14">
        <v>6.7112978656840003E-2</v>
      </c>
      <c r="Y13" s="14">
        <v>8.2014063928317393E-2</v>
      </c>
      <c r="Z13" s="14">
        <v>6.0121237432249099E-2</v>
      </c>
      <c r="AA13" s="14">
        <v>6.1079249419180803E-2</v>
      </c>
      <c r="AB13" s="14">
        <v>6.5753478881956304E-2</v>
      </c>
      <c r="AC13" s="14">
        <v>9.77731998955228E-2</v>
      </c>
      <c r="AD13" s="14">
        <v>5.5242463630464998E-2</v>
      </c>
      <c r="AE13" s="14"/>
      <c r="AF13" s="14">
        <v>0.10236548295278</v>
      </c>
      <c r="AG13" s="14">
        <v>7.8085831137807496E-2</v>
      </c>
      <c r="AH13" s="14">
        <v>4.5604052558843797E-2</v>
      </c>
      <c r="AI13" s="14">
        <v>3.6339487768308802E-2</v>
      </c>
      <c r="AJ13" s="14">
        <v>0</v>
      </c>
      <c r="AK13" s="14"/>
      <c r="AL13" s="14">
        <v>0.212648726250176</v>
      </c>
      <c r="AM13" s="14">
        <v>9.5735366701781996E-2</v>
      </c>
      <c r="AN13" s="14">
        <v>0.10714137896986101</v>
      </c>
      <c r="AO13" s="14">
        <v>0.108601416945891</v>
      </c>
      <c r="AP13" s="14">
        <v>9.6843309363696006E-2</v>
      </c>
      <c r="AQ13" s="14">
        <v>8.0687810472564403E-2</v>
      </c>
      <c r="AR13" s="14">
        <v>6.8433024254843294E-2</v>
      </c>
      <c r="AS13" s="14">
        <v>6.1852006506912201E-2</v>
      </c>
      <c r="AT13" s="14">
        <v>5.8993961815756897E-2</v>
      </c>
      <c r="AU13" s="14">
        <v>5.7815735755795898E-2</v>
      </c>
      <c r="AV13" s="14">
        <v>4.38341361590611E-2</v>
      </c>
      <c r="AW13" s="14">
        <v>5.4951874173145003E-2</v>
      </c>
      <c r="AX13" s="14">
        <v>4.2028495930782998E-2</v>
      </c>
      <c r="AY13" s="14">
        <v>3.58998772015807E-2</v>
      </c>
      <c r="AZ13" s="14">
        <v>2.4133591440561299E-2</v>
      </c>
      <c r="BA13" s="14">
        <v>8.54965849575068E-3</v>
      </c>
      <c r="BB13" s="14"/>
      <c r="BC13" s="14">
        <v>5.47668261813107E-2</v>
      </c>
      <c r="BD13" s="14">
        <v>7.5015861307804799E-2</v>
      </c>
      <c r="BE13" s="14"/>
      <c r="BF13" s="14">
        <v>2.3149264012876401E-2</v>
      </c>
      <c r="BG13" s="14">
        <v>5.3528093175190701E-2</v>
      </c>
      <c r="BH13" s="14">
        <v>9.1658424272046499E-2</v>
      </c>
      <c r="BI13" s="14">
        <v>0.161249608640604</v>
      </c>
      <c r="BJ13" s="14"/>
      <c r="BK13" s="14">
        <v>6.61340271575652E-3</v>
      </c>
      <c r="BL13" s="14">
        <v>1.5537568247825401E-2</v>
      </c>
      <c r="BM13" s="14">
        <v>5.8965711635215301E-2</v>
      </c>
      <c r="BN13" s="14">
        <v>0.197708045089319</v>
      </c>
      <c r="BO13" s="14"/>
      <c r="BP13" s="14">
        <v>5.6250441084241598E-2</v>
      </c>
      <c r="BQ13" s="14">
        <v>2.4144174540025602E-2</v>
      </c>
      <c r="BR13" s="14">
        <v>2.5615868095169601E-2</v>
      </c>
      <c r="BS13" s="14">
        <v>1.2363335163824899E-2</v>
      </c>
      <c r="BT13" s="14">
        <v>0.176879490097515</v>
      </c>
    </row>
    <row r="14" spans="2:72" x14ac:dyDescent="0.35">
      <c r="B14" s="15" t="s">
        <v>102</v>
      </c>
      <c r="C14" s="20">
        <v>2.3258138742221698E-2</v>
      </c>
      <c r="D14" s="20">
        <v>2.17484475634885E-2</v>
      </c>
      <c r="E14" s="20">
        <v>2.4594949159725099E-2</v>
      </c>
      <c r="F14" s="20"/>
      <c r="G14" s="20">
        <v>2.08117430796881E-2</v>
      </c>
      <c r="H14" s="20">
        <v>1.8629476632395399E-2</v>
      </c>
      <c r="I14" s="20">
        <v>1.9924279731430499E-2</v>
      </c>
      <c r="J14" s="20">
        <v>2.2366658634026499E-2</v>
      </c>
      <c r="K14" s="20">
        <v>2.60782116346235E-2</v>
      </c>
      <c r="L14" s="20">
        <v>3.01918118097039E-2</v>
      </c>
      <c r="M14" s="20"/>
      <c r="N14" s="20">
        <v>1.6614189476459099E-2</v>
      </c>
      <c r="O14" s="20">
        <v>2.2052780260286099E-2</v>
      </c>
      <c r="P14" s="20">
        <v>1.8462269084140899E-2</v>
      </c>
      <c r="Q14" s="20">
        <v>3.5728390429608903E-2</v>
      </c>
      <c r="R14" s="20"/>
      <c r="S14" s="20">
        <v>1.85605626473162E-2</v>
      </c>
      <c r="T14" s="20">
        <v>2.54973887858824E-2</v>
      </c>
      <c r="U14" s="20">
        <v>3.10451355446896E-2</v>
      </c>
      <c r="V14" s="20">
        <v>1.7047017535737799E-2</v>
      </c>
      <c r="W14" s="20">
        <v>2.0171140742722499E-2</v>
      </c>
      <c r="X14" s="20">
        <v>2.1997016152509499E-2</v>
      </c>
      <c r="Y14" s="20">
        <v>3.5549217086227602E-2</v>
      </c>
      <c r="Z14" s="20">
        <v>2.1043328653728901E-2</v>
      </c>
      <c r="AA14" s="20">
        <v>2.4325323934271701E-2</v>
      </c>
      <c r="AB14" s="20">
        <v>1.41346487156146E-2</v>
      </c>
      <c r="AC14" s="20">
        <v>2.8549697498166E-2</v>
      </c>
      <c r="AD14" s="20">
        <v>2.9138597914451E-2</v>
      </c>
      <c r="AE14" s="20"/>
      <c r="AF14" s="20">
        <v>3.7207279873980197E-2</v>
      </c>
      <c r="AG14" s="20">
        <v>2.24684411609192E-2</v>
      </c>
      <c r="AH14" s="20">
        <v>1.6388718244078799E-2</v>
      </c>
      <c r="AI14" s="20">
        <v>3.9978057208608902E-3</v>
      </c>
      <c r="AJ14" s="20">
        <v>1.1545461007981201E-2</v>
      </c>
      <c r="AK14" s="20"/>
      <c r="AL14" s="20">
        <v>0.102532441949009</v>
      </c>
      <c r="AM14" s="20">
        <v>6.4383667228042493E-2</v>
      </c>
      <c r="AN14" s="20">
        <v>2.48213510390842E-2</v>
      </c>
      <c r="AO14" s="20">
        <v>4.2980419596377099E-2</v>
      </c>
      <c r="AP14" s="20">
        <v>2.2828307701557998E-2</v>
      </c>
      <c r="AQ14" s="20">
        <v>2.16480429767094E-2</v>
      </c>
      <c r="AR14" s="20">
        <v>1.3408128951029399E-2</v>
      </c>
      <c r="AS14" s="20">
        <v>1.12771709021712E-2</v>
      </c>
      <c r="AT14" s="20">
        <v>1.73948058681202E-2</v>
      </c>
      <c r="AU14" s="20">
        <v>1.55273362780064E-2</v>
      </c>
      <c r="AV14" s="20">
        <v>1.6376969576629302E-2</v>
      </c>
      <c r="AW14" s="20">
        <v>1.2752268989725301E-2</v>
      </c>
      <c r="AX14" s="20">
        <v>8.2168220630472605E-3</v>
      </c>
      <c r="AY14" s="20">
        <v>4.8253646215092897E-3</v>
      </c>
      <c r="AZ14" s="20">
        <v>1.9497239206233401E-2</v>
      </c>
      <c r="BA14" s="20">
        <v>1.0032386578179399E-2</v>
      </c>
      <c r="BB14" s="20"/>
      <c r="BC14" s="20">
        <v>9.3799456585038892E-3</v>
      </c>
      <c r="BD14" s="20">
        <v>2.9340108028665799E-2</v>
      </c>
      <c r="BE14" s="20"/>
      <c r="BF14" s="20">
        <v>1.18641761377602E-2</v>
      </c>
      <c r="BG14" s="20">
        <v>1.37533810020368E-2</v>
      </c>
      <c r="BH14" s="20">
        <v>2.0469978182829401E-2</v>
      </c>
      <c r="BI14" s="20">
        <v>7.7568940610415499E-2</v>
      </c>
      <c r="BJ14" s="20"/>
      <c r="BK14" s="20">
        <v>7.9434837780008299E-3</v>
      </c>
      <c r="BL14" s="20">
        <v>1.05969473494748E-2</v>
      </c>
      <c r="BM14" s="20">
        <v>1.5833635424537199E-2</v>
      </c>
      <c r="BN14" s="20">
        <v>6.2730776624829995E-2</v>
      </c>
      <c r="BO14" s="20"/>
      <c r="BP14" s="20">
        <v>1.1479682865231501E-2</v>
      </c>
      <c r="BQ14" s="20">
        <v>1.9257184212396999E-2</v>
      </c>
      <c r="BR14" s="20">
        <v>2.6135852809729399E-2</v>
      </c>
      <c r="BS14" s="20">
        <v>6.2508383963107697E-3</v>
      </c>
      <c r="BT14" s="20">
        <v>5.07899860657373E-2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113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0.25569610931620601</v>
      </c>
      <c r="D9" s="14">
        <v>0.27902438989080702</v>
      </c>
      <c r="E9" s="14">
        <v>0.232842666216384</v>
      </c>
      <c r="F9" s="14"/>
      <c r="G9" s="14">
        <v>0.28642233510208398</v>
      </c>
      <c r="H9" s="14">
        <v>0.300816859227444</v>
      </c>
      <c r="I9" s="14">
        <v>0.27345384404671302</v>
      </c>
      <c r="J9" s="14">
        <v>0.23024561299066701</v>
      </c>
      <c r="K9" s="14">
        <v>0.228941072027708</v>
      </c>
      <c r="L9" s="14">
        <v>0.222769098649758</v>
      </c>
      <c r="M9" s="14"/>
      <c r="N9" s="14">
        <v>0.306611248884541</v>
      </c>
      <c r="O9" s="14">
        <v>0.242125836611017</v>
      </c>
      <c r="P9" s="14">
        <v>0.23508212301629999</v>
      </c>
      <c r="Q9" s="14">
        <v>0.23139840495671399</v>
      </c>
      <c r="R9" s="14"/>
      <c r="S9" s="14">
        <v>0.28403424331592297</v>
      </c>
      <c r="T9" s="14">
        <v>0.25975408926014099</v>
      </c>
      <c r="U9" s="14">
        <v>0.25213522297180002</v>
      </c>
      <c r="V9" s="14">
        <v>0.27542558652136101</v>
      </c>
      <c r="W9" s="14">
        <v>0.22611259872362099</v>
      </c>
      <c r="X9" s="14">
        <v>0.240927273298261</v>
      </c>
      <c r="Y9" s="14">
        <v>0.228545162098892</v>
      </c>
      <c r="Z9" s="14">
        <v>0.24286714041632701</v>
      </c>
      <c r="AA9" s="14">
        <v>0.25756302797990499</v>
      </c>
      <c r="AB9" s="14">
        <v>0.25877269687268301</v>
      </c>
      <c r="AC9" s="14">
        <v>0.24902007994980499</v>
      </c>
      <c r="AD9" s="14">
        <v>0.25404474674359101</v>
      </c>
      <c r="AE9" s="14"/>
      <c r="AF9" s="14">
        <v>0.21726419583685999</v>
      </c>
      <c r="AG9" s="14">
        <v>0.22193151212555501</v>
      </c>
      <c r="AH9" s="14">
        <v>0.28365606738761701</v>
      </c>
      <c r="AI9" s="14">
        <v>0.32459550496321499</v>
      </c>
      <c r="AJ9" s="14">
        <v>0.43432149886173699</v>
      </c>
      <c r="AK9" s="14"/>
      <c r="AL9" s="14">
        <v>0.239678649030964</v>
      </c>
      <c r="AM9" s="14">
        <v>0.24418004529786999</v>
      </c>
      <c r="AN9" s="14">
        <v>0.230262457120228</v>
      </c>
      <c r="AO9" s="14">
        <v>0.217653240149104</v>
      </c>
      <c r="AP9" s="14">
        <v>0.228076223641068</v>
      </c>
      <c r="AQ9" s="14">
        <v>0.21390254383475599</v>
      </c>
      <c r="AR9" s="14">
        <v>0.23363200075144799</v>
      </c>
      <c r="AS9" s="14">
        <v>0.264442650144665</v>
      </c>
      <c r="AT9" s="14">
        <v>0.26487174782918399</v>
      </c>
      <c r="AU9" s="14">
        <v>0.26797578752203499</v>
      </c>
      <c r="AV9" s="14">
        <v>0.26982610583970201</v>
      </c>
      <c r="AW9" s="14">
        <v>0.30849434533394399</v>
      </c>
      <c r="AX9" s="14">
        <v>0.26707871680220202</v>
      </c>
      <c r="AY9" s="14">
        <v>0.33194942493149998</v>
      </c>
      <c r="AZ9" s="14">
        <v>0.32067474658742201</v>
      </c>
      <c r="BA9" s="14">
        <v>0.34949574246237303</v>
      </c>
      <c r="BB9" s="14"/>
      <c r="BC9" s="14">
        <v>0.28970984184388399</v>
      </c>
      <c r="BD9" s="14">
        <v>0.24078995580596499</v>
      </c>
      <c r="BE9" s="14"/>
      <c r="BF9" s="14">
        <v>0.27305227408494598</v>
      </c>
      <c r="BG9" s="14">
        <v>0.26684968839393203</v>
      </c>
      <c r="BH9" s="14">
        <v>0.25797364625238101</v>
      </c>
      <c r="BI9" s="14">
        <v>0.18535866815817201</v>
      </c>
      <c r="BJ9" s="14"/>
      <c r="BK9" s="14">
        <v>0.27220536745130802</v>
      </c>
      <c r="BL9" s="14">
        <v>0.28622742830761799</v>
      </c>
      <c r="BM9" s="14">
        <v>0.25987569798462601</v>
      </c>
      <c r="BN9" s="14">
        <v>0.20489240417795701</v>
      </c>
      <c r="BO9" s="14"/>
      <c r="BP9" s="14">
        <v>0.29088806553676</v>
      </c>
      <c r="BQ9" s="14">
        <v>0.21772112568430099</v>
      </c>
      <c r="BR9" s="14">
        <v>0.19436094788581601</v>
      </c>
      <c r="BS9" s="14">
        <v>0.36487843228781203</v>
      </c>
      <c r="BT9" s="14">
        <v>0.16974279403619899</v>
      </c>
    </row>
    <row r="10" spans="2:72" x14ac:dyDescent="0.35">
      <c r="B10" s="15" t="s">
        <v>99</v>
      </c>
      <c r="C10" s="14">
        <v>0.49295864719521998</v>
      </c>
      <c r="D10" s="14">
        <v>0.49078958129705902</v>
      </c>
      <c r="E10" s="14">
        <v>0.49502009471422698</v>
      </c>
      <c r="F10" s="14"/>
      <c r="G10" s="14">
        <v>0.47432305421769599</v>
      </c>
      <c r="H10" s="14">
        <v>0.47219876633258101</v>
      </c>
      <c r="I10" s="14">
        <v>0.47223039832156699</v>
      </c>
      <c r="J10" s="14">
        <v>0.50353457012215797</v>
      </c>
      <c r="K10" s="14">
        <v>0.46431846941593102</v>
      </c>
      <c r="L10" s="14">
        <v>0.54969462014033899</v>
      </c>
      <c r="M10" s="14"/>
      <c r="N10" s="14">
        <v>0.51759076500888102</v>
      </c>
      <c r="O10" s="14">
        <v>0.53554699571346198</v>
      </c>
      <c r="P10" s="14">
        <v>0.47247382315555397</v>
      </c>
      <c r="Q10" s="14">
        <v>0.44082015555766302</v>
      </c>
      <c r="R10" s="14"/>
      <c r="S10" s="14">
        <v>0.467352788563826</v>
      </c>
      <c r="T10" s="14">
        <v>0.50600430416067899</v>
      </c>
      <c r="U10" s="14">
        <v>0.485467531439217</v>
      </c>
      <c r="V10" s="14">
        <v>0.46827120602915301</v>
      </c>
      <c r="W10" s="14">
        <v>0.53279913291602399</v>
      </c>
      <c r="X10" s="14">
        <v>0.49191043784204902</v>
      </c>
      <c r="Y10" s="14">
        <v>0.50346189417695397</v>
      </c>
      <c r="Z10" s="14">
        <v>0.47111430668176502</v>
      </c>
      <c r="AA10" s="14">
        <v>0.50119479041345705</v>
      </c>
      <c r="AB10" s="14">
        <v>0.52382776516547302</v>
      </c>
      <c r="AC10" s="14">
        <v>0.49224623496967701</v>
      </c>
      <c r="AD10" s="14">
        <v>0.43958619111019998</v>
      </c>
      <c r="AE10" s="14"/>
      <c r="AF10" s="14">
        <v>0.453362956379121</v>
      </c>
      <c r="AG10" s="14">
        <v>0.53353826767118895</v>
      </c>
      <c r="AH10" s="14">
        <v>0.51244235497650004</v>
      </c>
      <c r="AI10" s="14">
        <v>0.49920632186884301</v>
      </c>
      <c r="AJ10" s="14">
        <v>0.47119421923751598</v>
      </c>
      <c r="AK10" s="14"/>
      <c r="AL10" s="14">
        <v>0.263079745787963</v>
      </c>
      <c r="AM10" s="14">
        <v>0.41516110094789699</v>
      </c>
      <c r="AN10" s="14">
        <v>0.465796673007494</v>
      </c>
      <c r="AO10" s="14">
        <v>0.43716916772469799</v>
      </c>
      <c r="AP10" s="14">
        <v>0.46731025190155101</v>
      </c>
      <c r="AQ10" s="14">
        <v>0.52432251734303703</v>
      </c>
      <c r="AR10" s="14">
        <v>0.509981148874736</v>
      </c>
      <c r="AS10" s="14">
        <v>0.51653862175654697</v>
      </c>
      <c r="AT10" s="14">
        <v>0.49458367123732699</v>
      </c>
      <c r="AU10" s="14">
        <v>0.47924254904490399</v>
      </c>
      <c r="AV10" s="14">
        <v>0.52974043728848597</v>
      </c>
      <c r="AW10" s="14">
        <v>0.50669415324826905</v>
      </c>
      <c r="AX10" s="14">
        <v>0.55455633513152403</v>
      </c>
      <c r="AY10" s="14">
        <v>0.49388424903332601</v>
      </c>
      <c r="AZ10" s="14">
        <v>0.51425147921254999</v>
      </c>
      <c r="BA10" s="14">
        <v>0.50934022499525</v>
      </c>
      <c r="BB10" s="14"/>
      <c r="BC10" s="14">
        <v>0.47477973803956097</v>
      </c>
      <c r="BD10" s="14">
        <v>0.50092535917846004</v>
      </c>
      <c r="BE10" s="14"/>
      <c r="BF10" s="14">
        <v>0.55097925474326603</v>
      </c>
      <c r="BG10" s="14">
        <v>0.48901582356540002</v>
      </c>
      <c r="BH10" s="14">
        <v>0.470787205674776</v>
      </c>
      <c r="BI10" s="14">
        <v>0.422079926676732</v>
      </c>
      <c r="BJ10" s="14"/>
      <c r="BK10" s="14">
        <v>0.54172489559859405</v>
      </c>
      <c r="BL10" s="14">
        <v>0.51207213983570998</v>
      </c>
      <c r="BM10" s="14">
        <v>0.48585589957177</v>
      </c>
      <c r="BN10" s="14">
        <v>0.435680424517152</v>
      </c>
      <c r="BO10" s="14"/>
      <c r="BP10" s="14">
        <v>0.49118129742343097</v>
      </c>
      <c r="BQ10" s="14">
        <v>0.52011497266550899</v>
      </c>
      <c r="BR10" s="14">
        <v>0.57304593093621004</v>
      </c>
      <c r="BS10" s="14">
        <v>0.481918905622858</v>
      </c>
      <c r="BT10" s="14">
        <v>0.45727009491761</v>
      </c>
    </row>
    <row r="11" spans="2:72" x14ac:dyDescent="0.35">
      <c r="B11" s="15" t="s">
        <v>100</v>
      </c>
      <c r="C11" s="14">
        <v>0.187898729789886</v>
      </c>
      <c r="D11" s="14">
        <v>0.17036289306754099</v>
      </c>
      <c r="E11" s="14">
        <v>0.20535973447961001</v>
      </c>
      <c r="F11" s="14"/>
      <c r="G11" s="14">
        <v>0.16267439897672201</v>
      </c>
      <c r="H11" s="14">
        <v>0.17292931732817399</v>
      </c>
      <c r="I11" s="14">
        <v>0.18906618883301199</v>
      </c>
      <c r="J11" s="14">
        <v>0.19440428413027999</v>
      </c>
      <c r="K11" s="14">
        <v>0.22697919331130001</v>
      </c>
      <c r="L11" s="14">
        <v>0.18434985382126401</v>
      </c>
      <c r="M11" s="14"/>
      <c r="N11" s="14">
        <v>0.14437696478106901</v>
      </c>
      <c r="O11" s="14">
        <v>0.176995672964749</v>
      </c>
      <c r="P11" s="14">
        <v>0.21852389295293201</v>
      </c>
      <c r="Q11" s="14">
        <v>0.219667997327821</v>
      </c>
      <c r="R11" s="14"/>
      <c r="S11" s="14">
        <v>0.184255742847548</v>
      </c>
      <c r="T11" s="14">
        <v>0.175776844680466</v>
      </c>
      <c r="U11" s="14">
        <v>0.19949496806884401</v>
      </c>
      <c r="V11" s="14">
        <v>0.19715320833663799</v>
      </c>
      <c r="W11" s="14">
        <v>0.18702708635655299</v>
      </c>
      <c r="X11" s="14">
        <v>0.175729813518021</v>
      </c>
      <c r="Y11" s="14">
        <v>0.20443868133083501</v>
      </c>
      <c r="Z11" s="14">
        <v>0.20470437444174999</v>
      </c>
      <c r="AA11" s="14">
        <v>0.18086242001993</v>
      </c>
      <c r="AB11" s="14">
        <v>0.171007115881357</v>
      </c>
      <c r="AC11" s="14">
        <v>0.192889523205033</v>
      </c>
      <c r="AD11" s="14">
        <v>0.23902313699531499</v>
      </c>
      <c r="AE11" s="14"/>
      <c r="AF11" s="14">
        <v>0.23208297443684001</v>
      </c>
      <c r="AG11" s="14">
        <v>0.18060504297490099</v>
      </c>
      <c r="AH11" s="14">
        <v>0.164767207634651</v>
      </c>
      <c r="AI11" s="14">
        <v>0.14975842852538701</v>
      </c>
      <c r="AJ11" s="14">
        <v>8.1283515739897394E-2</v>
      </c>
      <c r="AK11" s="14"/>
      <c r="AL11" s="14">
        <v>0.19381978409223</v>
      </c>
      <c r="AM11" s="14">
        <v>0.23141355803616501</v>
      </c>
      <c r="AN11" s="14">
        <v>0.22709921418696799</v>
      </c>
      <c r="AO11" s="14">
        <v>0.27410998088869398</v>
      </c>
      <c r="AP11" s="14">
        <v>0.229563079857908</v>
      </c>
      <c r="AQ11" s="14">
        <v>0.18643305076917399</v>
      </c>
      <c r="AR11" s="14">
        <v>0.19869048635806999</v>
      </c>
      <c r="AS11" s="14">
        <v>0.167771642940895</v>
      </c>
      <c r="AT11" s="14">
        <v>0.188108127615605</v>
      </c>
      <c r="AU11" s="14">
        <v>0.174609953544407</v>
      </c>
      <c r="AV11" s="14">
        <v>0.15784863615731301</v>
      </c>
      <c r="AW11" s="14">
        <v>0.15616426039652101</v>
      </c>
      <c r="AX11" s="14">
        <v>0.14446785218525901</v>
      </c>
      <c r="AY11" s="14">
        <v>0.16389643194867301</v>
      </c>
      <c r="AZ11" s="14">
        <v>0.121488830168862</v>
      </c>
      <c r="BA11" s="14">
        <v>0.11630136213176601</v>
      </c>
      <c r="BB11" s="14"/>
      <c r="BC11" s="14">
        <v>0.17672045371863501</v>
      </c>
      <c r="BD11" s="14">
        <v>0.192797489400063</v>
      </c>
      <c r="BE11" s="14"/>
      <c r="BF11" s="14">
        <v>0.14653836911856399</v>
      </c>
      <c r="BG11" s="14">
        <v>0.19294539618092599</v>
      </c>
      <c r="BH11" s="14">
        <v>0.19439889176782199</v>
      </c>
      <c r="BI11" s="14">
        <v>0.25106335567647298</v>
      </c>
      <c r="BJ11" s="14"/>
      <c r="BK11" s="14">
        <v>0.161881438292521</v>
      </c>
      <c r="BL11" s="14">
        <v>0.15667851815765399</v>
      </c>
      <c r="BM11" s="14">
        <v>0.19359629962327801</v>
      </c>
      <c r="BN11" s="14">
        <v>0.233393360382982</v>
      </c>
      <c r="BO11" s="14"/>
      <c r="BP11" s="14">
        <v>0.16783187825028201</v>
      </c>
      <c r="BQ11" s="14">
        <v>0.200073976361654</v>
      </c>
      <c r="BR11" s="14">
        <v>0.19585751417851699</v>
      </c>
      <c r="BS11" s="14">
        <v>0.119553599189343</v>
      </c>
      <c r="BT11" s="14">
        <v>0.258862719172952</v>
      </c>
    </row>
    <row r="12" spans="2:72" x14ac:dyDescent="0.35">
      <c r="B12" s="15" t="s">
        <v>101</v>
      </c>
      <c r="C12" s="14">
        <v>4.1592286404199298E-2</v>
      </c>
      <c r="D12" s="14">
        <v>4.3247869625931197E-2</v>
      </c>
      <c r="E12" s="14">
        <v>3.9925040918493603E-2</v>
      </c>
      <c r="F12" s="14"/>
      <c r="G12" s="14">
        <v>5.0267298794205197E-2</v>
      </c>
      <c r="H12" s="14">
        <v>3.43215323732367E-2</v>
      </c>
      <c r="I12" s="14">
        <v>3.5833062323525601E-2</v>
      </c>
      <c r="J12" s="14">
        <v>5.374513989061E-2</v>
      </c>
      <c r="K12" s="14">
        <v>4.60060705131261E-2</v>
      </c>
      <c r="L12" s="14">
        <v>3.3629399573798499E-2</v>
      </c>
      <c r="M12" s="14"/>
      <c r="N12" s="14">
        <v>2.30461087612427E-2</v>
      </c>
      <c r="O12" s="14">
        <v>2.9576573764244999E-2</v>
      </c>
      <c r="P12" s="14">
        <v>5.2840374537063001E-2</v>
      </c>
      <c r="Q12" s="14">
        <v>6.4328534420697497E-2</v>
      </c>
      <c r="R12" s="14"/>
      <c r="S12" s="14">
        <v>4.7423417102315402E-2</v>
      </c>
      <c r="T12" s="14">
        <v>3.6602549357251102E-2</v>
      </c>
      <c r="U12" s="14">
        <v>3.6780969808641699E-2</v>
      </c>
      <c r="V12" s="14">
        <v>3.80388365664572E-2</v>
      </c>
      <c r="W12" s="14">
        <v>3.5939313363886803E-2</v>
      </c>
      <c r="X12" s="14">
        <v>4.5866803394208303E-2</v>
      </c>
      <c r="Y12" s="14">
        <v>4.6417513468661999E-2</v>
      </c>
      <c r="Z12" s="14">
        <v>5.7913030520064197E-2</v>
      </c>
      <c r="AA12" s="14">
        <v>3.9604168230848301E-2</v>
      </c>
      <c r="AB12" s="14">
        <v>3.2147956226927399E-2</v>
      </c>
      <c r="AC12" s="14">
        <v>4.7686676906280298E-2</v>
      </c>
      <c r="AD12" s="14">
        <v>5.0706803352523602E-2</v>
      </c>
      <c r="AE12" s="14"/>
      <c r="AF12" s="14">
        <v>5.9189956194154701E-2</v>
      </c>
      <c r="AG12" s="14">
        <v>4.3251366274049199E-2</v>
      </c>
      <c r="AH12" s="14">
        <v>2.9643325275883599E-2</v>
      </c>
      <c r="AI12" s="14">
        <v>2.1458889413144399E-2</v>
      </c>
      <c r="AJ12" s="14">
        <v>1.32007661608498E-2</v>
      </c>
      <c r="AK12" s="14"/>
      <c r="AL12" s="14">
        <v>0.12651232583156699</v>
      </c>
      <c r="AM12" s="14">
        <v>5.7871691240004797E-2</v>
      </c>
      <c r="AN12" s="14">
        <v>5.1114781917749597E-2</v>
      </c>
      <c r="AO12" s="14">
        <v>5.0356260274627203E-2</v>
      </c>
      <c r="AP12" s="14">
        <v>4.8690186222737297E-2</v>
      </c>
      <c r="AQ12" s="14">
        <v>5.1149467579855903E-2</v>
      </c>
      <c r="AR12" s="14">
        <v>4.67355886885528E-2</v>
      </c>
      <c r="AS12" s="14">
        <v>3.0110132726217601E-2</v>
      </c>
      <c r="AT12" s="14">
        <v>4.4513203032606898E-2</v>
      </c>
      <c r="AU12" s="14">
        <v>5.7396566871827398E-2</v>
      </c>
      <c r="AV12" s="14">
        <v>3.1570370769887397E-2</v>
      </c>
      <c r="AW12" s="14">
        <v>1.8206434653378401E-2</v>
      </c>
      <c r="AX12" s="14">
        <v>2.3384428362542901E-2</v>
      </c>
      <c r="AY12" s="14">
        <v>5.1053317235100499E-3</v>
      </c>
      <c r="AZ12" s="14">
        <v>3.8909519546652102E-2</v>
      </c>
      <c r="BA12" s="14">
        <v>1.8414846500780999E-2</v>
      </c>
      <c r="BB12" s="14"/>
      <c r="BC12" s="14">
        <v>4.2807119930409303E-2</v>
      </c>
      <c r="BD12" s="14">
        <v>4.1059898639453501E-2</v>
      </c>
      <c r="BE12" s="14"/>
      <c r="BF12" s="14">
        <v>2.2932246991383999E-2</v>
      </c>
      <c r="BG12" s="14">
        <v>3.7792748758725798E-2</v>
      </c>
      <c r="BH12" s="14">
        <v>5.03076283300391E-2</v>
      </c>
      <c r="BI12" s="14">
        <v>7.4226612549098694E-2</v>
      </c>
      <c r="BJ12" s="14"/>
      <c r="BK12" s="14">
        <v>2.0036800439196999E-2</v>
      </c>
      <c r="BL12" s="14">
        <v>3.3006832202854698E-2</v>
      </c>
      <c r="BM12" s="14">
        <v>4.3710178797930502E-2</v>
      </c>
      <c r="BN12" s="14">
        <v>6.8696196812507507E-2</v>
      </c>
      <c r="BO12" s="14"/>
      <c r="BP12" s="14">
        <v>3.5396742171445297E-2</v>
      </c>
      <c r="BQ12" s="14">
        <v>4.5061684730092803E-2</v>
      </c>
      <c r="BR12" s="14">
        <v>3.0643383499470999E-2</v>
      </c>
      <c r="BS12" s="14">
        <v>2.6364131200028802E-2</v>
      </c>
      <c r="BT12" s="14">
        <v>6.3347840061744501E-2</v>
      </c>
    </row>
    <row r="13" spans="2:72" x14ac:dyDescent="0.35">
      <c r="B13" s="15" t="s">
        <v>102</v>
      </c>
      <c r="C13" s="20">
        <v>2.1854227294488202E-2</v>
      </c>
      <c r="D13" s="20">
        <v>1.6575266118660899E-2</v>
      </c>
      <c r="E13" s="20">
        <v>2.6852463671284101E-2</v>
      </c>
      <c r="F13" s="20"/>
      <c r="G13" s="20">
        <v>2.6312912909293301E-2</v>
      </c>
      <c r="H13" s="20">
        <v>1.9733524738564299E-2</v>
      </c>
      <c r="I13" s="20">
        <v>2.9416506475182399E-2</v>
      </c>
      <c r="J13" s="20">
        <v>1.8070392866284899E-2</v>
      </c>
      <c r="K13" s="20">
        <v>3.3755194731936E-2</v>
      </c>
      <c r="L13" s="20">
        <v>9.5570278148407097E-3</v>
      </c>
      <c r="M13" s="20"/>
      <c r="N13" s="20">
        <v>8.3749125642658406E-3</v>
      </c>
      <c r="O13" s="20">
        <v>1.5754920946526401E-2</v>
      </c>
      <c r="P13" s="20">
        <v>2.1079786338151101E-2</v>
      </c>
      <c r="Q13" s="20">
        <v>4.3784907737104001E-2</v>
      </c>
      <c r="R13" s="20"/>
      <c r="S13" s="20">
        <v>1.6933808170388E-2</v>
      </c>
      <c r="T13" s="20">
        <v>2.1862212541462599E-2</v>
      </c>
      <c r="U13" s="20">
        <v>2.6121307711497899E-2</v>
      </c>
      <c r="V13" s="20">
        <v>2.1111162546392E-2</v>
      </c>
      <c r="W13" s="20">
        <v>1.81218686399147E-2</v>
      </c>
      <c r="X13" s="20">
        <v>4.5565671947460397E-2</v>
      </c>
      <c r="Y13" s="20">
        <v>1.71367489246575E-2</v>
      </c>
      <c r="Z13" s="20">
        <v>2.3401147940094499E-2</v>
      </c>
      <c r="AA13" s="20">
        <v>2.07755933558595E-2</v>
      </c>
      <c r="AB13" s="20">
        <v>1.4244465853560101E-2</v>
      </c>
      <c r="AC13" s="20">
        <v>1.81574849692046E-2</v>
      </c>
      <c r="AD13" s="20">
        <v>1.66391217983709E-2</v>
      </c>
      <c r="AE13" s="20"/>
      <c r="AF13" s="20">
        <v>3.8099917153024403E-2</v>
      </c>
      <c r="AG13" s="20">
        <v>2.06738109543055E-2</v>
      </c>
      <c r="AH13" s="20">
        <v>9.4910447253480201E-3</v>
      </c>
      <c r="AI13" s="20">
        <v>4.9808552294100502E-3</v>
      </c>
      <c r="AJ13" s="20">
        <v>0</v>
      </c>
      <c r="AK13" s="20"/>
      <c r="AL13" s="20">
        <v>0.17690949525727701</v>
      </c>
      <c r="AM13" s="20">
        <v>5.13736044780626E-2</v>
      </c>
      <c r="AN13" s="20">
        <v>2.57268737675608E-2</v>
      </c>
      <c r="AO13" s="20">
        <v>2.0711350962877E-2</v>
      </c>
      <c r="AP13" s="20">
        <v>2.6360258376735699E-2</v>
      </c>
      <c r="AQ13" s="20">
        <v>2.4192420473176199E-2</v>
      </c>
      <c r="AR13" s="20">
        <v>1.09607753271934E-2</v>
      </c>
      <c r="AS13" s="20">
        <v>2.11369524316752E-2</v>
      </c>
      <c r="AT13" s="20">
        <v>7.9232502852765105E-3</v>
      </c>
      <c r="AU13" s="20">
        <v>2.0775143016826501E-2</v>
      </c>
      <c r="AV13" s="20">
        <v>1.1014449944612301E-2</v>
      </c>
      <c r="AW13" s="20">
        <v>1.0440806367887001E-2</v>
      </c>
      <c r="AX13" s="20">
        <v>1.05126675184726E-2</v>
      </c>
      <c r="AY13" s="20">
        <v>5.1645623629919301E-3</v>
      </c>
      <c r="AZ13" s="20">
        <v>4.6754244845144096E-3</v>
      </c>
      <c r="BA13" s="20">
        <v>6.44782390983054E-3</v>
      </c>
      <c r="BB13" s="20"/>
      <c r="BC13" s="20">
        <v>1.5982846467511001E-2</v>
      </c>
      <c r="BD13" s="20">
        <v>2.4427296976058499E-2</v>
      </c>
      <c r="BE13" s="20"/>
      <c r="BF13" s="20">
        <v>6.4978550618398599E-3</v>
      </c>
      <c r="BG13" s="20">
        <v>1.3396343101016299E-2</v>
      </c>
      <c r="BH13" s="20">
        <v>2.65326279749819E-2</v>
      </c>
      <c r="BI13" s="20">
        <v>6.7271436939525101E-2</v>
      </c>
      <c r="BJ13" s="20"/>
      <c r="BK13" s="20">
        <v>4.1514982183798402E-3</v>
      </c>
      <c r="BL13" s="20">
        <v>1.2015081496162599E-2</v>
      </c>
      <c r="BM13" s="20">
        <v>1.6961924022395498E-2</v>
      </c>
      <c r="BN13" s="20">
        <v>5.7337614109401698E-2</v>
      </c>
      <c r="BO13" s="20"/>
      <c r="BP13" s="20">
        <v>1.47020166180819E-2</v>
      </c>
      <c r="BQ13" s="20">
        <v>1.7028240558442299E-2</v>
      </c>
      <c r="BR13" s="20">
        <v>6.0922234999861002E-3</v>
      </c>
      <c r="BS13" s="20">
        <v>7.28493169995772E-3</v>
      </c>
      <c r="BT13" s="20">
        <v>5.0776551811495201E-2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393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389</v>
      </c>
      <c r="C9" s="14">
        <v>0.77351513201993205</v>
      </c>
      <c r="D9" s="14">
        <v>0.81012254860911304</v>
      </c>
      <c r="E9" s="14">
        <v>0.73704575751899104</v>
      </c>
      <c r="F9" s="14"/>
      <c r="G9" s="14">
        <v>0.67531947435034201</v>
      </c>
      <c r="H9" s="14">
        <v>0.71541065070036103</v>
      </c>
      <c r="I9" s="14">
        <v>0.73077352495945902</v>
      </c>
      <c r="J9" s="14">
        <v>0.78198812806060303</v>
      </c>
      <c r="K9" s="14">
        <v>0.84810769949898601</v>
      </c>
      <c r="L9" s="14">
        <v>0.863747522998216</v>
      </c>
      <c r="M9" s="14"/>
      <c r="N9" s="14">
        <v>0.830511056132341</v>
      </c>
      <c r="O9" s="14">
        <v>0.81015773376470901</v>
      </c>
      <c r="P9" s="14">
        <v>0.75676632900860796</v>
      </c>
      <c r="Q9" s="14">
        <v>0.68611317449253095</v>
      </c>
      <c r="R9" s="14"/>
      <c r="S9" s="14">
        <v>0.75128621539838103</v>
      </c>
      <c r="T9" s="14">
        <v>0.79202552882352195</v>
      </c>
      <c r="U9" s="14">
        <v>0.75734865714112198</v>
      </c>
      <c r="V9" s="14">
        <v>0.80274239343918097</v>
      </c>
      <c r="W9" s="14">
        <v>0.75563506367688604</v>
      </c>
      <c r="X9" s="14">
        <v>0.72685088069855297</v>
      </c>
      <c r="Y9" s="14">
        <v>0.77708719123235304</v>
      </c>
      <c r="Z9" s="14">
        <v>0.76979140490565101</v>
      </c>
      <c r="AA9" s="14">
        <v>0.78369214274320098</v>
      </c>
      <c r="AB9" s="14">
        <v>0.80567844473050199</v>
      </c>
      <c r="AC9" s="14">
        <v>0.769218188788378</v>
      </c>
      <c r="AD9" s="14">
        <v>0.803026750370187</v>
      </c>
      <c r="AE9" s="14"/>
      <c r="AF9" s="14">
        <v>0.72334168126809895</v>
      </c>
      <c r="AG9" s="14">
        <v>0.76854761279064898</v>
      </c>
      <c r="AH9" s="14">
        <v>0.82458523043504806</v>
      </c>
      <c r="AI9" s="14">
        <v>0.77758741184241997</v>
      </c>
      <c r="AJ9" s="14">
        <v>0.75250720277840399</v>
      </c>
      <c r="AK9" s="14"/>
      <c r="AL9" s="14">
        <v>0.53053125285043601</v>
      </c>
      <c r="AM9" s="14">
        <v>0.61357031199727796</v>
      </c>
      <c r="AN9" s="14">
        <v>0.69408876476099701</v>
      </c>
      <c r="AO9" s="14">
        <v>0.72006179462267095</v>
      </c>
      <c r="AP9" s="14">
        <v>0.71864579651544203</v>
      </c>
      <c r="AQ9" s="14">
        <v>0.77787311684879601</v>
      </c>
      <c r="AR9" s="14">
        <v>0.75821758886704804</v>
      </c>
      <c r="AS9" s="14">
        <v>0.81671215492718596</v>
      </c>
      <c r="AT9" s="14">
        <v>0.83421556940584196</v>
      </c>
      <c r="AU9" s="14">
        <v>0.80510748719346403</v>
      </c>
      <c r="AV9" s="14">
        <v>0.80313213550908902</v>
      </c>
      <c r="AW9" s="14">
        <v>0.82046456941601598</v>
      </c>
      <c r="AX9" s="14">
        <v>0.83782379878624302</v>
      </c>
      <c r="AY9" s="14">
        <v>0.86080080498742895</v>
      </c>
      <c r="AZ9" s="14">
        <v>0.86337972621521897</v>
      </c>
      <c r="BA9" s="14">
        <v>0.83740805151339404</v>
      </c>
      <c r="BB9" s="14"/>
      <c r="BC9" s="14">
        <v>0.74334412587654397</v>
      </c>
      <c r="BD9" s="14">
        <v>0.78673725190241806</v>
      </c>
      <c r="BE9" s="14"/>
      <c r="BF9" s="14">
        <v>1</v>
      </c>
      <c r="BG9" s="14">
        <v>0.93658534455014397</v>
      </c>
      <c r="BH9" s="14">
        <v>0.70735806129860501</v>
      </c>
      <c r="BI9" s="14">
        <v>0</v>
      </c>
      <c r="BJ9" s="14"/>
      <c r="BK9" s="14">
        <v>0.94071477635365197</v>
      </c>
      <c r="BL9" s="14">
        <v>0.88234974239234898</v>
      </c>
      <c r="BM9" s="14">
        <v>0.75673383965464602</v>
      </c>
      <c r="BN9" s="14">
        <v>0.52758421779550602</v>
      </c>
      <c r="BO9" s="14"/>
      <c r="BP9" s="14">
        <v>0.72310052945429304</v>
      </c>
      <c r="BQ9" s="14">
        <v>0.86312697265233895</v>
      </c>
      <c r="BR9" s="14">
        <v>0.91121178351704801</v>
      </c>
      <c r="BS9" s="14">
        <v>0.90881204924499803</v>
      </c>
      <c r="BT9" s="14">
        <v>0.58236961231949602</v>
      </c>
    </row>
    <row r="10" spans="2:72" x14ac:dyDescent="0.35">
      <c r="B10" s="15" t="s">
        <v>390</v>
      </c>
      <c r="C10" s="14">
        <v>0.105158817518454</v>
      </c>
      <c r="D10" s="14">
        <v>0.106115511900389</v>
      </c>
      <c r="E10" s="14">
        <v>0.10469266383173501</v>
      </c>
      <c r="F10" s="14"/>
      <c r="G10" s="14">
        <v>0.143135256537161</v>
      </c>
      <c r="H10" s="14">
        <v>0.14286487521958899</v>
      </c>
      <c r="I10" s="14">
        <v>0.135030053085441</v>
      </c>
      <c r="J10" s="14">
        <v>8.6784583318768704E-2</v>
      </c>
      <c r="K10" s="14">
        <v>6.2509845486235199E-2</v>
      </c>
      <c r="L10" s="14">
        <v>6.8508531523846297E-2</v>
      </c>
      <c r="M10" s="14"/>
      <c r="N10" s="14">
        <v>8.8383078714977706E-2</v>
      </c>
      <c r="O10" s="14">
        <v>9.1206072055120199E-2</v>
      </c>
      <c r="P10" s="14">
        <v>0.11727912847081701</v>
      </c>
      <c r="Q10" s="14">
        <v>0.12876137786997599</v>
      </c>
      <c r="R10" s="14"/>
      <c r="S10" s="14">
        <v>0.12901834313501501</v>
      </c>
      <c r="T10" s="14">
        <v>9.5746326660875999E-2</v>
      </c>
      <c r="U10" s="14">
        <v>0.12912665684331701</v>
      </c>
      <c r="V10" s="14">
        <v>9.8761440539353498E-2</v>
      </c>
      <c r="W10" s="14">
        <v>0.108480628369994</v>
      </c>
      <c r="X10" s="14">
        <v>0.11326011310940901</v>
      </c>
      <c r="Y10" s="14">
        <v>9.5681004422389304E-2</v>
      </c>
      <c r="Z10" s="14">
        <v>0.126781869541504</v>
      </c>
      <c r="AA10" s="14">
        <v>8.51621969245593E-2</v>
      </c>
      <c r="AB10" s="14">
        <v>8.5549811877599899E-2</v>
      </c>
      <c r="AC10" s="14">
        <v>0.102680244018756</v>
      </c>
      <c r="AD10" s="14">
        <v>9.0470364471933906E-2</v>
      </c>
      <c r="AE10" s="14"/>
      <c r="AF10" s="14">
        <v>0.11466553693803901</v>
      </c>
      <c r="AG10" s="14">
        <v>9.9618176383978393E-2</v>
      </c>
      <c r="AH10" s="14">
        <v>8.7303740804105107E-2</v>
      </c>
      <c r="AI10" s="14">
        <v>0.13722996097802601</v>
      </c>
      <c r="AJ10" s="14">
        <v>0.114908408327154</v>
      </c>
      <c r="AK10" s="14"/>
      <c r="AL10" s="14">
        <v>0.14941193620260601</v>
      </c>
      <c r="AM10" s="14">
        <v>0.157607057088892</v>
      </c>
      <c r="AN10" s="14">
        <v>0.121321487210606</v>
      </c>
      <c r="AO10" s="14">
        <v>0.11859556636565299</v>
      </c>
      <c r="AP10" s="14">
        <v>0.14024945111374501</v>
      </c>
      <c r="AQ10" s="14">
        <v>0.100984008054888</v>
      </c>
      <c r="AR10" s="14">
        <v>0.11572969873786999</v>
      </c>
      <c r="AS10" s="14">
        <v>9.3753929508515604E-2</v>
      </c>
      <c r="AT10" s="14">
        <v>8.1470236787117997E-2</v>
      </c>
      <c r="AU10" s="14">
        <v>9.0478665589648302E-2</v>
      </c>
      <c r="AV10" s="14">
        <v>0.100927417374941</v>
      </c>
      <c r="AW10" s="14">
        <v>8.9867590559481694E-2</v>
      </c>
      <c r="AX10" s="14">
        <v>8.9500046909919598E-2</v>
      </c>
      <c r="AY10" s="14">
        <v>9.2217098808322601E-2</v>
      </c>
      <c r="AZ10" s="14">
        <v>7.5961632738805199E-2</v>
      </c>
      <c r="BA10" s="14">
        <v>0.10074933977997701</v>
      </c>
      <c r="BB10" s="14"/>
      <c r="BC10" s="14">
        <v>0.13511144289157601</v>
      </c>
      <c r="BD10" s="14">
        <v>9.2032400666579001E-2</v>
      </c>
      <c r="BE10" s="14"/>
      <c r="BF10" s="14">
        <v>0</v>
      </c>
      <c r="BG10" s="14">
        <v>4.0838147205337398E-2</v>
      </c>
      <c r="BH10" s="14">
        <v>0.16208164432942901</v>
      </c>
      <c r="BI10" s="14">
        <v>0.38344978772752603</v>
      </c>
      <c r="BJ10" s="14"/>
      <c r="BK10" s="14">
        <v>3.4506584871185797E-2</v>
      </c>
      <c r="BL10" s="14">
        <v>6.7564809144282797E-2</v>
      </c>
      <c r="BM10" s="14">
        <v>0.13311236039237601</v>
      </c>
      <c r="BN10" s="14">
        <v>0.16780184138461701</v>
      </c>
      <c r="BO10" s="14"/>
      <c r="BP10" s="14">
        <v>0.147247210126352</v>
      </c>
      <c r="BQ10" s="14">
        <v>6.9751042662027599E-2</v>
      </c>
      <c r="BR10" s="14">
        <v>4.7078400395453697E-2</v>
      </c>
      <c r="BS10" s="14">
        <v>5.7934703838404197E-2</v>
      </c>
      <c r="BT10" s="14">
        <v>0.15697892597156199</v>
      </c>
    </row>
    <row r="11" spans="2:72" x14ac:dyDescent="0.35">
      <c r="B11" s="15" t="s">
        <v>391</v>
      </c>
      <c r="C11" s="14">
        <v>4.0657241140722999E-2</v>
      </c>
      <c r="D11" s="14">
        <v>3.6845115864125998E-2</v>
      </c>
      <c r="E11" s="14">
        <v>4.4557043835161E-2</v>
      </c>
      <c r="F11" s="14"/>
      <c r="G11" s="14">
        <v>6.5347895169974204E-2</v>
      </c>
      <c r="H11" s="14">
        <v>6.4027535325918095E-2</v>
      </c>
      <c r="I11" s="14">
        <v>4.2134689022761899E-2</v>
      </c>
      <c r="J11" s="14">
        <v>4.0153995495229203E-2</v>
      </c>
      <c r="K11" s="14">
        <v>3.2377528809400299E-2</v>
      </c>
      <c r="L11" s="14">
        <v>1.0048335954498401E-2</v>
      </c>
      <c r="M11" s="14"/>
      <c r="N11" s="14">
        <v>3.2031964298201099E-2</v>
      </c>
      <c r="O11" s="14">
        <v>3.1746518709771798E-2</v>
      </c>
      <c r="P11" s="14">
        <v>4.7737450194946698E-2</v>
      </c>
      <c r="Q11" s="14">
        <v>5.3643863410408901E-2</v>
      </c>
      <c r="R11" s="14"/>
      <c r="S11" s="14">
        <v>4.7523048886395601E-2</v>
      </c>
      <c r="T11" s="14">
        <v>2.2389132403409201E-2</v>
      </c>
      <c r="U11" s="14">
        <v>2.9444687509635099E-2</v>
      </c>
      <c r="V11" s="14">
        <v>3.8965636626457502E-2</v>
      </c>
      <c r="W11" s="14">
        <v>4.3283598262761701E-2</v>
      </c>
      <c r="X11" s="14">
        <v>6.6030436690348304E-2</v>
      </c>
      <c r="Y11" s="14">
        <v>3.5018685307359701E-2</v>
      </c>
      <c r="Z11" s="14">
        <v>4.6731254859842301E-2</v>
      </c>
      <c r="AA11" s="14">
        <v>4.9076558365694002E-2</v>
      </c>
      <c r="AB11" s="14">
        <v>4.2844963171736902E-2</v>
      </c>
      <c r="AC11" s="14">
        <v>2.81671422537376E-2</v>
      </c>
      <c r="AD11" s="14">
        <v>3.0839518483700298E-2</v>
      </c>
      <c r="AE11" s="14"/>
      <c r="AF11" s="14">
        <v>4.93719726001789E-2</v>
      </c>
      <c r="AG11" s="14">
        <v>4.1180155591425301E-2</v>
      </c>
      <c r="AH11" s="14">
        <v>3.0003326346203799E-2</v>
      </c>
      <c r="AI11" s="14">
        <v>4.4860802231813698E-2</v>
      </c>
      <c r="AJ11" s="14">
        <v>7.1351418170920305E-2</v>
      </c>
      <c r="AK11" s="14"/>
      <c r="AL11" s="14">
        <v>3.6274369986219003E-2</v>
      </c>
      <c r="AM11" s="14">
        <v>6.8521069667124498E-2</v>
      </c>
      <c r="AN11" s="14">
        <v>5.9660702085544498E-2</v>
      </c>
      <c r="AO11" s="14">
        <v>5.3173887218181698E-2</v>
      </c>
      <c r="AP11" s="14">
        <v>5.3683700734778197E-2</v>
      </c>
      <c r="AQ11" s="14">
        <v>3.8179869353248401E-2</v>
      </c>
      <c r="AR11" s="14">
        <v>3.8999704421114702E-2</v>
      </c>
      <c r="AS11" s="14">
        <v>2.7569657742233199E-2</v>
      </c>
      <c r="AT11" s="14">
        <v>3.46839180331159E-2</v>
      </c>
      <c r="AU11" s="14">
        <v>4.7632109224285998E-2</v>
      </c>
      <c r="AV11" s="14">
        <v>4.08296886525445E-2</v>
      </c>
      <c r="AW11" s="14">
        <v>3.5632287112146298E-2</v>
      </c>
      <c r="AX11" s="14">
        <v>2.8753863477127301E-2</v>
      </c>
      <c r="AY11" s="14">
        <v>2.1055285233825698E-2</v>
      </c>
      <c r="AZ11" s="14">
        <v>2.12327129005347E-2</v>
      </c>
      <c r="BA11" s="14">
        <v>3.1211421622952401E-2</v>
      </c>
      <c r="BB11" s="14"/>
      <c r="BC11" s="14">
        <v>5.6997586022457303E-2</v>
      </c>
      <c r="BD11" s="14">
        <v>3.3496260233402499E-2</v>
      </c>
      <c r="BE11" s="14"/>
      <c r="BF11" s="14">
        <v>0</v>
      </c>
      <c r="BG11" s="14">
        <v>1.44543485216023E-2</v>
      </c>
      <c r="BH11" s="14">
        <v>7.2664123887583407E-2</v>
      </c>
      <c r="BI11" s="14">
        <v>0.13193844789148099</v>
      </c>
      <c r="BJ11" s="14"/>
      <c r="BK11" s="14">
        <v>1.5894119280474999E-2</v>
      </c>
      <c r="BL11" s="14">
        <v>2.7088666938748899E-2</v>
      </c>
      <c r="BM11" s="14">
        <v>5.3024922564715901E-2</v>
      </c>
      <c r="BN11" s="14">
        <v>5.8752756716542801E-2</v>
      </c>
      <c r="BO11" s="14"/>
      <c r="BP11" s="14">
        <v>5.4689910819102801E-2</v>
      </c>
      <c r="BQ11" s="14">
        <v>3.2939686746248698E-2</v>
      </c>
      <c r="BR11" s="14">
        <v>1.10045230709958E-2</v>
      </c>
      <c r="BS11" s="14">
        <v>1.7730675127788999E-2</v>
      </c>
      <c r="BT11" s="14">
        <v>6.6125031646257604E-2</v>
      </c>
    </row>
    <row r="12" spans="2:72" x14ac:dyDescent="0.35">
      <c r="B12" s="15" t="s">
        <v>102</v>
      </c>
      <c r="C12" s="14">
        <v>6.6160915742492096E-2</v>
      </c>
      <c r="D12" s="14">
        <v>3.6077923861959099E-2</v>
      </c>
      <c r="E12" s="14">
        <v>9.5552659022612105E-2</v>
      </c>
      <c r="F12" s="14"/>
      <c r="G12" s="14">
        <v>8.9168263310378706E-2</v>
      </c>
      <c r="H12" s="14">
        <v>5.9685084756753597E-2</v>
      </c>
      <c r="I12" s="14">
        <v>7.9642778086126201E-2</v>
      </c>
      <c r="J12" s="14">
        <v>7.4090653500835296E-2</v>
      </c>
      <c r="K12" s="14">
        <v>5.2802367394141597E-2</v>
      </c>
      <c r="L12" s="14">
        <v>4.7729063204462699E-2</v>
      </c>
      <c r="M12" s="14"/>
      <c r="N12" s="14">
        <v>4.1586178852514498E-2</v>
      </c>
      <c r="O12" s="14">
        <v>5.2507114315790603E-2</v>
      </c>
      <c r="P12" s="14">
        <v>6.35128381641092E-2</v>
      </c>
      <c r="Q12" s="14">
        <v>0.10972992724726401</v>
      </c>
      <c r="R12" s="14"/>
      <c r="S12" s="14">
        <v>5.67665173778217E-2</v>
      </c>
      <c r="T12" s="14">
        <v>7.8268430648103293E-2</v>
      </c>
      <c r="U12" s="14">
        <v>6.9149178970232303E-2</v>
      </c>
      <c r="V12" s="14">
        <v>4.81860157085729E-2</v>
      </c>
      <c r="W12" s="14">
        <v>6.1736530427090403E-2</v>
      </c>
      <c r="X12" s="14">
        <v>7.7372894693145094E-2</v>
      </c>
      <c r="Y12" s="14">
        <v>8.0223286665635399E-2</v>
      </c>
      <c r="Z12" s="14">
        <v>4.4014664732978701E-2</v>
      </c>
      <c r="AA12" s="14">
        <v>6.8637959553095804E-2</v>
      </c>
      <c r="AB12" s="14">
        <v>5.7357348352687097E-2</v>
      </c>
      <c r="AC12" s="14">
        <v>8.9581256473857299E-2</v>
      </c>
      <c r="AD12" s="14">
        <v>5.04467290411224E-2</v>
      </c>
      <c r="AE12" s="14"/>
      <c r="AF12" s="14">
        <v>9.6996177550515206E-2</v>
      </c>
      <c r="AG12" s="14">
        <v>7.5223649496691594E-2</v>
      </c>
      <c r="AH12" s="14">
        <v>4.59441591464093E-2</v>
      </c>
      <c r="AI12" s="14">
        <v>3.0313057744178099E-2</v>
      </c>
      <c r="AJ12" s="14">
        <v>4.0601316950940103E-2</v>
      </c>
      <c r="AK12" s="14"/>
      <c r="AL12" s="14">
        <v>0.22061402690776899</v>
      </c>
      <c r="AM12" s="14">
        <v>0.13489019710633099</v>
      </c>
      <c r="AN12" s="14">
        <v>0.10945977164587301</v>
      </c>
      <c r="AO12" s="14">
        <v>9.8921443223679406E-2</v>
      </c>
      <c r="AP12" s="14">
        <v>7.88175733087947E-2</v>
      </c>
      <c r="AQ12" s="14">
        <v>6.3798807647890504E-2</v>
      </c>
      <c r="AR12" s="14">
        <v>7.6432198788146194E-2</v>
      </c>
      <c r="AS12" s="14">
        <v>5.1104273064726202E-2</v>
      </c>
      <c r="AT12" s="14">
        <v>4.5774480807441398E-2</v>
      </c>
      <c r="AU12" s="14">
        <v>4.8096004319977098E-2</v>
      </c>
      <c r="AV12" s="14">
        <v>4.06927656554395E-2</v>
      </c>
      <c r="AW12" s="14">
        <v>3.7283606892189E-2</v>
      </c>
      <c r="AX12" s="14">
        <v>3.5578599587703097E-2</v>
      </c>
      <c r="AY12" s="14">
        <v>2.0181527467585399E-2</v>
      </c>
      <c r="AZ12" s="14">
        <v>2.8920891687057599E-2</v>
      </c>
      <c r="BA12" s="14">
        <v>2.0225041124977101E-2</v>
      </c>
      <c r="BB12" s="14"/>
      <c r="BC12" s="14">
        <v>5.3428881792564498E-2</v>
      </c>
      <c r="BD12" s="14">
        <v>7.1740593080190498E-2</v>
      </c>
      <c r="BE12" s="14"/>
      <c r="BF12" s="14">
        <v>0</v>
      </c>
      <c r="BG12" s="14">
        <v>6.47634906532838E-3</v>
      </c>
      <c r="BH12" s="14">
        <v>4.9036027332985302E-2</v>
      </c>
      <c r="BI12" s="14">
        <v>0.39486761973809498</v>
      </c>
      <c r="BJ12" s="14"/>
      <c r="BK12" s="14">
        <v>7.3024026589544096E-3</v>
      </c>
      <c r="BL12" s="14">
        <v>1.6720957913225601E-2</v>
      </c>
      <c r="BM12" s="14">
        <v>4.5632621446831001E-2</v>
      </c>
      <c r="BN12" s="14">
        <v>0.20546031231230699</v>
      </c>
      <c r="BO12" s="14"/>
      <c r="BP12" s="14">
        <v>5.87244895386125E-2</v>
      </c>
      <c r="BQ12" s="14">
        <v>2.2357838234750599E-2</v>
      </c>
      <c r="BR12" s="14">
        <v>2.35222855853062E-2</v>
      </c>
      <c r="BS12" s="14">
        <v>1.26491643236759E-2</v>
      </c>
      <c r="BT12" s="14">
        <v>0.166143170074255</v>
      </c>
    </row>
    <row r="13" spans="2:72" x14ac:dyDescent="0.35">
      <c r="B13" s="15" t="s">
        <v>392</v>
      </c>
      <c r="C13" s="20">
        <v>1.45078935783988E-2</v>
      </c>
      <c r="D13" s="20">
        <v>1.08388997644126E-2</v>
      </c>
      <c r="E13" s="20">
        <v>1.81518757915008E-2</v>
      </c>
      <c r="F13" s="20"/>
      <c r="G13" s="20">
        <v>2.7029110632143701E-2</v>
      </c>
      <c r="H13" s="20">
        <v>1.8011853997378299E-2</v>
      </c>
      <c r="I13" s="20">
        <v>1.24189548462119E-2</v>
      </c>
      <c r="J13" s="20">
        <v>1.6982639624563398E-2</v>
      </c>
      <c r="K13" s="20">
        <v>4.2025588112366702E-3</v>
      </c>
      <c r="L13" s="20">
        <v>9.9665463189765203E-3</v>
      </c>
      <c r="M13" s="20"/>
      <c r="N13" s="20">
        <v>7.4877220019653199E-3</v>
      </c>
      <c r="O13" s="20">
        <v>1.4382561154608699E-2</v>
      </c>
      <c r="P13" s="20">
        <v>1.47042541615188E-2</v>
      </c>
      <c r="Q13" s="20">
        <v>2.1751656979820101E-2</v>
      </c>
      <c r="R13" s="20"/>
      <c r="S13" s="20">
        <v>1.5405875202386799E-2</v>
      </c>
      <c r="T13" s="20">
        <v>1.1570581464089701E-2</v>
      </c>
      <c r="U13" s="20">
        <v>1.49308195356939E-2</v>
      </c>
      <c r="V13" s="20">
        <v>1.13445136864356E-2</v>
      </c>
      <c r="W13" s="20">
        <v>3.08641792632681E-2</v>
      </c>
      <c r="X13" s="20">
        <v>1.64856748085454E-2</v>
      </c>
      <c r="Y13" s="20">
        <v>1.1989832372263001E-2</v>
      </c>
      <c r="Z13" s="20">
        <v>1.26808059600233E-2</v>
      </c>
      <c r="AA13" s="20">
        <v>1.3431142413450101E-2</v>
      </c>
      <c r="AB13" s="20">
        <v>8.5694318674746101E-3</v>
      </c>
      <c r="AC13" s="20">
        <v>1.0353168465271101E-2</v>
      </c>
      <c r="AD13" s="20">
        <v>2.5216637633055899E-2</v>
      </c>
      <c r="AE13" s="20"/>
      <c r="AF13" s="20">
        <v>1.5624631643168701E-2</v>
      </c>
      <c r="AG13" s="20">
        <v>1.54304057372557E-2</v>
      </c>
      <c r="AH13" s="20">
        <v>1.21635432682335E-2</v>
      </c>
      <c r="AI13" s="20">
        <v>1.00087672035625E-2</v>
      </c>
      <c r="AJ13" s="20">
        <v>2.0631653772581599E-2</v>
      </c>
      <c r="AK13" s="20"/>
      <c r="AL13" s="20">
        <v>6.3168414052970495E-2</v>
      </c>
      <c r="AM13" s="20">
        <v>2.5411364140374901E-2</v>
      </c>
      <c r="AN13" s="20">
        <v>1.5469274296979E-2</v>
      </c>
      <c r="AO13" s="20">
        <v>9.2473085698148594E-3</v>
      </c>
      <c r="AP13" s="20">
        <v>8.6034783272405692E-3</v>
      </c>
      <c r="AQ13" s="20">
        <v>1.9164198095177401E-2</v>
      </c>
      <c r="AR13" s="20">
        <v>1.0620809185821201E-2</v>
      </c>
      <c r="AS13" s="20">
        <v>1.0859984757339E-2</v>
      </c>
      <c r="AT13" s="20">
        <v>3.8557949664826102E-3</v>
      </c>
      <c r="AU13" s="20">
        <v>8.6857336726249394E-3</v>
      </c>
      <c r="AV13" s="20">
        <v>1.44179928079862E-2</v>
      </c>
      <c r="AW13" s="20">
        <v>1.6751946020166698E-2</v>
      </c>
      <c r="AX13" s="20">
        <v>8.3436912390066793E-3</v>
      </c>
      <c r="AY13" s="20">
        <v>5.7452835028376703E-3</v>
      </c>
      <c r="AZ13" s="20">
        <v>1.05050364583834E-2</v>
      </c>
      <c r="BA13" s="20">
        <v>1.0406145958698701E-2</v>
      </c>
      <c r="BB13" s="20"/>
      <c r="BC13" s="20">
        <v>1.11179634168586E-2</v>
      </c>
      <c r="BD13" s="20">
        <v>1.5993494117410401E-2</v>
      </c>
      <c r="BE13" s="20"/>
      <c r="BF13" s="20">
        <v>0</v>
      </c>
      <c r="BG13" s="20">
        <v>1.6458106575875601E-3</v>
      </c>
      <c r="BH13" s="20">
        <v>8.8601431513971596E-3</v>
      </c>
      <c r="BI13" s="20">
        <v>8.9744144642898094E-2</v>
      </c>
      <c r="BJ13" s="20"/>
      <c r="BK13" s="20">
        <v>1.5821168357331101E-3</v>
      </c>
      <c r="BL13" s="20">
        <v>6.2758236113935502E-3</v>
      </c>
      <c r="BM13" s="20">
        <v>1.14962559414311E-2</v>
      </c>
      <c r="BN13" s="20">
        <v>4.0400871791027797E-2</v>
      </c>
      <c r="BO13" s="20"/>
      <c r="BP13" s="20">
        <v>1.62378600616392E-2</v>
      </c>
      <c r="BQ13" s="20">
        <v>1.1824459704633699E-2</v>
      </c>
      <c r="BR13" s="20">
        <v>7.1830074311958802E-3</v>
      </c>
      <c r="BS13" s="20">
        <v>2.87340746513263E-3</v>
      </c>
      <c r="BT13" s="20">
        <v>2.8383259988429999E-2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397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394</v>
      </c>
      <c r="C9" s="14">
        <v>0.123856621186854</v>
      </c>
      <c r="D9" s="14">
        <v>0.125725575953644</v>
      </c>
      <c r="E9" s="14">
        <v>0.12233573260124</v>
      </c>
      <c r="F9" s="14"/>
      <c r="G9" s="14">
        <v>0.16485227751435899</v>
      </c>
      <c r="H9" s="14">
        <v>0.19505699665230999</v>
      </c>
      <c r="I9" s="14">
        <v>0.17801557247595101</v>
      </c>
      <c r="J9" s="14">
        <v>0.119682020226494</v>
      </c>
      <c r="K9" s="14">
        <v>7.5889532781616906E-2</v>
      </c>
      <c r="L9" s="14">
        <v>3.0220744436804E-2</v>
      </c>
      <c r="M9" s="14"/>
      <c r="N9" s="14">
        <v>0.12963257630620101</v>
      </c>
      <c r="O9" s="14">
        <v>9.9714927317962707E-2</v>
      </c>
      <c r="P9" s="14">
        <v>0.15177724888093599</v>
      </c>
      <c r="Q9" s="14">
        <v>0.11853122193195</v>
      </c>
      <c r="R9" s="14"/>
      <c r="S9" s="14">
        <v>0.14137520321188399</v>
      </c>
      <c r="T9" s="14">
        <v>0.11193611411696699</v>
      </c>
      <c r="U9" s="14">
        <v>0.117223866970756</v>
      </c>
      <c r="V9" s="14">
        <v>0.12559273402996901</v>
      </c>
      <c r="W9" s="14">
        <v>0.103278719550416</v>
      </c>
      <c r="X9" s="14">
        <v>0.136961093612602</v>
      </c>
      <c r="Y9" s="14">
        <v>0.10680821477293299</v>
      </c>
      <c r="Z9" s="14">
        <v>0.17150992831299999</v>
      </c>
      <c r="AA9" s="14">
        <v>0.12315011413046199</v>
      </c>
      <c r="AB9" s="14">
        <v>0.122444925732799</v>
      </c>
      <c r="AC9" s="14">
        <v>9.7085860635358803E-2</v>
      </c>
      <c r="AD9" s="14">
        <v>0.14833154583386801</v>
      </c>
      <c r="AE9" s="14"/>
      <c r="AF9" s="14">
        <v>0.13256834898469699</v>
      </c>
      <c r="AG9" s="14">
        <v>0.114506545934406</v>
      </c>
      <c r="AH9" s="14">
        <v>0.10598795255028</v>
      </c>
      <c r="AI9" s="14">
        <v>0.14790606384805</v>
      </c>
      <c r="AJ9" s="14">
        <v>0.27656791817627602</v>
      </c>
      <c r="AK9" s="14"/>
      <c r="AL9" s="14">
        <v>4.8419592426005499E-2</v>
      </c>
      <c r="AM9" s="14">
        <v>0.164023959511128</v>
      </c>
      <c r="AN9" s="14">
        <v>0.11967937849893</v>
      </c>
      <c r="AO9" s="14">
        <v>0.10077833458178299</v>
      </c>
      <c r="AP9" s="14">
        <v>0.13935843611505599</v>
      </c>
      <c r="AQ9" s="14">
        <v>0.113660994175284</v>
      </c>
      <c r="AR9" s="14">
        <v>0.114547050408438</v>
      </c>
      <c r="AS9" s="14">
        <v>0.115535340682531</v>
      </c>
      <c r="AT9" s="14">
        <v>9.7736960140669807E-2</v>
      </c>
      <c r="AU9" s="14">
        <v>0.113954069780332</v>
      </c>
      <c r="AV9" s="14">
        <v>0.118510834226968</v>
      </c>
      <c r="AW9" s="14">
        <v>0.12515595122062501</v>
      </c>
      <c r="AX9" s="14">
        <v>0.130084933175524</v>
      </c>
      <c r="AY9" s="14">
        <v>0.13098248733743301</v>
      </c>
      <c r="AZ9" s="14">
        <v>0.19288668337314099</v>
      </c>
      <c r="BA9" s="14">
        <v>0.18501745143769799</v>
      </c>
      <c r="BB9" s="14"/>
      <c r="BC9" s="14">
        <v>0.18621166972286701</v>
      </c>
      <c r="BD9" s="14">
        <v>9.6530189873854103E-2</v>
      </c>
      <c r="BE9" s="14"/>
      <c r="BF9" s="14">
        <v>0</v>
      </c>
      <c r="BG9" s="14">
        <v>7.5803884097171495E-2</v>
      </c>
      <c r="BH9" s="14">
        <v>0.30680684551653897</v>
      </c>
      <c r="BI9" s="14">
        <v>0.15205301703920501</v>
      </c>
      <c r="BJ9" s="14"/>
      <c r="BK9" s="14">
        <v>6.4326492445964001E-2</v>
      </c>
      <c r="BL9" s="14">
        <v>0.11883378623323999</v>
      </c>
      <c r="BM9" s="14">
        <v>0.15982288697765201</v>
      </c>
      <c r="BN9" s="14">
        <v>0.13348040857618501</v>
      </c>
      <c r="BO9" s="14"/>
      <c r="BP9" s="14">
        <v>0.206006706181949</v>
      </c>
      <c r="BQ9" s="14">
        <v>9.4526520998573296E-2</v>
      </c>
      <c r="BR9" s="14">
        <v>2.42415904034931E-2</v>
      </c>
      <c r="BS9" s="14">
        <v>0.114984621713577</v>
      </c>
      <c r="BT9" s="14">
        <v>0.117181145044401</v>
      </c>
    </row>
    <row r="10" spans="2:72" x14ac:dyDescent="0.35">
      <c r="B10" s="15" t="s">
        <v>395</v>
      </c>
      <c r="C10" s="14">
        <v>0.124330550936066</v>
      </c>
      <c r="D10" s="14">
        <v>0.125459408579711</v>
      </c>
      <c r="E10" s="14">
        <v>0.123781610573169</v>
      </c>
      <c r="F10" s="14"/>
      <c r="G10" s="14">
        <v>0.16982168937575901</v>
      </c>
      <c r="H10" s="14">
        <v>0.18871427035284299</v>
      </c>
      <c r="I10" s="14">
        <v>0.15364686924025101</v>
      </c>
      <c r="J10" s="14">
        <v>9.9925465183166903E-2</v>
      </c>
      <c r="K10" s="14">
        <v>8.4771883971362302E-2</v>
      </c>
      <c r="L10" s="14">
        <v>6.42759166810387E-2</v>
      </c>
      <c r="M10" s="14"/>
      <c r="N10" s="14">
        <v>0.10952376472252399</v>
      </c>
      <c r="O10" s="14">
        <v>0.108828847609203</v>
      </c>
      <c r="P10" s="14">
        <v>0.14086346981933001</v>
      </c>
      <c r="Q10" s="14">
        <v>0.14282777627009499</v>
      </c>
      <c r="R10" s="14"/>
      <c r="S10" s="14">
        <v>0.17499480177627399</v>
      </c>
      <c r="T10" s="14">
        <v>0.102009529941936</v>
      </c>
      <c r="U10" s="14">
        <v>0.11288301670146</v>
      </c>
      <c r="V10" s="14">
        <v>0.119775596253155</v>
      </c>
      <c r="W10" s="14">
        <v>0.12918555794220499</v>
      </c>
      <c r="X10" s="14">
        <v>0.13205654948967199</v>
      </c>
      <c r="Y10" s="14">
        <v>0.10470718846831201</v>
      </c>
      <c r="Z10" s="14">
        <v>0.123298953206923</v>
      </c>
      <c r="AA10" s="14">
        <v>0.12575645382800901</v>
      </c>
      <c r="AB10" s="14">
        <v>0.106079177664844</v>
      </c>
      <c r="AC10" s="14">
        <v>0.11129306116806</v>
      </c>
      <c r="AD10" s="14">
        <v>0.119327823324839</v>
      </c>
      <c r="AE10" s="14"/>
      <c r="AF10" s="14">
        <v>0.13497089877099999</v>
      </c>
      <c r="AG10" s="14">
        <v>0.115789301565796</v>
      </c>
      <c r="AH10" s="14">
        <v>0.106797919619945</v>
      </c>
      <c r="AI10" s="14">
        <v>0.156055541389647</v>
      </c>
      <c r="AJ10" s="14">
        <v>0.14877659892581899</v>
      </c>
      <c r="AK10" s="14"/>
      <c r="AL10" s="14">
        <v>0.14051380118754001</v>
      </c>
      <c r="AM10" s="14">
        <v>0.14227849772473</v>
      </c>
      <c r="AN10" s="14">
        <v>0.14309657382305099</v>
      </c>
      <c r="AO10" s="14">
        <v>0.116497912430842</v>
      </c>
      <c r="AP10" s="14">
        <v>0.15237295794288699</v>
      </c>
      <c r="AQ10" s="14">
        <v>0.116801247003943</v>
      </c>
      <c r="AR10" s="14">
        <v>0.14754254723482199</v>
      </c>
      <c r="AS10" s="14">
        <v>0.12356681549576801</v>
      </c>
      <c r="AT10" s="14">
        <v>0.113157497973345</v>
      </c>
      <c r="AU10" s="14">
        <v>0.12931955128912301</v>
      </c>
      <c r="AV10" s="14">
        <v>7.6758170101821399E-2</v>
      </c>
      <c r="AW10" s="14">
        <v>0.126782280968322</v>
      </c>
      <c r="AX10" s="14">
        <v>0.125078277349851</v>
      </c>
      <c r="AY10" s="14">
        <v>0.13599895929122999</v>
      </c>
      <c r="AZ10" s="14">
        <v>9.6258400851606502E-2</v>
      </c>
      <c r="BA10" s="14">
        <v>0.131150344413271</v>
      </c>
      <c r="BB10" s="14"/>
      <c r="BC10" s="14">
        <v>0.18392164565915201</v>
      </c>
      <c r="BD10" s="14">
        <v>9.8215392740392704E-2</v>
      </c>
      <c r="BE10" s="14"/>
      <c r="BF10" s="14">
        <v>0</v>
      </c>
      <c r="BG10" s="14">
        <v>6.5925711832847997E-2</v>
      </c>
      <c r="BH10" s="14">
        <v>0.24288647381400499</v>
      </c>
      <c r="BI10" s="14">
        <v>0.30708729968177301</v>
      </c>
      <c r="BJ10" s="14"/>
      <c r="BK10" s="14">
        <v>5.2662541832319797E-2</v>
      </c>
      <c r="BL10" s="14">
        <v>9.4977493405249705E-2</v>
      </c>
      <c r="BM10" s="14">
        <v>0.164633323194259</v>
      </c>
      <c r="BN10" s="14">
        <v>0.160823237580421</v>
      </c>
      <c r="BO10" s="14"/>
      <c r="BP10" s="14">
        <v>0.187011355250119</v>
      </c>
      <c r="BQ10" s="14">
        <v>8.3267614955217895E-2</v>
      </c>
      <c r="BR10" s="14">
        <v>5.9176261096513298E-2</v>
      </c>
      <c r="BS10" s="14">
        <v>8.8402599771306004E-2</v>
      </c>
      <c r="BT10" s="14">
        <v>0.15385684852859999</v>
      </c>
    </row>
    <row r="11" spans="2:72" x14ac:dyDescent="0.35">
      <c r="B11" s="15" t="s">
        <v>396</v>
      </c>
      <c r="C11" s="14">
        <v>0.59700279355983499</v>
      </c>
      <c r="D11" s="14">
        <v>0.65974512197115698</v>
      </c>
      <c r="E11" s="14">
        <v>0.53597598097406296</v>
      </c>
      <c r="F11" s="14"/>
      <c r="G11" s="14">
        <v>0.45666834027560999</v>
      </c>
      <c r="H11" s="14">
        <v>0.46760311789506098</v>
      </c>
      <c r="I11" s="14">
        <v>0.49491848093348001</v>
      </c>
      <c r="J11" s="14">
        <v>0.58426840933787105</v>
      </c>
      <c r="K11" s="14">
        <v>0.72887434700348597</v>
      </c>
      <c r="L11" s="14">
        <v>0.80028179850265602</v>
      </c>
      <c r="M11" s="14"/>
      <c r="N11" s="14">
        <v>0.67062500802470804</v>
      </c>
      <c r="O11" s="14">
        <v>0.65196506952701505</v>
      </c>
      <c r="P11" s="14">
        <v>0.546923853780652</v>
      </c>
      <c r="Q11" s="14">
        <v>0.50306199357219905</v>
      </c>
      <c r="R11" s="14"/>
      <c r="S11" s="14">
        <v>0.56879974580703796</v>
      </c>
      <c r="T11" s="14">
        <v>0.62430358000530195</v>
      </c>
      <c r="U11" s="14">
        <v>0.61556883261634199</v>
      </c>
      <c r="V11" s="14">
        <v>0.58875027411063696</v>
      </c>
      <c r="W11" s="14">
        <v>0.57880374119494205</v>
      </c>
      <c r="X11" s="14">
        <v>0.55848183406090002</v>
      </c>
      <c r="Y11" s="14">
        <v>0.61181853964308397</v>
      </c>
      <c r="Z11" s="14">
        <v>0.55208512917536501</v>
      </c>
      <c r="AA11" s="14">
        <v>0.60649448254809801</v>
      </c>
      <c r="AB11" s="14">
        <v>0.63341937628494105</v>
      </c>
      <c r="AC11" s="14">
        <v>0.60611887598657699</v>
      </c>
      <c r="AD11" s="14">
        <v>0.60468776675220604</v>
      </c>
      <c r="AE11" s="14"/>
      <c r="AF11" s="14">
        <v>0.51801617631042396</v>
      </c>
      <c r="AG11" s="14">
        <v>0.58998224300142399</v>
      </c>
      <c r="AH11" s="14">
        <v>0.67871691578978999</v>
      </c>
      <c r="AI11" s="14">
        <v>0.60970265839896598</v>
      </c>
      <c r="AJ11" s="14">
        <v>0.51363668311683297</v>
      </c>
      <c r="AK11" s="14"/>
      <c r="AL11" s="14">
        <v>0.33882356014405102</v>
      </c>
      <c r="AM11" s="14">
        <v>0.45667232452816697</v>
      </c>
      <c r="AN11" s="14">
        <v>0.51883766208490201</v>
      </c>
      <c r="AO11" s="14">
        <v>0.543475379237228</v>
      </c>
      <c r="AP11" s="14">
        <v>0.55868214884326595</v>
      </c>
      <c r="AQ11" s="14">
        <v>0.59933438404097406</v>
      </c>
      <c r="AR11" s="14">
        <v>0.56436761230194299</v>
      </c>
      <c r="AS11" s="14">
        <v>0.64065801621469798</v>
      </c>
      <c r="AT11" s="14">
        <v>0.65566568077499998</v>
      </c>
      <c r="AU11" s="14">
        <v>0.63732314959158598</v>
      </c>
      <c r="AV11" s="14">
        <v>0.67886100579319797</v>
      </c>
      <c r="AW11" s="14">
        <v>0.63690793193794903</v>
      </c>
      <c r="AX11" s="14">
        <v>0.66229266670478004</v>
      </c>
      <c r="AY11" s="14">
        <v>0.68143321626741005</v>
      </c>
      <c r="AZ11" s="14">
        <v>0.66198216659241005</v>
      </c>
      <c r="BA11" s="14">
        <v>0.61130876792813305</v>
      </c>
      <c r="BB11" s="14"/>
      <c r="BC11" s="14">
        <v>0.50922988371183597</v>
      </c>
      <c r="BD11" s="14">
        <v>0.63546833000662595</v>
      </c>
      <c r="BE11" s="14"/>
      <c r="BF11" s="14">
        <v>1</v>
      </c>
      <c r="BG11" s="14">
        <v>0.81913477741085206</v>
      </c>
      <c r="BH11" s="14">
        <v>0.17250580644282301</v>
      </c>
      <c r="BI11" s="14">
        <v>0</v>
      </c>
      <c r="BJ11" s="14"/>
      <c r="BK11" s="14">
        <v>0.84722064976812095</v>
      </c>
      <c r="BL11" s="14">
        <v>0.71835472529307498</v>
      </c>
      <c r="BM11" s="14">
        <v>0.53553544583387702</v>
      </c>
      <c r="BN11" s="14">
        <v>0.32398294691893098</v>
      </c>
      <c r="BO11" s="14"/>
      <c r="BP11" s="14">
        <v>0.46683135029453798</v>
      </c>
      <c r="BQ11" s="14">
        <v>0.70628017083149597</v>
      </c>
      <c r="BR11" s="14">
        <v>0.86633638200532004</v>
      </c>
      <c r="BS11" s="14">
        <v>0.73865234218366704</v>
      </c>
      <c r="BT11" s="14">
        <v>0.40639320574639498</v>
      </c>
    </row>
    <row r="12" spans="2:72" x14ac:dyDescent="0.35">
      <c r="B12" s="15" t="s">
        <v>102</v>
      </c>
      <c r="C12" s="14">
        <v>0.140213053057686</v>
      </c>
      <c r="D12" s="14">
        <v>7.8867815776624398E-2</v>
      </c>
      <c r="E12" s="14">
        <v>0.19920005492658299</v>
      </c>
      <c r="F12" s="14"/>
      <c r="G12" s="14">
        <v>0.17663973667227001</v>
      </c>
      <c r="H12" s="14">
        <v>0.13072163798181899</v>
      </c>
      <c r="I12" s="14">
        <v>0.16356772880228099</v>
      </c>
      <c r="J12" s="14">
        <v>0.18071127518494501</v>
      </c>
      <c r="K12" s="14">
        <v>0.10372320382683101</v>
      </c>
      <c r="L12" s="14">
        <v>9.6383542260176994E-2</v>
      </c>
      <c r="M12" s="14"/>
      <c r="N12" s="14">
        <v>8.35637103770238E-2</v>
      </c>
      <c r="O12" s="14">
        <v>0.12620643319991601</v>
      </c>
      <c r="P12" s="14">
        <v>0.14057623559489901</v>
      </c>
      <c r="Q12" s="14">
        <v>0.215965786374335</v>
      </c>
      <c r="R12" s="14"/>
      <c r="S12" s="14">
        <v>0.105485047958558</v>
      </c>
      <c r="T12" s="14">
        <v>0.148901303814168</v>
      </c>
      <c r="U12" s="14">
        <v>0.143680014884289</v>
      </c>
      <c r="V12" s="14">
        <v>0.147777356771262</v>
      </c>
      <c r="W12" s="14">
        <v>0.15667940014138501</v>
      </c>
      <c r="X12" s="14">
        <v>0.15669916774298601</v>
      </c>
      <c r="Y12" s="14">
        <v>0.15516088270945899</v>
      </c>
      <c r="Z12" s="14">
        <v>0.12820716079481101</v>
      </c>
      <c r="AA12" s="14">
        <v>0.134446626640013</v>
      </c>
      <c r="AB12" s="14">
        <v>0.132438674671844</v>
      </c>
      <c r="AC12" s="14">
        <v>0.172943748422837</v>
      </c>
      <c r="AD12" s="14">
        <v>0.11079684885770499</v>
      </c>
      <c r="AE12" s="14"/>
      <c r="AF12" s="14">
        <v>0.20029472212021501</v>
      </c>
      <c r="AG12" s="14">
        <v>0.159134676863249</v>
      </c>
      <c r="AH12" s="14">
        <v>9.6866597695931506E-2</v>
      </c>
      <c r="AI12" s="14">
        <v>7.9984631648400806E-2</v>
      </c>
      <c r="AJ12" s="14">
        <v>4.4866307011770599E-2</v>
      </c>
      <c r="AK12" s="14"/>
      <c r="AL12" s="14">
        <v>0.41179126397731403</v>
      </c>
      <c r="AM12" s="14">
        <v>0.21708051729721201</v>
      </c>
      <c r="AN12" s="14">
        <v>0.19739488094154101</v>
      </c>
      <c r="AO12" s="14">
        <v>0.22392906201264201</v>
      </c>
      <c r="AP12" s="14">
        <v>0.13982888929739501</v>
      </c>
      <c r="AQ12" s="14">
        <v>0.157151134387752</v>
      </c>
      <c r="AR12" s="14">
        <v>0.157629200263077</v>
      </c>
      <c r="AS12" s="14">
        <v>0.104069053335317</v>
      </c>
      <c r="AT12" s="14">
        <v>0.12566214822622501</v>
      </c>
      <c r="AU12" s="14">
        <v>0.11776634807741999</v>
      </c>
      <c r="AV12" s="14">
        <v>0.115922327033199</v>
      </c>
      <c r="AW12" s="14">
        <v>9.9105921571126604E-2</v>
      </c>
      <c r="AX12" s="14">
        <v>7.6867598484463798E-2</v>
      </c>
      <c r="AY12" s="14">
        <v>4.6260904362901901E-2</v>
      </c>
      <c r="AZ12" s="14">
        <v>4.8872749182842297E-2</v>
      </c>
      <c r="BA12" s="14">
        <v>6.4384143486959006E-2</v>
      </c>
      <c r="BB12" s="14"/>
      <c r="BC12" s="14">
        <v>0.11005712312827801</v>
      </c>
      <c r="BD12" s="14">
        <v>0.15342856595107501</v>
      </c>
      <c r="BE12" s="14"/>
      <c r="BF12" s="14">
        <v>0</v>
      </c>
      <c r="BG12" s="14">
        <v>3.7033691680602103E-2</v>
      </c>
      <c r="BH12" s="14">
        <v>0.25973604871116701</v>
      </c>
      <c r="BI12" s="14">
        <v>0.46975982807664701</v>
      </c>
      <c r="BJ12" s="14"/>
      <c r="BK12" s="14">
        <v>3.1888180974760101E-2</v>
      </c>
      <c r="BL12" s="14">
        <v>6.3968334612609395E-2</v>
      </c>
      <c r="BM12" s="14">
        <v>0.12707175474090401</v>
      </c>
      <c r="BN12" s="14">
        <v>0.34368411663103199</v>
      </c>
      <c r="BO12" s="14"/>
      <c r="BP12" s="14">
        <v>0.125297519331938</v>
      </c>
      <c r="BQ12" s="14">
        <v>0.100267017364105</v>
      </c>
      <c r="BR12" s="14">
        <v>4.1786509231486801E-2</v>
      </c>
      <c r="BS12" s="14">
        <v>5.09074294862863E-2</v>
      </c>
      <c r="BT12" s="14">
        <v>0.299407208427591</v>
      </c>
    </row>
    <row r="13" spans="2:72" x14ac:dyDescent="0.35">
      <c r="B13" s="15" t="s">
        <v>392</v>
      </c>
      <c r="C13" s="20">
        <v>1.45969812595594E-2</v>
      </c>
      <c r="D13" s="20">
        <v>1.02020777188631E-2</v>
      </c>
      <c r="E13" s="20">
        <v>1.8706620924945901E-2</v>
      </c>
      <c r="F13" s="20"/>
      <c r="G13" s="20">
        <v>3.2017956162001898E-2</v>
      </c>
      <c r="H13" s="20">
        <v>1.7903977117966499E-2</v>
      </c>
      <c r="I13" s="20">
        <v>9.8513485480363899E-3</v>
      </c>
      <c r="J13" s="20">
        <v>1.5412830067523E-2</v>
      </c>
      <c r="K13" s="20">
        <v>6.7410324167035702E-3</v>
      </c>
      <c r="L13" s="20">
        <v>8.8379981193244094E-3</v>
      </c>
      <c r="M13" s="20"/>
      <c r="N13" s="20">
        <v>6.65494056954257E-3</v>
      </c>
      <c r="O13" s="20">
        <v>1.32847223459034E-2</v>
      </c>
      <c r="P13" s="20">
        <v>1.9859191924182999E-2</v>
      </c>
      <c r="Q13" s="20">
        <v>1.9613221851420601E-2</v>
      </c>
      <c r="R13" s="20"/>
      <c r="S13" s="20">
        <v>9.3452012462455995E-3</v>
      </c>
      <c r="T13" s="20">
        <v>1.2849472121626401E-2</v>
      </c>
      <c r="U13" s="20">
        <v>1.06442688271528E-2</v>
      </c>
      <c r="V13" s="20">
        <v>1.8104038834977802E-2</v>
      </c>
      <c r="W13" s="20">
        <v>3.2052581171051801E-2</v>
      </c>
      <c r="X13" s="20">
        <v>1.5801355093840699E-2</v>
      </c>
      <c r="Y13" s="20">
        <v>2.1505174406211899E-2</v>
      </c>
      <c r="Z13" s="20">
        <v>2.4898828509901199E-2</v>
      </c>
      <c r="AA13" s="20">
        <v>1.01523228534187E-2</v>
      </c>
      <c r="AB13" s="20">
        <v>5.6178456455721597E-3</v>
      </c>
      <c r="AC13" s="20">
        <v>1.2558453787168199E-2</v>
      </c>
      <c r="AD13" s="20">
        <v>1.6856015231380899E-2</v>
      </c>
      <c r="AE13" s="20"/>
      <c r="AF13" s="20">
        <v>1.41498538136649E-2</v>
      </c>
      <c r="AG13" s="20">
        <v>2.0587232635124599E-2</v>
      </c>
      <c r="AH13" s="20">
        <v>1.1630614344053601E-2</v>
      </c>
      <c r="AI13" s="20">
        <v>6.3511047149364796E-3</v>
      </c>
      <c r="AJ13" s="20">
        <v>1.6152492769302501E-2</v>
      </c>
      <c r="AK13" s="20"/>
      <c r="AL13" s="20">
        <v>6.0451782265088801E-2</v>
      </c>
      <c r="AM13" s="20">
        <v>1.9944700938762799E-2</v>
      </c>
      <c r="AN13" s="20">
        <v>2.09915046515756E-2</v>
      </c>
      <c r="AO13" s="20">
        <v>1.53193117375047E-2</v>
      </c>
      <c r="AP13" s="20">
        <v>9.7575678013959496E-3</v>
      </c>
      <c r="AQ13" s="20">
        <v>1.3052240392047301E-2</v>
      </c>
      <c r="AR13" s="20">
        <v>1.5913589791719002E-2</v>
      </c>
      <c r="AS13" s="20">
        <v>1.6170774271685499E-2</v>
      </c>
      <c r="AT13" s="20">
        <v>7.7777128847603596E-3</v>
      </c>
      <c r="AU13" s="20">
        <v>1.63688126153929E-3</v>
      </c>
      <c r="AV13" s="20">
        <v>9.9476628448138503E-3</v>
      </c>
      <c r="AW13" s="20">
        <v>1.20479143019772E-2</v>
      </c>
      <c r="AX13" s="20">
        <v>5.6765242853819503E-3</v>
      </c>
      <c r="AY13" s="20">
        <v>5.3244327410248002E-3</v>
      </c>
      <c r="AZ13" s="20">
        <v>0</v>
      </c>
      <c r="BA13" s="20">
        <v>8.1392927339394797E-3</v>
      </c>
      <c r="BB13" s="20"/>
      <c r="BC13" s="20">
        <v>1.05796777778672E-2</v>
      </c>
      <c r="BD13" s="20">
        <v>1.6357521428051702E-2</v>
      </c>
      <c r="BE13" s="20"/>
      <c r="BF13" s="20">
        <v>0</v>
      </c>
      <c r="BG13" s="20">
        <v>2.1019349785260199E-3</v>
      </c>
      <c r="BH13" s="20">
        <v>1.8064825515465802E-2</v>
      </c>
      <c r="BI13" s="20">
        <v>7.1099855202375301E-2</v>
      </c>
      <c r="BJ13" s="20"/>
      <c r="BK13" s="20">
        <v>3.9021349788347401E-3</v>
      </c>
      <c r="BL13" s="20">
        <v>3.8656604558254398E-3</v>
      </c>
      <c r="BM13" s="20">
        <v>1.29365892533077E-2</v>
      </c>
      <c r="BN13" s="20">
        <v>3.8029290293432397E-2</v>
      </c>
      <c r="BO13" s="20"/>
      <c r="BP13" s="20">
        <v>1.48530689414565E-2</v>
      </c>
      <c r="BQ13" s="20">
        <v>1.56586758506079E-2</v>
      </c>
      <c r="BR13" s="20">
        <v>8.4592572631866092E-3</v>
      </c>
      <c r="BS13" s="20">
        <v>7.0530068451639203E-3</v>
      </c>
      <c r="BT13" s="20">
        <v>2.3161592253012699E-2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BT17"/>
  <sheetViews>
    <sheetView showGridLines="0" workbookViewId="0">
      <pane xSplit="2" topLeftCell="C1" activePane="topRight" state="frozen"/>
      <selection pane="topRight" activeCell="B17" sqref="B17"/>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400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398</v>
      </c>
      <c r="C9" s="14">
        <v>0.147193848759954</v>
      </c>
      <c r="D9" s="14">
        <v>0.16949058111124801</v>
      </c>
      <c r="E9" s="14">
        <v>0.125348832906407</v>
      </c>
      <c r="F9" s="14"/>
      <c r="G9" s="14">
        <v>0.25114196626330498</v>
      </c>
      <c r="H9" s="14">
        <v>0.293767123820322</v>
      </c>
      <c r="I9" s="14">
        <v>0.181014027311104</v>
      </c>
      <c r="J9" s="14">
        <v>8.6774150598303595E-2</v>
      </c>
      <c r="K9" s="14">
        <v>5.6697240743452601E-2</v>
      </c>
      <c r="L9" s="14">
        <v>4.1273511476065998E-2</v>
      </c>
      <c r="M9" s="14"/>
      <c r="N9" s="14">
        <v>0.187878967567154</v>
      </c>
      <c r="O9" s="14">
        <v>0.10676553937314601</v>
      </c>
      <c r="P9" s="14">
        <v>0.15592939000190301</v>
      </c>
      <c r="Q9" s="14">
        <v>0.13744716519317801</v>
      </c>
      <c r="R9" s="14"/>
      <c r="S9" s="14">
        <v>0.24381296513141101</v>
      </c>
      <c r="T9" s="14">
        <v>0.11146998391224899</v>
      </c>
      <c r="U9" s="14">
        <v>0.114415854398112</v>
      </c>
      <c r="V9" s="14">
        <v>0.139635479797348</v>
      </c>
      <c r="W9" s="14">
        <v>0.124605321074269</v>
      </c>
      <c r="X9" s="14">
        <v>0.19570951471406001</v>
      </c>
      <c r="Y9" s="14">
        <v>8.5444012888860305E-2</v>
      </c>
      <c r="Z9" s="14">
        <v>0.15592560170547601</v>
      </c>
      <c r="AA9" s="14">
        <v>0.145166642549412</v>
      </c>
      <c r="AB9" s="14">
        <v>0.12594689801918499</v>
      </c>
      <c r="AC9" s="14">
        <v>0.112680470277633</v>
      </c>
      <c r="AD9" s="14">
        <v>0.15016132410591401</v>
      </c>
      <c r="AE9" s="14"/>
      <c r="AF9" s="14">
        <v>0.117972998716479</v>
      </c>
      <c r="AG9" s="14">
        <v>0.12815475779914001</v>
      </c>
      <c r="AH9" s="14">
        <v>0.149355825983706</v>
      </c>
      <c r="AI9" s="14">
        <v>0.24751115132152199</v>
      </c>
      <c r="AJ9" s="14">
        <v>0.33674485258995801</v>
      </c>
      <c r="AK9" s="14"/>
      <c r="AL9" s="14">
        <v>0.13928003255385299</v>
      </c>
      <c r="AM9" s="14">
        <v>0.15054297958030399</v>
      </c>
      <c r="AN9" s="14">
        <v>0.14062231405627601</v>
      </c>
      <c r="AO9" s="14">
        <v>0.11691935114044499</v>
      </c>
      <c r="AP9" s="14">
        <v>0.12113399076267101</v>
      </c>
      <c r="AQ9" s="14">
        <v>0.11526105895583701</v>
      </c>
      <c r="AR9" s="14">
        <v>0.14142696518962899</v>
      </c>
      <c r="AS9" s="14">
        <v>0.11619543288616201</v>
      </c>
      <c r="AT9" s="14">
        <v>0.13504486509637201</v>
      </c>
      <c r="AU9" s="14">
        <v>0.11210264952570401</v>
      </c>
      <c r="AV9" s="14">
        <v>0.165312661520129</v>
      </c>
      <c r="AW9" s="14">
        <v>0.18107798141645601</v>
      </c>
      <c r="AX9" s="14">
        <v>0.21946374271310501</v>
      </c>
      <c r="AY9" s="14">
        <v>0.12733860347693701</v>
      </c>
      <c r="AZ9" s="14">
        <v>0.226092899577894</v>
      </c>
      <c r="BA9" s="14">
        <v>0.298553043257755</v>
      </c>
      <c r="BB9" s="14"/>
      <c r="BC9" s="14">
        <v>0.25732420911979298</v>
      </c>
      <c r="BD9" s="14">
        <v>9.8930399392081703E-2</v>
      </c>
      <c r="BE9" s="14"/>
      <c r="BF9" s="14">
        <v>0</v>
      </c>
      <c r="BG9" s="14">
        <v>0.125429030915236</v>
      </c>
      <c r="BH9" s="14">
        <v>0.27398297521144899</v>
      </c>
      <c r="BI9" s="14">
        <v>0.26910291029264499</v>
      </c>
      <c r="BJ9" s="14"/>
      <c r="BK9" s="14">
        <v>9.3401317350559995E-2</v>
      </c>
      <c r="BL9" s="14">
        <v>0.13657804131479501</v>
      </c>
      <c r="BM9" s="14">
        <v>0.18953789237601801</v>
      </c>
      <c r="BN9" s="14">
        <v>0.14503240732138101</v>
      </c>
      <c r="BO9" s="14"/>
      <c r="BP9" s="14">
        <v>0.262861988460109</v>
      </c>
      <c r="BQ9" s="14">
        <v>7.5038655242087596E-2</v>
      </c>
      <c r="BR9" s="14">
        <v>3.6160654250267397E-2</v>
      </c>
      <c r="BS9" s="14">
        <v>0.14875345393088299</v>
      </c>
      <c r="BT9" s="14">
        <v>0.13230064042968201</v>
      </c>
    </row>
    <row r="10" spans="2:72" x14ac:dyDescent="0.35">
      <c r="B10" s="15" t="s">
        <v>399</v>
      </c>
      <c r="C10" s="14">
        <v>0.39206591938902802</v>
      </c>
      <c r="D10" s="14">
        <v>0.47304118530657902</v>
      </c>
      <c r="E10" s="14">
        <v>0.31382039190223299</v>
      </c>
      <c r="F10" s="14"/>
      <c r="G10" s="14">
        <v>0.31406032258419098</v>
      </c>
      <c r="H10" s="14">
        <v>0.34696055884529903</v>
      </c>
      <c r="I10" s="14">
        <v>0.36652427671459298</v>
      </c>
      <c r="J10" s="14">
        <v>0.353282383288749</v>
      </c>
      <c r="K10" s="14">
        <v>0.452305837506011</v>
      </c>
      <c r="L10" s="14">
        <v>0.49231370390874801</v>
      </c>
      <c r="M10" s="14"/>
      <c r="N10" s="14">
        <v>0.48719535955235299</v>
      </c>
      <c r="O10" s="14">
        <v>0.43000411228477098</v>
      </c>
      <c r="P10" s="14">
        <v>0.35475298518968901</v>
      </c>
      <c r="Q10" s="14">
        <v>0.28427402422918202</v>
      </c>
      <c r="R10" s="14"/>
      <c r="S10" s="14">
        <v>0.42701144342205299</v>
      </c>
      <c r="T10" s="14">
        <v>0.41575994191252702</v>
      </c>
      <c r="U10" s="14">
        <v>0.39474533080671098</v>
      </c>
      <c r="V10" s="14">
        <v>0.39377534423348298</v>
      </c>
      <c r="W10" s="14">
        <v>0.37457655806378198</v>
      </c>
      <c r="X10" s="14">
        <v>0.32257005531830801</v>
      </c>
      <c r="Y10" s="14">
        <v>0.39317257007935202</v>
      </c>
      <c r="Z10" s="14">
        <v>0.37457989319253998</v>
      </c>
      <c r="AA10" s="14">
        <v>0.385810992406042</v>
      </c>
      <c r="AB10" s="14">
        <v>0.43911772462238502</v>
      </c>
      <c r="AC10" s="14">
        <v>0.32364392748607501</v>
      </c>
      <c r="AD10" s="14">
        <v>0.37941105453323498</v>
      </c>
      <c r="AE10" s="14"/>
      <c r="AF10" s="14">
        <v>0.32454077141971099</v>
      </c>
      <c r="AG10" s="14">
        <v>0.35101221448186898</v>
      </c>
      <c r="AH10" s="14">
        <v>0.46439383625943398</v>
      </c>
      <c r="AI10" s="14">
        <v>0.435818141218491</v>
      </c>
      <c r="AJ10" s="14">
        <v>0.45358507451700197</v>
      </c>
      <c r="AK10" s="14"/>
      <c r="AL10" s="14">
        <v>0.16944380372375301</v>
      </c>
      <c r="AM10" s="14">
        <v>0.28724472082708802</v>
      </c>
      <c r="AN10" s="14">
        <v>0.306622997374978</v>
      </c>
      <c r="AO10" s="14">
        <v>0.33439659225643298</v>
      </c>
      <c r="AP10" s="14">
        <v>0.352090015718592</v>
      </c>
      <c r="AQ10" s="14">
        <v>0.37052476404017798</v>
      </c>
      <c r="AR10" s="14">
        <v>0.40446997266524298</v>
      </c>
      <c r="AS10" s="14">
        <v>0.41592976455390901</v>
      </c>
      <c r="AT10" s="14">
        <v>0.42551575970065803</v>
      </c>
      <c r="AU10" s="14">
        <v>0.444064859827419</v>
      </c>
      <c r="AV10" s="14">
        <v>0.43488249893770298</v>
      </c>
      <c r="AW10" s="14">
        <v>0.42366717596403097</v>
      </c>
      <c r="AX10" s="14">
        <v>0.43008533595089699</v>
      </c>
      <c r="AY10" s="14">
        <v>0.53852084454909299</v>
      </c>
      <c r="AZ10" s="14">
        <v>0.50866496249049897</v>
      </c>
      <c r="BA10" s="14">
        <v>0.474188306712167</v>
      </c>
      <c r="BB10" s="14"/>
      <c r="BC10" s="14">
        <v>0.37699605449166002</v>
      </c>
      <c r="BD10" s="14">
        <v>0.39867012606808</v>
      </c>
      <c r="BE10" s="14"/>
      <c r="BF10" s="14">
        <v>1</v>
      </c>
      <c r="BG10" s="14">
        <v>0.244279878039003</v>
      </c>
      <c r="BH10" s="14">
        <v>0.120136132258573</v>
      </c>
      <c r="BI10" s="14">
        <v>0</v>
      </c>
      <c r="BJ10" s="14"/>
      <c r="BK10" s="14">
        <v>0.59958244582618803</v>
      </c>
      <c r="BL10" s="14">
        <v>0.44521100655385998</v>
      </c>
      <c r="BM10" s="14">
        <v>0.33646797069020201</v>
      </c>
      <c r="BN10" s="14">
        <v>0.21396955057280601</v>
      </c>
      <c r="BO10" s="14"/>
      <c r="BP10" s="14">
        <v>0.33953903030442401</v>
      </c>
      <c r="BQ10" s="14">
        <v>0.38475690984074501</v>
      </c>
      <c r="BR10" s="14">
        <v>0.53702525624094399</v>
      </c>
      <c r="BS10" s="14">
        <v>0.53092650651848405</v>
      </c>
      <c r="BT10" s="14">
        <v>0.256145411682345</v>
      </c>
    </row>
    <row r="11" spans="2:72" x14ac:dyDescent="0.35">
      <c r="B11" s="15" t="s">
        <v>102</v>
      </c>
      <c r="C11" s="14">
        <v>0.44757603503924998</v>
      </c>
      <c r="D11" s="14">
        <v>0.34734754319451999</v>
      </c>
      <c r="E11" s="14">
        <v>0.54463880088868699</v>
      </c>
      <c r="F11" s="14"/>
      <c r="G11" s="14">
        <v>0.40786869437790202</v>
      </c>
      <c r="H11" s="14">
        <v>0.34793464586054401</v>
      </c>
      <c r="I11" s="14">
        <v>0.43636720736443502</v>
      </c>
      <c r="J11" s="14">
        <v>0.54634133901284598</v>
      </c>
      <c r="K11" s="14">
        <v>0.48427035817528402</v>
      </c>
      <c r="L11" s="14">
        <v>0.45930641225263302</v>
      </c>
      <c r="M11" s="14"/>
      <c r="N11" s="14">
        <v>0.32080732920733501</v>
      </c>
      <c r="O11" s="14">
        <v>0.44688192934142601</v>
      </c>
      <c r="P11" s="14">
        <v>0.47496159726016102</v>
      </c>
      <c r="Q11" s="14">
        <v>0.560021183508427</v>
      </c>
      <c r="R11" s="14"/>
      <c r="S11" s="14">
        <v>0.31529853872712899</v>
      </c>
      <c r="T11" s="14">
        <v>0.46115967866193203</v>
      </c>
      <c r="U11" s="14">
        <v>0.48324323599695002</v>
      </c>
      <c r="V11" s="14">
        <v>0.45541581317553997</v>
      </c>
      <c r="W11" s="14">
        <v>0.47221035200216299</v>
      </c>
      <c r="X11" s="14">
        <v>0.472309455199726</v>
      </c>
      <c r="Y11" s="14">
        <v>0.50294729133351601</v>
      </c>
      <c r="Z11" s="14">
        <v>0.44847868891850501</v>
      </c>
      <c r="AA11" s="14">
        <v>0.45998982383695303</v>
      </c>
      <c r="AB11" s="14">
        <v>0.42756334004465302</v>
      </c>
      <c r="AC11" s="14">
        <v>0.55300649169423299</v>
      </c>
      <c r="AD11" s="14">
        <v>0.44559633864307502</v>
      </c>
      <c r="AE11" s="14"/>
      <c r="AF11" s="14">
        <v>0.54572276157574195</v>
      </c>
      <c r="AG11" s="14">
        <v>0.50576835569822798</v>
      </c>
      <c r="AH11" s="14">
        <v>0.37357728258411599</v>
      </c>
      <c r="AI11" s="14">
        <v>0.30697665719002099</v>
      </c>
      <c r="AJ11" s="14">
        <v>0.185111127582298</v>
      </c>
      <c r="AK11" s="14"/>
      <c r="AL11" s="14">
        <v>0.61568297318786602</v>
      </c>
      <c r="AM11" s="14">
        <v>0.54198240747001203</v>
      </c>
      <c r="AN11" s="14">
        <v>0.53372201868206404</v>
      </c>
      <c r="AO11" s="14">
        <v>0.53597914664952295</v>
      </c>
      <c r="AP11" s="14">
        <v>0.51990356337270205</v>
      </c>
      <c r="AQ11" s="14">
        <v>0.50284747172960498</v>
      </c>
      <c r="AR11" s="14">
        <v>0.44070415051966499</v>
      </c>
      <c r="AS11" s="14">
        <v>0.456725596255739</v>
      </c>
      <c r="AT11" s="14">
        <v>0.43366765300836702</v>
      </c>
      <c r="AU11" s="14">
        <v>0.43501955903130601</v>
      </c>
      <c r="AV11" s="14">
        <v>0.39020752605393799</v>
      </c>
      <c r="AW11" s="14">
        <v>0.38481714891611601</v>
      </c>
      <c r="AX11" s="14">
        <v>0.33903772740033999</v>
      </c>
      <c r="AY11" s="14">
        <v>0.329057239398936</v>
      </c>
      <c r="AZ11" s="14">
        <v>0.26160993246438102</v>
      </c>
      <c r="BA11" s="14">
        <v>0.21544666295814699</v>
      </c>
      <c r="BB11" s="14"/>
      <c r="BC11" s="14">
        <v>0.35447191429118802</v>
      </c>
      <c r="BD11" s="14">
        <v>0.48837791749003101</v>
      </c>
      <c r="BE11" s="14"/>
      <c r="BF11" s="14">
        <v>0</v>
      </c>
      <c r="BG11" s="14">
        <v>0.62296182878149597</v>
      </c>
      <c r="BH11" s="14">
        <v>0.59021341779492797</v>
      </c>
      <c r="BI11" s="14">
        <v>0.67944702053503803</v>
      </c>
      <c r="BJ11" s="14"/>
      <c r="BK11" s="14">
        <v>0.30276245678201702</v>
      </c>
      <c r="BL11" s="14">
        <v>0.41079149446131802</v>
      </c>
      <c r="BM11" s="14">
        <v>0.46213840050193999</v>
      </c>
      <c r="BN11" s="14">
        <v>0.61117794708753903</v>
      </c>
      <c r="BO11" s="14"/>
      <c r="BP11" s="14">
        <v>0.38673015272831901</v>
      </c>
      <c r="BQ11" s="14">
        <v>0.53084700358882897</v>
      </c>
      <c r="BR11" s="14">
        <v>0.41963100882431498</v>
      </c>
      <c r="BS11" s="14">
        <v>0.31433687464869597</v>
      </c>
      <c r="BT11" s="14">
        <v>0.58501653113899699</v>
      </c>
    </row>
    <row r="12" spans="2:72" x14ac:dyDescent="0.35">
      <c r="B12" s="15" t="s">
        <v>392</v>
      </c>
      <c r="C12" s="20">
        <v>1.3164196811767901E-2</v>
      </c>
      <c r="D12" s="20">
        <v>1.01206903876524E-2</v>
      </c>
      <c r="E12" s="20">
        <v>1.6191974302672999E-2</v>
      </c>
      <c r="F12" s="20"/>
      <c r="G12" s="20">
        <v>2.6929016774601501E-2</v>
      </c>
      <c r="H12" s="20">
        <v>1.1337671473835E-2</v>
      </c>
      <c r="I12" s="20">
        <v>1.6094488609868701E-2</v>
      </c>
      <c r="J12" s="20">
        <v>1.36021271001011E-2</v>
      </c>
      <c r="K12" s="20">
        <v>6.7265635752520696E-3</v>
      </c>
      <c r="L12" s="20">
        <v>7.1063723625528598E-3</v>
      </c>
      <c r="M12" s="20"/>
      <c r="N12" s="20">
        <v>4.1183436731580501E-3</v>
      </c>
      <c r="O12" s="20">
        <v>1.6348419000656599E-2</v>
      </c>
      <c r="P12" s="20">
        <v>1.43560275482472E-2</v>
      </c>
      <c r="Q12" s="20">
        <v>1.82576270692132E-2</v>
      </c>
      <c r="R12" s="20"/>
      <c r="S12" s="20">
        <v>1.38770527194072E-2</v>
      </c>
      <c r="T12" s="20">
        <v>1.1610395513292101E-2</v>
      </c>
      <c r="U12" s="20">
        <v>7.5955787982269797E-3</v>
      </c>
      <c r="V12" s="20">
        <v>1.11733627936284E-2</v>
      </c>
      <c r="W12" s="20">
        <v>2.8607768859785099E-2</v>
      </c>
      <c r="X12" s="20">
        <v>9.4109747679057606E-3</v>
      </c>
      <c r="Y12" s="20">
        <v>1.8436125698272101E-2</v>
      </c>
      <c r="Z12" s="20">
        <v>2.10158161834792E-2</v>
      </c>
      <c r="AA12" s="20">
        <v>9.0325412075928594E-3</v>
      </c>
      <c r="AB12" s="20">
        <v>7.3720373137778098E-3</v>
      </c>
      <c r="AC12" s="20">
        <v>1.0669110542059001E-2</v>
      </c>
      <c r="AD12" s="20">
        <v>2.4831282717776099E-2</v>
      </c>
      <c r="AE12" s="20"/>
      <c r="AF12" s="20">
        <v>1.17634682880675E-2</v>
      </c>
      <c r="AG12" s="20">
        <v>1.5064672020763699E-2</v>
      </c>
      <c r="AH12" s="20">
        <v>1.2673055172743799E-2</v>
      </c>
      <c r="AI12" s="20">
        <v>9.6940502699662708E-3</v>
      </c>
      <c r="AJ12" s="20">
        <v>2.4558945310741698E-2</v>
      </c>
      <c r="AK12" s="20"/>
      <c r="AL12" s="20">
        <v>7.5593190534528495E-2</v>
      </c>
      <c r="AM12" s="20">
        <v>2.02298921225957E-2</v>
      </c>
      <c r="AN12" s="20">
        <v>1.9032669886681602E-2</v>
      </c>
      <c r="AO12" s="20">
        <v>1.27049099535989E-2</v>
      </c>
      <c r="AP12" s="20">
        <v>6.8724301460346198E-3</v>
      </c>
      <c r="AQ12" s="20">
        <v>1.1366705274379701E-2</v>
      </c>
      <c r="AR12" s="20">
        <v>1.3398911625463601E-2</v>
      </c>
      <c r="AS12" s="20">
        <v>1.1149206304189301E-2</v>
      </c>
      <c r="AT12" s="20">
        <v>5.7717221946018997E-3</v>
      </c>
      <c r="AU12" s="20">
        <v>8.8129316155702991E-3</v>
      </c>
      <c r="AV12" s="20">
        <v>9.5973134882301296E-3</v>
      </c>
      <c r="AW12" s="20">
        <v>1.0437693703396299E-2</v>
      </c>
      <c r="AX12" s="20">
        <v>1.14131939356573E-2</v>
      </c>
      <c r="AY12" s="20">
        <v>5.0833125750344302E-3</v>
      </c>
      <c r="AZ12" s="20">
        <v>3.63220546722546E-3</v>
      </c>
      <c r="BA12" s="20">
        <v>1.18119870719309E-2</v>
      </c>
      <c r="BB12" s="20"/>
      <c r="BC12" s="20">
        <v>1.1207822097359099E-2</v>
      </c>
      <c r="BD12" s="20">
        <v>1.40215570498071E-2</v>
      </c>
      <c r="BE12" s="20"/>
      <c r="BF12" s="20">
        <v>0</v>
      </c>
      <c r="BG12" s="20">
        <v>7.3292622642647199E-3</v>
      </c>
      <c r="BH12" s="20">
        <v>1.5667474735050799E-2</v>
      </c>
      <c r="BI12" s="20">
        <v>5.1450069172317099E-2</v>
      </c>
      <c r="BJ12" s="20"/>
      <c r="BK12" s="20">
        <v>4.25378004123474E-3</v>
      </c>
      <c r="BL12" s="20">
        <v>7.4194576700271101E-3</v>
      </c>
      <c r="BM12" s="20">
        <v>1.1855736431839599E-2</v>
      </c>
      <c r="BN12" s="20">
        <v>2.9820095018273901E-2</v>
      </c>
      <c r="BO12" s="20"/>
      <c r="BP12" s="20">
        <v>1.0868828507147901E-2</v>
      </c>
      <c r="BQ12" s="20">
        <v>9.3574313283388E-3</v>
      </c>
      <c r="BR12" s="20">
        <v>7.1830806844734099E-3</v>
      </c>
      <c r="BS12" s="20">
        <v>5.9831649019364101E-3</v>
      </c>
      <c r="BT12" s="20">
        <v>2.65374167489759E-2</v>
      </c>
    </row>
    <row r="13" spans="2:72" x14ac:dyDescent="0.35">
      <c r="B13" s="16"/>
    </row>
    <row r="14" spans="2:72" x14ac:dyDescent="0.35">
      <c r="B14" t="s">
        <v>104</v>
      </c>
    </row>
    <row r="15" spans="2:72" x14ac:dyDescent="0.35">
      <c r="B15" t="s">
        <v>105</v>
      </c>
    </row>
    <row r="17" spans="2:2" x14ac:dyDescent="0.35">
      <c r="B17"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405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401</v>
      </c>
      <c r="C9" s="14">
        <v>4.6645136425740703E-2</v>
      </c>
      <c r="D9" s="14">
        <v>4.1145101616823901E-2</v>
      </c>
      <c r="E9" s="14">
        <v>5.1959212709019501E-2</v>
      </c>
      <c r="F9" s="14"/>
      <c r="G9" s="14">
        <v>5.9472484441918702E-2</v>
      </c>
      <c r="H9" s="14">
        <v>6.1854404040616297E-2</v>
      </c>
      <c r="I9" s="14">
        <v>5.6609567618079698E-2</v>
      </c>
      <c r="J9" s="14">
        <v>3.42204447905902E-2</v>
      </c>
      <c r="K9" s="14">
        <v>3.5720512054804497E-2</v>
      </c>
      <c r="L9" s="14">
        <v>3.5068174380722697E-2</v>
      </c>
      <c r="M9" s="14"/>
      <c r="N9" s="14">
        <v>4.4842950488001201E-2</v>
      </c>
      <c r="O9" s="14">
        <v>3.97919597067437E-2</v>
      </c>
      <c r="P9" s="14">
        <v>5.3274867874410797E-2</v>
      </c>
      <c r="Q9" s="14">
        <v>5.0608129123379697E-2</v>
      </c>
      <c r="R9" s="14"/>
      <c r="S9" s="14">
        <v>7.2584443273448498E-2</v>
      </c>
      <c r="T9" s="14">
        <v>3.5700638468681503E-2</v>
      </c>
      <c r="U9" s="14">
        <v>4.5448779765615101E-2</v>
      </c>
      <c r="V9" s="14">
        <v>4.1530725393934598E-2</v>
      </c>
      <c r="W9" s="14">
        <v>3.4832144222560597E-2</v>
      </c>
      <c r="X9" s="14">
        <v>4.6682836718536902E-2</v>
      </c>
      <c r="Y9" s="14">
        <v>3.8058906917709599E-2</v>
      </c>
      <c r="Z9" s="14">
        <v>4.7858364839676197E-2</v>
      </c>
      <c r="AA9" s="14">
        <v>5.3777002151473803E-2</v>
      </c>
      <c r="AB9" s="14">
        <v>4.13574342251153E-2</v>
      </c>
      <c r="AC9" s="14">
        <v>3.4510716491738001E-2</v>
      </c>
      <c r="AD9" s="14">
        <v>5.02400611313321E-2</v>
      </c>
      <c r="AE9" s="14"/>
      <c r="AF9" s="14">
        <v>4.5275177496092403E-2</v>
      </c>
      <c r="AG9" s="14">
        <v>3.88770431875501E-2</v>
      </c>
      <c r="AH9" s="14">
        <v>4.6586812227460798E-2</v>
      </c>
      <c r="AI9" s="14">
        <v>6.0331694703502199E-2</v>
      </c>
      <c r="AJ9" s="14">
        <v>9.4884369805009194E-2</v>
      </c>
      <c r="AK9" s="14"/>
      <c r="AL9" s="14">
        <v>7.4018531574681398E-2</v>
      </c>
      <c r="AM9" s="14">
        <v>5.7036493431519501E-2</v>
      </c>
      <c r="AN9" s="14">
        <v>6.0822309016412203E-2</v>
      </c>
      <c r="AO9" s="14">
        <v>4.4868080854776698E-2</v>
      </c>
      <c r="AP9" s="14">
        <v>3.7918395657805103E-2</v>
      </c>
      <c r="AQ9" s="14">
        <v>4.3695793047457597E-2</v>
      </c>
      <c r="AR9" s="14">
        <v>5.2919109010948803E-2</v>
      </c>
      <c r="AS9" s="14">
        <v>5.2560545732451801E-2</v>
      </c>
      <c r="AT9" s="14">
        <v>3.6361171649511699E-2</v>
      </c>
      <c r="AU9" s="14">
        <v>4.0902967781960002E-2</v>
      </c>
      <c r="AV9" s="14">
        <v>3.3427649113726601E-2</v>
      </c>
      <c r="AW9" s="14">
        <v>4.97814609785414E-2</v>
      </c>
      <c r="AX9" s="14">
        <v>4.1399943148689701E-2</v>
      </c>
      <c r="AY9" s="14">
        <v>5.7232082998606298E-2</v>
      </c>
      <c r="AZ9" s="14">
        <v>2.9057061679509201E-2</v>
      </c>
      <c r="BA9" s="14">
        <v>6.6752734975948594E-2</v>
      </c>
      <c r="BB9" s="14"/>
      <c r="BC9" s="14">
        <v>6.3301731038661199E-2</v>
      </c>
      <c r="BD9" s="14">
        <v>3.9345562465252497E-2</v>
      </c>
      <c r="BE9" s="14"/>
      <c r="BF9" s="14">
        <v>2.4770812885894101E-2</v>
      </c>
      <c r="BG9" s="14">
        <v>3.6859422885065302E-2</v>
      </c>
      <c r="BH9" s="14">
        <v>6.9503657089920207E-2</v>
      </c>
      <c r="BI9" s="14">
        <v>7.3598976393018295E-2</v>
      </c>
      <c r="BJ9" s="14"/>
      <c r="BK9" s="14">
        <v>0</v>
      </c>
      <c r="BL9" s="14">
        <v>1.8812536010180701E-2</v>
      </c>
      <c r="BM9" s="14">
        <v>5.4070108758062299E-2</v>
      </c>
      <c r="BN9" s="14">
        <v>0.10860220068951899</v>
      </c>
      <c r="BO9" s="14"/>
      <c r="BP9" s="14">
        <v>5.5284631363033597E-2</v>
      </c>
      <c r="BQ9" s="14">
        <v>2.85362904255494E-2</v>
      </c>
      <c r="BR9" s="14">
        <v>3.3094994141622501E-2</v>
      </c>
      <c r="BS9" s="14">
        <v>4.1519492064280697E-2</v>
      </c>
      <c r="BT9" s="14">
        <v>6.0287220542795499E-2</v>
      </c>
    </row>
    <row r="10" spans="2:72" x14ac:dyDescent="0.35">
      <c r="B10" s="15" t="s">
        <v>402</v>
      </c>
      <c r="C10" s="14">
        <v>0.82775027568637105</v>
      </c>
      <c r="D10" s="14">
        <v>0.85622612360136097</v>
      </c>
      <c r="E10" s="14">
        <v>0.79970200495689203</v>
      </c>
      <c r="F10" s="14"/>
      <c r="G10" s="14">
        <v>0.79137302678104804</v>
      </c>
      <c r="H10" s="14">
        <v>0.77560839134958903</v>
      </c>
      <c r="I10" s="14">
        <v>0.81141383797632405</v>
      </c>
      <c r="J10" s="14">
        <v>0.845043476413601</v>
      </c>
      <c r="K10" s="14">
        <v>0.85709293741303105</v>
      </c>
      <c r="L10" s="14">
        <v>0.87385888384594601</v>
      </c>
      <c r="M10" s="14"/>
      <c r="N10" s="14">
        <v>0.85435602417872902</v>
      </c>
      <c r="O10" s="14">
        <v>0.858302947757835</v>
      </c>
      <c r="P10" s="14">
        <v>0.81588904247945304</v>
      </c>
      <c r="Q10" s="14">
        <v>0.77757779658135096</v>
      </c>
      <c r="R10" s="14"/>
      <c r="S10" s="14">
        <v>0.773536539358469</v>
      </c>
      <c r="T10" s="14">
        <v>0.84163164134261803</v>
      </c>
      <c r="U10" s="14">
        <v>0.84131652432870596</v>
      </c>
      <c r="V10" s="14">
        <v>0.85729379531523797</v>
      </c>
      <c r="W10" s="14">
        <v>0.857403594573387</v>
      </c>
      <c r="X10" s="14">
        <v>0.79062985100896199</v>
      </c>
      <c r="Y10" s="14">
        <v>0.82299242550988105</v>
      </c>
      <c r="Z10" s="14">
        <v>0.80429998956605697</v>
      </c>
      <c r="AA10" s="14">
        <v>0.84333226185235299</v>
      </c>
      <c r="AB10" s="14">
        <v>0.86021088253407596</v>
      </c>
      <c r="AC10" s="14">
        <v>0.83224573636589905</v>
      </c>
      <c r="AD10" s="14">
        <v>0.81994767097904997</v>
      </c>
      <c r="AE10" s="14"/>
      <c r="AF10" s="14">
        <v>0.80309414393796397</v>
      </c>
      <c r="AG10" s="14">
        <v>0.84187908159937996</v>
      </c>
      <c r="AH10" s="14">
        <v>0.85573981276324995</v>
      </c>
      <c r="AI10" s="14">
        <v>0.811398561501668</v>
      </c>
      <c r="AJ10" s="14">
        <v>0.75433687091587898</v>
      </c>
      <c r="AK10" s="14"/>
      <c r="AL10" s="14">
        <v>0.62919979535870396</v>
      </c>
      <c r="AM10" s="14">
        <v>0.69489093949220404</v>
      </c>
      <c r="AN10" s="14">
        <v>0.78613860273615499</v>
      </c>
      <c r="AO10" s="14">
        <v>0.81446765263453802</v>
      </c>
      <c r="AP10" s="14">
        <v>0.82089414763310298</v>
      </c>
      <c r="AQ10" s="14">
        <v>0.83400350326336503</v>
      </c>
      <c r="AR10" s="14">
        <v>0.83144068502801705</v>
      </c>
      <c r="AS10" s="14">
        <v>0.82504705483084195</v>
      </c>
      <c r="AT10" s="14">
        <v>0.86629566234446997</v>
      </c>
      <c r="AU10" s="14">
        <v>0.86091408928859503</v>
      </c>
      <c r="AV10" s="14">
        <v>0.867846971260675</v>
      </c>
      <c r="AW10" s="14">
        <v>0.845879148249012</v>
      </c>
      <c r="AX10" s="14">
        <v>0.85989367531269401</v>
      </c>
      <c r="AY10" s="14">
        <v>0.87209769202014298</v>
      </c>
      <c r="AZ10" s="14">
        <v>0.87129568268920099</v>
      </c>
      <c r="BA10" s="14">
        <v>0.80424989241271705</v>
      </c>
      <c r="BB10" s="14"/>
      <c r="BC10" s="14">
        <v>0.79302236929860503</v>
      </c>
      <c r="BD10" s="14">
        <v>0.84296940823185296</v>
      </c>
      <c r="BE10" s="14"/>
      <c r="BF10" s="14">
        <v>0.92811344165908005</v>
      </c>
      <c r="BG10" s="14">
        <v>0.87287669620851005</v>
      </c>
      <c r="BH10" s="14">
        <v>0.75620582387926305</v>
      </c>
      <c r="BI10" s="14">
        <v>0.63772705293731202</v>
      </c>
      <c r="BJ10" s="14"/>
      <c r="BK10" s="14">
        <v>1</v>
      </c>
      <c r="BL10" s="14">
        <v>0.94025747752574296</v>
      </c>
      <c r="BM10" s="14">
        <v>0.82965869102396705</v>
      </c>
      <c r="BN10" s="14">
        <v>0.54271172625366904</v>
      </c>
      <c r="BO10" s="14"/>
      <c r="BP10" s="14">
        <v>0.79566068559278103</v>
      </c>
      <c r="BQ10" s="14">
        <v>0.899122388211121</v>
      </c>
      <c r="BR10" s="14">
        <v>0.90055346102158296</v>
      </c>
      <c r="BS10" s="14">
        <v>0.87707362190577698</v>
      </c>
      <c r="BT10" s="14">
        <v>0.737495961471617</v>
      </c>
    </row>
    <row r="11" spans="2:72" x14ac:dyDescent="0.35">
      <c r="B11" s="15" t="s">
        <v>403</v>
      </c>
      <c r="C11" s="14">
        <v>6.1784665572993801E-2</v>
      </c>
      <c r="D11" s="14">
        <v>5.3385010472614403E-2</v>
      </c>
      <c r="E11" s="14">
        <v>7.0253997867947102E-2</v>
      </c>
      <c r="F11" s="14"/>
      <c r="G11" s="14">
        <v>7.1549501404899296E-2</v>
      </c>
      <c r="H11" s="14">
        <v>9.0692286930837002E-2</v>
      </c>
      <c r="I11" s="14">
        <v>6.2637820634156793E-2</v>
      </c>
      <c r="J11" s="14">
        <v>6.0484751168955901E-2</v>
      </c>
      <c r="K11" s="14">
        <v>5.8491173092898502E-2</v>
      </c>
      <c r="L11" s="14">
        <v>3.4370182658905402E-2</v>
      </c>
      <c r="M11" s="14"/>
      <c r="N11" s="14">
        <v>4.96551539342934E-2</v>
      </c>
      <c r="O11" s="14">
        <v>4.8714504039161097E-2</v>
      </c>
      <c r="P11" s="14">
        <v>7.3650292218573402E-2</v>
      </c>
      <c r="Q11" s="14">
        <v>7.7959716256719103E-2</v>
      </c>
      <c r="R11" s="14"/>
      <c r="S11" s="14">
        <v>8.59238428979055E-2</v>
      </c>
      <c r="T11" s="14">
        <v>6.0963352603160603E-2</v>
      </c>
      <c r="U11" s="14">
        <v>6.2609049863115496E-2</v>
      </c>
      <c r="V11" s="14">
        <v>5.5021828653930703E-2</v>
      </c>
      <c r="W11" s="14">
        <v>3.9286480376980903E-2</v>
      </c>
      <c r="X11" s="14">
        <v>7.0311414880110501E-2</v>
      </c>
      <c r="Y11" s="14">
        <v>6.1112046495635203E-2</v>
      </c>
      <c r="Z11" s="14">
        <v>7.6840599920060801E-2</v>
      </c>
      <c r="AA11" s="14">
        <v>4.2248099326792E-2</v>
      </c>
      <c r="AB11" s="14">
        <v>6.4631908538557298E-2</v>
      </c>
      <c r="AC11" s="14">
        <v>4.8686540878617499E-2</v>
      </c>
      <c r="AD11" s="14">
        <v>6.4261729732383602E-2</v>
      </c>
      <c r="AE11" s="14"/>
      <c r="AF11" s="14">
        <v>6.8560273689347098E-2</v>
      </c>
      <c r="AG11" s="14">
        <v>6.1991502138931898E-2</v>
      </c>
      <c r="AH11" s="14">
        <v>4.9519906085862701E-2</v>
      </c>
      <c r="AI11" s="14">
        <v>6.94018009451004E-2</v>
      </c>
      <c r="AJ11" s="14">
        <v>6.9854766939198301E-2</v>
      </c>
      <c r="AK11" s="14"/>
      <c r="AL11" s="14">
        <v>0.160995711610154</v>
      </c>
      <c r="AM11" s="14">
        <v>0.107117216400961</v>
      </c>
      <c r="AN11" s="14">
        <v>7.6144246410571895E-2</v>
      </c>
      <c r="AO11" s="14">
        <v>6.8189225788218705E-2</v>
      </c>
      <c r="AP11" s="14">
        <v>6.8726725443154196E-2</v>
      </c>
      <c r="AQ11" s="14">
        <v>5.9479559708003601E-2</v>
      </c>
      <c r="AR11" s="14">
        <v>5.84693109686324E-2</v>
      </c>
      <c r="AS11" s="14">
        <v>5.93405745706738E-2</v>
      </c>
      <c r="AT11" s="14">
        <v>4.8217513639026502E-2</v>
      </c>
      <c r="AU11" s="14">
        <v>5.0615217671754802E-2</v>
      </c>
      <c r="AV11" s="14">
        <v>4.8254126492314302E-2</v>
      </c>
      <c r="AW11" s="14">
        <v>5.3943505590549702E-2</v>
      </c>
      <c r="AX11" s="14">
        <v>5.7272607169827697E-2</v>
      </c>
      <c r="AY11" s="14">
        <v>3.4016068386864502E-2</v>
      </c>
      <c r="AZ11" s="14">
        <v>6.473574126784E-2</v>
      </c>
      <c r="BA11" s="14">
        <v>6.7128948584182696E-2</v>
      </c>
      <c r="BB11" s="14"/>
      <c r="BC11" s="14">
        <v>7.8636818723538393E-2</v>
      </c>
      <c r="BD11" s="14">
        <v>5.4399390180600499E-2</v>
      </c>
      <c r="BE11" s="14"/>
      <c r="BF11" s="14">
        <v>2.7505315380486402E-2</v>
      </c>
      <c r="BG11" s="14">
        <v>4.9499743178175001E-2</v>
      </c>
      <c r="BH11" s="14">
        <v>8.8787187306604398E-2</v>
      </c>
      <c r="BI11" s="14">
        <v>0.11362056554072</v>
      </c>
      <c r="BJ11" s="14"/>
      <c r="BK11" s="14">
        <v>0</v>
      </c>
      <c r="BL11" s="14">
        <v>2.2552700468258399E-2</v>
      </c>
      <c r="BM11" s="14">
        <v>7.2931929154362599E-2</v>
      </c>
      <c r="BN11" s="14">
        <v>0.14373934128864899</v>
      </c>
      <c r="BO11" s="14"/>
      <c r="BP11" s="14">
        <v>8.1296543867972998E-2</v>
      </c>
      <c r="BQ11" s="14">
        <v>3.8946852431206998E-2</v>
      </c>
      <c r="BR11" s="14">
        <v>3.1955962071551602E-2</v>
      </c>
      <c r="BS11" s="14">
        <v>4.05322944245297E-2</v>
      </c>
      <c r="BT11" s="14">
        <v>9.0273142649100704E-2</v>
      </c>
    </row>
    <row r="12" spans="2:72" x14ac:dyDescent="0.35">
      <c r="B12" s="15" t="s">
        <v>404</v>
      </c>
      <c r="C12" s="14">
        <v>4.3283111833828602E-2</v>
      </c>
      <c r="D12" s="14">
        <v>3.4425549733879103E-2</v>
      </c>
      <c r="E12" s="14">
        <v>5.1877583552687699E-2</v>
      </c>
      <c r="F12" s="14"/>
      <c r="G12" s="14">
        <v>5.2971673328093202E-2</v>
      </c>
      <c r="H12" s="14">
        <v>5.4396994136245602E-2</v>
      </c>
      <c r="I12" s="14">
        <v>4.70180420563268E-2</v>
      </c>
      <c r="J12" s="14">
        <v>4.2449974048818298E-2</v>
      </c>
      <c r="K12" s="14">
        <v>3.3228858004188101E-2</v>
      </c>
      <c r="L12" s="14">
        <v>3.2200359305854201E-2</v>
      </c>
      <c r="M12" s="14"/>
      <c r="N12" s="14">
        <v>3.4502860442307902E-2</v>
      </c>
      <c r="O12" s="14">
        <v>4.0623635338889297E-2</v>
      </c>
      <c r="P12" s="14">
        <v>3.7946671278116802E-2</v>
      </c>
      <c r="Q12" s="14">
        <v>5.9905448178072501E-2</v>
      </c>
      <c r="R12" s="14"/>
      <c r="S12" s="14">
        <v>5.0546062678082399E-2</v>
      </c>
      <c r="T12" s="14">
        <v>3.74975173968186E-2</v>
      </c>
      <c r="U12" s="14">
        <v>3.2002105199694299E-2</v>
      </c>
      <c r="V12" s="14">
        <v>3.64345922639467E-2</v>
      </c>
      <c r="W12" s="14">
        <v>3.7056899622108702E-2</v>
      </c>
      <c r="X12" s="14">
        <v>6.8921265216205799E-2</v>
      </c>
      <c r="Y12" s="14">
        <v>5.4633772908005702E-2</v>
      </c>
      <c r="Z12" s="14">
        <v>5.2402890252771499E-2</v>
      </c>
      <c r="AA12" s="14">
        <v>3.4701886785421299E-2</v>
      </c>
      <c r="AB12" s="14">
        <v>2.8093665527616999E-2</v>
      </c>
      <c r="AC12" s="14">
        <v>5.5661174455217899E-2</v>
      </c>
      <c r="AD12" s="14">
        <v>3.6635497952776402E-2</v>
      </c>
      <c r="AE12" s="14"/>
      <c r="AF12" s="14">
        <v>5.4055389146417103E-2</v>
      </c>
      <c r="AG12" s="14">
        <v>4.1688187217393702E-2</v>
      </c>
      <c r="AH12" s="14">
        <v>3.42070825501605E-2</v>
      </c>
      <c r="AI12" s="14">
        <v>4.6733031211032998E-2</v>
      </c>
      <c r="AJ12" s="14">
        <v>5.3114304809794399E-2</v>
      </c>
      <c r="AK12" s="14"/>
      <c r="AL12" s="14">
        <v>6.2885734277578001E-2</v>
      </c>
      <c r="AM12" s="14">
        <v>7.9302588803755403E-2</v>
      </c>
      <c r="AN12" s="14">
        <v>5.6165680072284799E-2</v>
      </c>
      <c r="AO12" s="14">
        <v>4.1754989305879897E-2</v>
      </c>
      <c r="AP12" s="14">
        <v>5.6474990307022403E-2</v>
      </c>
      <c r="AQ12" s="14">
        <v>4.1352487092007201E-2</v>
      </c>
      <c r="AR12" s="14">
        <v>3.8943161118418002E-2</v>
      </c>
      <c r="AS12" s="14">
        <v>4.58890614250827E-2</v>
      </c>
      <c r="AT12" s="14">
        <v>3.09058705055557E-2</v>
      </c>
      <c r="AU12" s="14">
        <v>2.90243645319565E-2</v>
      </c>
      <c r="AV12" s="14">
        <v>3.9151502428666697E-2</v>
      </c>
      <c r="AW12" s="14">
        <v>3.2496864370395798E-2</v>
      </c>
      <c r="AX12" s="14">
        <v>3.0470148347787399E-2</v>
      </c>
      <c r="AY12" s="14">
        <v>3.1548824870875902E-2</v>
      </c>
      <c r="AZ12" s="14">
        <v>3.0078344115612301E-2</v>
      </c>
      <c r="BA12" s="14">
        <v>5.1713604472989401E-2</v>
      </c>
      <c r="BB12" s="14"/>
      <c r="BC12" s="14">
        <v>5.1927093756390201E-2</v>
      </c>
      <c r="BD12" s="14">
        <v>3.9494979456042599E-2</v>
      </c>
      <c r="BE12" s="14"/>
      <c r="BF12" s="14">
        <v>1.8719879938513401E-2</v>
      </c>
      <c r="BG12" s="14">
        <v>3.4817423122966297E-2</v>
      </c>
      <c r="BH12" s="14">
        <v>6.54844692448288E-2</v>
      </c>
      <c r="BI12" s="14">
        <v>7.3935880506024607E-2</v>
      </c>
      <c r="BJ12" s="14"/>
      <c r="BK12" s="14">
        <v>0</v>
      </c>
      <c r="BL12" s="14">
        <v>1.83772859958178E-2</v>
      </c>
      <c r="BM12" s="14">
        <v>4.0419002495438602E-2</v>
      </c>
      <c r="BN12" s="14">
        <v>0.115912405616483</v>
      </c>
      <c r="BO12" s="14"/>
      <c r="BP12" s="14">
        <v>5.3892626623724099E-2</v>
      </c>
      <c r="BQ12" s="14">
        <v>2.1781615025361099E-2</v>
      </c>
      <c r="BR12" s="14">
        <v>2.11085794858628E-2</v>
      </c>
      <c r="BS12" s="14">
        <v>3.3609315245909099E-2</v>
      </c>
      <c r="BT12" s="14">
        <v>6.4886629042533506E-2</v>
      </c>
    </row>
    <row r="13" spans="2:72" x14ac:dyDescent="0.35">
      <c r="B13" s="15" t="s">
        <v>102</v>
      </c>
      <c r="C13" s="20">
        <v>2.05368104810662E-2</v>
      </c>
      <c r="D13" s="20">
        <v>1.48182145753214E-2</v>
      </c>
      <c r="E13" s="20">
        <v>2.6207200913453601E-2</v>
      </c>
      <c r="F13" s="20"/>
      <c r="G13" s="20">
        <v>2.4633314044041298E-2</v>
      </c>
      <c r="H13" s="20">
        <v>1.74479235427119E-2</v>
      </c>
      <c r="I13" s="20">
        <v>2.23207317151125E-2</v>
      </c>
      <c r="J13" s="20">
        <v>1.7801353578034598E-2</v>
      </c>
      <c r="K13" s="20">
        <v>1.5466519435077901E-2</v>
      </c>
      <c r="L13" s="20">
        <v>2.45023998085717E-2</v>
      </c>
      <c r="M13" s="20"/>
      <c r="N13" s="20">
        <v>1.66430109566684E-2</v>
      </c>
      <c r="O13" s="20">
        <v>1.25669531573707E-2</v>
      </c>
      <c r="P13" s="20">
        <v>1.9239126149445701E-2</v>
      </c>
      <c r="Q13" s="20">
        <v>3.3948909860477702E-2</v>
      </c>
      <c r="R13" s="20"/>
      <c r="S13" s="20">
        <v>1.7409111792094499E-2</v>
      </c>
      <c r="T13" s="20">
        <v>2.4206850188721599E-2</v>
      </c>
      <c r="U13" s="20">
        <v>1.8623540842869799E-2</v>
      </c>
      <c r="V13" s="20">
        <v>9.7190583729502896E-3</v>
      </c>
      <c r="W13" s="20">
        <v>3.1420881204963197E-2</v>
      </c>
      <c r="X13" s="20">
        <v>2.3454632176185101E-2</v>
      </c>
      <c r="Y13" s="20">
        <v>2.3202848168768199E-2</v>
      </c>
      <c r="Z13" s="20">
        <v>1.8598155421434601E-2</v>
      </c>
      <c r="AA13" s="20">
        <v>2.5940749883959901E-2</v>
      </c>
      <c r="AB13" s="20">
        <v>5.7061091746342003E-3</v>
      </c>
      <c r="AC13" s="20">
        <v>2.8895831808527402E-2</v>
      </c>
      <c r="AD13" s="20">
        <v>2.8915040204457999E-2</v>
      </c>
      <c r="AE13" s="20"/>
      <c r="AF13" s="20">
        <v>2.90150157301792E-2</v>
      </c>
      <c r="AG13" s="20">
        <v>1.55641858567448E-2</v>
      </c>
      <c r="AH13" s="20">
        <v>1.3946386373266201E-2</v>
      </c>
      <c r="AI13" s="20">
        <v>1.2134911638696001E-2</v>
      </c>
      <c r="AJ13" s="20">
        <v>2.78096875301195E-2</v>
      </c>
      <c r="AK13" s="20"/>
      <c r="AL13" s="20">
        <v>7.2900227178882698E-2</v>
      </c>
      <c r="AM13" s="20">
        <v>6.1652761871559901E-2</v>
      </c>
      <c r="AN13" s="20">
        <v>2.0729161764575999E-2</v>
      </c>
      <c r="AO13" s="20">
        <v>3.07200514165871E-2</v>
      </c>
      <c r="AP13" s="20">
        <v>1.5985740958915601E-2</v>
      </c>
      <c r="AQ13" s="20">
        <v>2.1468656889166299E-2</v>
      </c>
      <c r="AR13" s="20">
        <v>1.82277338739835E-2</v>
      </c>
      <c r="AS13" s="20">
        <v>1.71627634409501E-2</v>
      </c>
      <c r="AT13" s="20">
        <v>1.8219781861436201E-2</v>
      </c>
      <c r="AU13" s="20">
        <v>1.8543360725733499E-2</v>
      </c>
      <c r="AV13" s="20">
        <v>1.13197507046169E-2</v>
      </c>
      <c r="AW13" s="20">
        <v>1.7899020811501201E-2</v>
      </c>
      <c r="AX13" s="20">
        <v>1.09636260210016E-2</v>
      </c>
      <c r="AY13" s="20">
        <v>5.1053317235100499E-3</v>
      </c>
      <c r="AZ13" s="20">
        <v>4.8331702478378201E-3</v>
      </c>
      <c r="BA13" s="20">
        <v>1.01548195541625E-2</v>
      </c>
      <c r="BB13" s="20"/>
      <c r="BC13" s="20">
        <v>1.31119871828052E-2</v>
      </c>
      <c r="BD13" s="20">
        <v>2.3790659666251299E-2</v>
      </c>
      <c r="BE13" s="20"/>
      <c r="BF13" s="20">
        <v>8.9055013602584395E-4</v>
      </c>
      <c r="BG13" s="20">
        <v>5.9467146052829397E-3</v>
      </c>
      <c r="BH13" s="20">
        <v>2.0018862479383399E-2</v>
      </c>
      <c r="BI13" s="20">
        <v>0.101117524622924</v>
      </c>
      <c r="BJ13" s="20"/>
      <c r="BK13" s="20">
        <v>0</v>
      </c>
      <c r="BL13" s="20">
        <v>0</v>
      </c>
      <c r="BM13" s="20">
        <v>2.9202685681694201E-3</v>
      </c>
      <c r="BN13" s="20">
        <v>8.9034326151680596E-2</v>
      </c>
      <c r="BO13" s="20"/>
      <c r="BP13" s="20">
        <v>1.3865512552488499E-2</v>
      </c>
      <c r="BQ13" s="20">
        <v>1.16128539067614E-2</v>
      </c>
      <c r="BR13" s="20">
        <v>1.3287003279380099E-2</v>
      </c>
      <c r="BS13" s="20">
        <v>7.2652763595034402E-3</v>
      </c>
      <c r="BT13" s="20">
        <v>4.7057046293953797E-2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410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406</v>
      </c>
      <c r="C9" s="14">
        <v>0.24310728046378499</v>
      </c>
      <c r="D9" s="14">
        <v>0.224787493470155</v>
      </c>
      <c r="E9" s="14">
        <v>0.26104157981235998</v>
      </c>
      <c r="F9" s="14"/>
      <c r="G9" s="14">
        <v>0.200831908006217</v>
      </c>
      <c r="H9" s="14">
        <v>0.217519147078444</v>
      </c>
      <c r="I9" s="14">
        <v>0.25039286098020902</v>
      </c>
      <c r="J9" s="14">
        <v>0.28521748735846197</v>
      </c>
      <c r="K9" s="14">
        <v>0.26846129611753899</v>
      </c>
      <c r="L9" s="14">
        <v>0.23481755864132201</v>
      </c>
      <c r="M9" s="14"/>
      <c r="N9" s="14">
        <v>0.19553531320237999</v>
      </c>
      <c r="O9" s="14">
        <v>0.23518740058488499</v>
      </c>
      <c r="P9" s="14">
        <v>0.26813332895993103</v>
      </c>
      <c r="Q9" s="14">
        <v>0.280986762975724</v>
      </c>
      <c r="R9" s="14"/>
      <c r="S9" s="14">
        <v>0.189926653793973</v>
      </c>
      <c r="T9" s="14">
        <v>0.25715483658007898</v>
      </c>
      <c r="U9" s="14">
        <v>0.27184168687510202</v>
      </c>
      <c r="V9" s="14">
        <v>0.245746544836312</v>
      </c>
      <c r="W9" s="14">
        <v>0.26252752599466</v>
      </c>
      <c r="X9" s="14">
        <v>0.27490643842721102</v>
      </c>
      <c r="Y9" s="14">
        <v>0.23054840602014501</v>
      </c>
      <c r="Z9" s="14">
        <v>0.24020101721339801</v>
      </c>
      <c r="AA9" s="14">
        <v>0.232611951928614</v>
      </c>
      <c r="AB9" s="14">
        <v>0.24658922123615901</v>
      </c>
      <c r="AC9" s="14">
        <v>0.28536939804822897</v>
      </c>
      <c r="AD9" s="14">
        <v>0.19999642085906499</v>
      </c>
      <c r="AE9" s="14"/>
      <c r="AF9" s="14">
        <v>0.30144605464740198</v>
      </c>
      <c r="AG9" s="14">
        <v>0.25438589580276599</v>
      </c>
      <c r="AH9" s="14">
        <v>0.20765299704447299</v>
      </c>
      <c r="AI9" s="14">
        <v>0.17418787294364799</v>
      </c>
      <c r="AJ9" s="14">
        <v>0.132176364321551</v>
      </c>
      <c r="AK9" s="14"/>
      <c r="AL9" s="14">
        <v>0.26898875549111301</v>
      </c>
      <c r="AM9" s="14">
        <v>0.28644459818678802</v>
      </c>
      <c r="AN9" s="14">
        <v>0.28640139219584398</v>
      </c>
      <c r="AO9" s="14">
        <v>0.26801377773859902</v>
      </c>
      <c r="AP9" s="14">
        <v>0.28798137333597001</v>
      </c>
      <c r="AQ9" s="14">
        <v>0.26240130300930598</v>
      </c>
      <c r="AR9" s="14">
        <v>0.26831471438592303</v>
      </c>
      <c r="AS9" s="14">
        <v>0.24086983016729999</v>
      </c>
      <c r="AT9" s="14">
        <v>0.25104141521210699</v>
      </c>
      <c r="AU9" s="14">
        <v>0.22512714745774801</v>
      </c>
      <c r="AV9" s="14">
        <v>0.213484993394471</v>
      </c>
      <c r="AW9" s="14">
        <v>0.18630961647716299</v>
      </c>
      <c r="AX9" s="14">
        <v>0.20060086489308299</v>
      </c>
      <c r="AY9" s="14">
        <v>0.192639801596</v>
      </c>
      <c r="AZ9" s="14">
        <v>0.19656174947809199</v>
      </c>
      <c r="BA9" s="14">
        <v>0.17531953616075899</v>
      </c>
      <c r="BB9" s="14"/>
      <c r="BC9" s="14">
        <v>0.23701312486745099</v>
      </c>
      <c r="BD9" s="14">
        <v>0.245777978798945</v>
      </c>
      <c r="BE9" s="14"/>
      <c r="BF9" s="14">
        <v>0.17167587398879999</v>
      </c>
      <c r="BG9" s="14">
        <v>0.25980494212224597</v>
      </c>
      <c r="BH9" s="14">
        <v>0.30509993525005402</v>
      </c>
      <c r="BI9" s="14">
        <v>0.23160725901533599</v>
      </c>
      <c r="BJ9" s="14"/>
      <c r="BK9" s="14">
        <v>0</v>
      </c>
      <c r="BL9" s="14">
        <v>0.15431098017591499</v>
      </c>
      <c r="BM9" s="14">
        <v>0.34862251389372201</v>
      </c>
      <c r="BN9" s="14">
        <v>0.40859033532558098</v>
      </c>
      <c r="BO9" s="14"/>
      <c r="BP9" s="14">
        <v>0.25233095123274601</v>
      </c>
      <c r="BQ9" s="14">
        <v>0.23339099809467501</v>
      </c>
      <c r="BR9" s="14">
        <v>0.19998898502304599</v>
      </c>
      <c r="BS9" s="14">
        <v>0.20739980932803401</v>
      </c>
      <c r="BT9" s="14">
        <v>0.29116061942218602</v>
      </c>
    </row>
    <row r="10" spans="2:72" x14ac:dyDescent="0.35">
      <c r="B10" s="15" t="s">
        <v>407</v>
      </c>
      <c r="C10" s="14">
        <v>4.4702042721841299E-2</v>
      </c>
      <c r="D10" s="14">
        <v>4.4209762684936198E-2</v>
      </c>
      <c r="E10" s="14">
        <v>4.53809257679616E-2</v>
      </c>
      <c r="F10" s="14"/>
      <c r="G10" s="14">
        <v>8.0602277655438898E-2</v>
      </c>
      <c r="H10" s="14">
        <v>6.8202291758398398E-2</v>
      </c>
      <c r="I10" s="14">
        <v>6.7805857438780107E-2</v>
      </c>
      <c r="J10" s="14">
        <v>3.10704954142807E-2</v>
      </c>
      <c r="K10" s="14">
        <v>2.0756127942677699E-2</v>
      </c>
      <c r="L10" s="14">
        <v>1.01052786847813E-2</v>
      </c>
      <c r="M10" s="14"/>
      <c r="N10" s="14">
        <v>3.7847118023799801E-2</v>
      </c>
      <c r="O10" s="14">
        <v>3.8491656122512E-2</v>
      </c>
      <c r="P10" s="14">
        <v>5.2141896326311298E-2</v>
      </c>
      <c r="Q10" s="14">
        <v>5.1799185528286301E-2</v>
      </c>
      <c r="R10" s="14"/>
      <c r="S10" s="14">
        <v>7.5246421140821196E-2</v>
      </c>
      <c r="T10" s="14">
        <v>3.1805108115697998E-2</v>
      </c>
      <c r="U10" s="14">
        <v>3.9939314453775097E-2</v>
      </c>
      <c r="V10" s="14">
        <v>4.3947100018006897E-2</v>
      </c>
      <c r="W10" s="14">
        <v>3.3440290378576598E-2</v>
      </c>
      <c r="X10" s="14">
        <v>4.8407267783590002E-2</v>
      </c>
      <c r="Y10" s="14">
        <v>4.5885479016001603E-2</v>
      </c>
      <c r="Z10" s="14">
        <v>5.0814183578641599E-2</v>
      </c>
      <c r="AA10" s="14">
        <v>3.11830322051172E-2</v>
      </c>
      <c r="AB10" s="14">
        <v>4.6651719918828098E-2</v>
      </c>
      <c r="AC10" s="14">
        <v>3.5411656251220898E-2</v>
      </c>
      <c r="AD10" s="14">
        <v>3.60189745052737E-2</v>
      </c>
      <c r="AE10" s="14"/>
      <c r="AF10" s="14">
        <v>5.14503275073998E-2</v>
      </c>
      <c r="AG10" s="14">
        <v>4.8233281183822301E-2</v>
      </c>
      <c r="AH10" s="14">
        <v>3.5096533892660403E-2</v>
      </c>
      <c r="AI10" s="14">
        <v>4.8179465865752398E-2</v>
      </c>
      <c r="AJ10" s="14">
        <v>5.8045885425668402E-2</v>
      </c>
      <c r="AK10" s="14"/>
      <c r="AL10" s="14">
        <v>4.9997748747733398E-2</v>
      </c>
      <c r="AM10" s="14">
        <v>8.9382381154208906E-2</v>
      </c>
      <c r="AN10" s="14">
        <v>4.2410870933458397E-2</v>
      </c>
      <c r="AO10" s="14">
        <v>3.4593939548772497E-2</v>
      </c>
      <c r="AP10" s="14">
        <v>4.2510597137165602E-2</v>
      </c>
      <c r="AQ10" s="14">
        <v>4.2543841537255697E-2</v>
      </c>
      <c r="AR10" s="14">
        <v>5.6760980457315403E-2</v>
      </c>
      <c r="AS10" s="14">
        <v>3.9440104613797003E-2</v>
      </c>
      <c r="AT10" s="14">
        <v>5.9127497769502303E-2</v>
      </c>
      <c r="AU10" s="14">
        <v>2.7271361728965601E-2</v>
      </c>
      <c r="AV10" s="14">
        <v>3.9163311696834402E-2</v>
      </c>
      <c r="AW10" s="14">
        <v>4.2535949229982897E-2</v>
      </c>
      <c r="AX10" s="14">
        <v>3.06559739704289E-2</v>
      </c>
      <c r="AY10" s="14">
        <v>4.6137027295552899E-2</v>
      </c>
      <c r="AZ10" s="14">
        <v>3.28895464454649E-2</v>
      </c>
      <c r="BA10" s="14">
        <v>6.2597181234302399E-2</v>
      </c>
      <c r="BB10" s="14"/>
      <c r="BC10" s="14">
        <v>6.8665816758765597E-2</v>
      </c>
      <c r="BD10" s="14">
        <v>3.4200175742424899E-2</v>
      </c>
      <c r="BE10" s="14"/>
      <c r="BF10" s="14">
        <v>1.25187836054351E-2</v>
      </c>
      <c r="BG10" s="14">
        <v>3.3515358729567603E-2</v>
      </c>
      <c r="BH10" s="14">
        <v>6.9905256924701994E-2</v>
      </c>
      <c r="BI10" s="14">
        <v>9.2772724508541293E-2</v>
      </c>
      <c r="BJ10" s="14"/>
      <c r="BK10" s="14">
        <v>0</v>
      </c>
      <c r="BL10" s="14">
        <v>1.21545016235175E-2</v>
      </c>
      <c r="BM10" s="14">
        <v>6.7984997895563504E-2</v>
      </c>
      <c r="BN10" s="14">
        <v>8.2720696019842804E-2</v>
      </c>
      <c r="BO10" s="14"/>
      <c r="BP10" s="14">
        <v>6.8164600960170296E-2</v>
      </c>
      <c r="BQ10" s="14">
        <v>1.9723711338564699E-2</v>
      </c>
      <c r="BR10" s="14">
        <v>8.6925374231917197E-3</v>
      </c>
      <c r="BS10" s="14">
        <v>2.6927177381459499E-2</v>
      </c>
      <c r="BT10" s="14">
        <v>7.0194817522387806E-2</v>
      </c>
    </row>
    <row r="11" spans="2:72" x14ac:dyDescent="0.35">
      <c r="B11" s="15" t="s">
        <v>408</v>
      </c>
      <c r="C11" s="14">
        <v>0.597751781482456</v>
      </c>
      <c r="D11" s="14">
        <v>0.64635319406944003</v>
      </c>
      <c r="E11" s="14">
        <v>0.55104406212605805</v>
      </c>
      <c r="F11" s="14"/>
      <c r="G11" s="14">
        <v>0.55363291407609605</v>
      </c>
      <c r="H11" s="14">
        <v>0.58297056638565703</v>
      </c>
      <c r="I11" s="14">
        <v>0.56550652074466201</v>
      </c>
      <c r="J11" s="14">
        <v>0.55896160284779295</v>
      </c>
      <c r="K11" s="14">
        <v>0.622759308717722</v>
      </c>
      <c r="L11" s="14">
        <v>0.67997543016339501</v>
      </c>
      <c r="M11" s="14"/>
      <c r="N11" s="14">
        <v>0.68941311700615704</v>
      </c>
      <c r="O11" s="14">
        <v>0.64106124111109997</v>
      </c>
      <c r="P11" s="14">
        <v>0.55534714607916102</v>
      </c>
      <c r="Q11" s="14">
        <v>0.49021528283842303</v>
      </c>
      <c r="R11" s="14"/>
      <c r="S11" s="14">
        <v>0.626995725652984</v>
      </c>
      <c r="T11" s="14">
        <v>0.58763001717679497</v>
      </c>
      <c r="U11" s="14">
        <v>0.57508225647309297</v>
      </c>
      <c r="V11" s="14">
        <v>0.60557726671050804</v>
      </c>
      <c r="W11" s="14">
        <v>0.574954715091757</v>
      </c>
      <c r="X11" s="14">
        <v>0.55209087279825897</v>
      </c>
      <c r="Y11" s="14">
        <v>0.61733285231298995</v>
      </c>
      <c r="Z11" s="14">
        <v>0.60406298856616703</v>
      </c>
      <c r="AA11" s="14">
        <v>0.60571896437357997</v>
      </c>
      <c r="AB11" s="14">
        <v>0.62743280832746995</v>
      </c>
      <c r="AC11" s="14">
        <v>0.55742805329349399</v>
      </c>
      <c r="AD11" s="14">
        <v>0.62064110264903205</v>
      </c>
      <c r="AE11" s="14"/>
      <c r="AF11" s="14">
        <v>0.49924194356040402</v>
      </c>
      <c r="AG11" s="14">
        <v>0.58031639516053202</v>
      </c>
      <c r="AH11" s="14">
        <v>0.66977148657322905</v>
      </c>
      <c r="AI11" s="14">
        <v>0.695115429951082</v>
      </c>
      <c r="AJ11" s="14">
        <v>0.71030870812492097</v>
      </c>
      <c r="AK11" s="14"/>
      <c r="AL11" s="14">
        <v>0.31618846866218703</v>
      </c>
      <c r="AM11" s="14">
        <v>0.40932872758726502</v>
      </c>
      <c r="AN11" s="14">
        <v>0.49833599793963901</v>
      </c>
      <c r="AO11" s="14">
        <v>0.53613424899691597</v>
      </c>
      <c r="AP11" s="14">
        <v>0.56028223274663602</v>
      </c>
      <c r="AQ11" s="14">
        <v>0.56553635247263301</v>
      </c>
      <c r="AR11" s="14">
        <v>0.569098473592764</v>
      </c>
      <c r="AS11" s="14">
        <v>0.62882042977481201</v>
      </c>
      <c r="AT11" s="14">
        <v>0.58256631444955298</v>
      </c>
      <c r="AU11" s="14">
        <v>0.67101911192811203</v>
      </c>
      <c r="AV11" s="14">
        <v>0.66322894393180698</v>
      </c>
      <c r="AW11" s="14">
        <v>0.67459504435727202</v>
      </c>
      <c r="AX11" s="14">
        <v>0.71733858288628105</v>
      </c>
      <c r="AY11" s="14">
        <v>0.70506302947365496</v>
      </c>
      <c r="AZ11" s="14">
        <v>0.70277581635006803</v>
      </c>
      <c r="BA11" s="14">
        <v>0.68694388277200602</v>
      </c>
      <c r="BB11" s="14"/>
      <c r="BC11" s="14">
        <v>0.58766106367048099</v>
      </c>
      <c r="BD11" s="14">
        <v>0.60217393034869504</v>
      </c>
      <c r="BE11" s="14"/>
      <c r="BF11" s="14">
        <v>0.79163406237506595</v>
      </c>
      <c r="BG11" s="14">
        <v>0.65102333375135801</v>
      </c>
      <c r="BH11" s="14">
        <v>0.473337779600493</v>
      </c>
      <c r="BI11" s="14">
        <v>0.29018904889418101</v>
      </c>
      <c r="BJ11" s="14"/>
      <c r="BK11" s="14">
        <v>1</v>
      </c>
      <c r="BL11" s="14">
        <v>0.81469674331174002</v>
      </c>
      <c r="BM11" s="14">
        <v>0.49360303867468602</v>
      </c>
      <c r="BN11" s="14">
        <v>0.14878692567845</v>
      </c>
      <c r="BO11" s="14"/>
      <c r="BP11" s="14">
        <v>0.56966897630685398</v>
      </c>
      <c r="BQ11" s="14">
        <v>0.681639531609464</v>
      </c>
      <c r="BR11" s="14">
        <v>0.75201400767775395</v>
      </c>
      <c r="BS11" s="14">
        <v>0.71621454761402903</v>
      </c>
      <c r="BT11" s="14">
        <v>0.400087937036047</v>
      </c>
    </row>
    <row r="12" spans="2:72" x14ac:dyDescent="0.35">
      <c r="B12" s="15" t="s">
        <v>409</v>
      </c>
      <c r="C12" s="14">
        <v>2.3927375681561999E-2</v>
      </c>
      <c r="D12" s="14">
        <v>2.1922318482884801E-2</v>
      </c>
      <c r="E12" s="14">
        <v>2.54985962849394E-2</v>
      </c>
      <c r="F12" s="14"/>
      <c r="G12" s="14">
        <v>3.8079453527783497E-2</v>
      </c>
      <c r="H12" s="14">
        <v>3.1643474104673198E-2</v>
      </c>
      <c r="I12" s="14">
        <v>2.5587602556864399E-2</v>
      </c>
      <c r="J12" s="14">
        <v>1.68488440852647E-2</v>
      </c>
      <c r="K12" s="14">
        <v>2.1695447176304498E-2</v>
      </c>
      <c r="L12" s="14">
        <v>1.4164947874823801E-2</v>
      </c>
      <c r="M12" s="14"/>
      <c r="N12" s="14">
        <v>2.3930857481592599E-2</v>
      </c>
      <c r="O12" s="14">
        <v>1.9231973327164299E-2</v>
      </c>
      <c r="P12" s="14">
        <v>2.1930291711712301E-2</v>
      </c>
      <c r="Q12" s="14">
        <v>3.0936619211156601E-2</v>
      </c>
      <c r="R12" s="14"/>
      <c r="S12" s="14">
        <v>2.9003984629172998E-2</v>
      </c>
      <c r="T12" s="14">
        <v>3.7102162522832001E-2</v>
      </c>
      <c r="U12" s="14">
        <v>2.1586732384412301E-2</v>
      </c>
      <c r="V12" s="14">
        <v>2.1753695669075399E-2</v>
      </c>
      <c r="W12" s="14">
        <v>1.0181777026041399E-2</v>
      </c>
      <c r="X12" s="14">
        <v>1.3921338707825101E-2</v>
      </c>
      <c r="Y12" s="14">
        <v>1.6960176054026499E-2</v>
      </c>
      <c r="Z12" s="14">
        <v>3.5599756832127703E-2</v>
      </c>
      <c r="AA12" s="14">
        <v>2.5133095310615899E-2</v>
      </c>
      <c r="AB12" s="14">
        <v>1.9012978702008299E-2</v>
      </c>
      <c r="AC12" s="14">
        <v>1.9870748526547199E-2</v>
      </c>
      <c r="AD12" s="14">
        <v>3.8108090153901202E-2</v>
      </c>
      <c r="AE12" s="14"/>
      <c r="AF12" s="14">
        <v>2.20421519570515E-2</v>
      </c>
      <c r="AG12" s="14">
        <v>2.4617721459763198E-2</v>
      </c>
      <c r="AH12" s="14">
        <v>2.5903792586942899E-2</v>
      </c>
      <c r="AI12" s="14">
        <v>2.27889788555285E-2</v>
      </c>
      <c r="AJ12" s="14">
        <v>1.7771767658237E-2</v>
      </c>
      <c r="AK12" s="14"/>
      <c r="AL12" s="14">
        <v>3.72489914532243E-2</v>
      </c>
      <c r="AM12" s="14">
        <v>3.8509095411241499E-2</v>
      </c>
      <c r="AN12" s="14">
        <v>2.8604503905360699E-2</v>
      </c>
      <c r="AO12" s="14">
        <v>3.4300636281812402E-2</v>
      </c>
      <c r="AP12" s="14">
        <v>1.8706321552709598E-2</v>
      </c>
      <c r="AQ12" s="14">
        <v>2.11530546026675E-2</v>
      </c>
      <c r="AR12" s="14">
        <v>2.2267838869403301E-2</v>
      </c>
      <c r="AS12" s="14">
        <v>2.4287532505106901E-2</v>
      </c>
      <c r="AT12" s="14">
        <v>2.83852589267732E-2</v>
      </c>
      <c r="AU12" s="14">
        <v>1.3485282133665E-2</v>
      </c>
      <c r="AV12" s="14">
        <v>2.5436977097370899E-2</v>
      </c>
      <c r="AW12" s="14">
        <v>2.4530470388085299E-2</v>
      </c>
      <c r="AX12" s="14">
        <v>1.1727676675836299E-2</v>
      </c>
      <c r="AY12" s="14">
        <v>2.0019741735781998E-2</v>
      </c>
      <c r="AZ12" s="14">
        <v>2.76543737749851E-2</v>
      </c>
      <c r="BA12" s="14">
        <v>2.89049053434744E-2</v>
      </c>
      <c r="BB12" s="14"/>
      <c r="BC12" s="14">
        <v>3.1388849450451999E-2</v>
      </c>
      <c r="BD12" s="14">
        <v>2.0657464820670501E-2</v>
      </c>
      <c r="BE12" s="14"/>
      <c r="BF12" s="14">
        <v>1.3168773820003501E-2</v>
      </c>
      <c r="BG12" s="14">
        <v>1.9322790844252102E-2</v>
      </c>
      <c r="BH12" s="14">
        <v>3.5527581512261902E-2</v>
      </c>
      <c r="BI12" s="14">
        <v>3.5945632242982202E-2</v>
      </c>
      <c r="BJ12" s="14"/>
      <c r="BK12" s="14">
        <v>0</v>
      </c>
      <c r="BL12" s="14">
        <v>1.1307932470283E-2</v>
      </c>
      <c r="BM12" s="14">
        <v>3.2566274488272103E-2</v>
      </c>
      <c r="BN12" s="14">
        <v>4.6397982303721698E-2</v>
      </c>
      <c r="BO12" s="14"/>
      <c r="BP12" s="14">
        <v>3.02386672297607E-2</v>
      </c>
      <c r="BQ12" s="14">
        <v>1.7275451391640301E-2</v>
      </c>
      <c r="BR12" s="14">
        <v>1.2256877111374799E-2</v>
      </c>
      <c r="BS12" s="14">
        <v>1.8987405745787798E-2</v>
      </c>
      <c r="BT12" s="14">
        <v>3.1657857395437403E-2</v>
      </c>
    </row>
    <row r="13" spans="2:72" x14ac:dyDescent="0.35">
      <c r="B13" s="15" t="s">
        <v>102</v>
      </c>
      <c r="C13" s="20">
        <v>9.0511519650355393E-2</v>
      </c>
      <c r="D13" s="20">
        <v>6.2727231292584104E-2</v>
      </c>
      <c r="E13" s="20">
        <v>0.11703483600868</v>
      </c>
      <c r="F13" s="20"/>
      <c r="G13" s="20">
        <v>0.126853446734465</v>
      </c>
      <c r="H13" s="20">
        <v>9.9664520672826606E-2</v>
      </c>
      <c r="I13" s="20">
        <v>9.0707158279484598E-2</v>
      </c>
      <c r="J13" s="20">
        <v>0.107901570294199</v>
      </c>
      <c r="K13" s="20">
        <v>6.6327820045757005E-2</v>
      </c>
      <c r="L13" s="20">
        <v>6.09367846356774E-2</v>
      </c>
      <c r="M13" s="20"/>
      <c r="N13" s="20">
        <v>5.3273594286070099E-2</v>
      </c>
      <c r="O13" s="20">
        <v>6.6027728854338705E-2</v>
      </c>
      <c r="P13" s="20">
        <v>0.10244733692288301</v>
      </c>
      <c r="Q13" s="20">
        <v>0.14606214944640999</v>
      </c>
      <c r="R13" s="20"/>
      <c r="S13" s="20">
        <v>7.8827214783049299E-2</v>
      </c>
      <c r="T13" s="20">
        <v>8.6307875604596199E-2</v>
      </c>
      <c r="U13" s="20">
        <v>9.1550009813617703E-2</v>
      </c>
      <c r="V13" s="20">
        <v>8.2975392766097694E-2</v>
      </c>
      <c r="W13" s="20">
        <v>0.11889569150896399</v>
      </c>
      <c r="X13" s="20">
        <v>0.110674082283114</v>
      </c>
      <c r="Y13" s="20">
        <v>8.9273086596837498E-2</v>
      </c>
      <c r="Z13" s="20">
        <v>6.9322053809665302E-2</v>
      </c>
      <c r="AA13" s="20">
        <v>0.10535295618207299</v>
      </c>
      <c r="AB13" s="20">
        <v>6.0313271815535502E-2</v>
      </c>
      <c r="AC13" s="20">
        <v>0.10192014388051</v>
      </c>
      <c r="AD13" s="20">
        <v>0.105235411832729</v>
      </c>
      <c r="AE13" s="20"/>
      <c r="AF13" s="20">
        <v>0.12581952232774199</v>
      </c>
      <c r="AG13" s="20">
        <v>9.2446706393116099E-2</v>
      </c>
      <c r="AH13" s="20">
        <v>6.1575189902694401E-2</v>
      </c>
      <c r="AI13" s="20">
        <v>5.9728252383989301E-2</v>
      </c>
      <c r="AJ13" s="20">
        <v>8.1697274469622494E-2</v>
      </c>
      <c r="AK13" s="20"/>
      <c r="AL13" s="20">
        <v>0.327576035645743</v>
      </c>
      <c r="AM13" s="20">
        <v>0.17633519766049599</v>
      </c>
      <c r="AN13" s="20">
        <v>0.144247235025698</v>
      </c>
      <c r="AO13" s="20">
        <v>0.1269573974339</v>
      </c>
      <c r="AP13" s="20">
        <v>9.0519475227518395E-2</v>
      </c>
      <c r="AQ13" s="20">
        <v>0.108365448378139</v>
      </c>
      <c r="AR13" s="20">
        <v>8.3557992694594296E-2</v>
      </c>
      <c r="AS13" s="20">
        <v>6.6582102938984394E-2</v>
      </c>
      <c r="AT13" s="20">
        <v>7.88795136420639E-2</v>
      </c>
      <c r="AU13" s="20">
        <v>6.3097096751509402E-2</v>
      </c>
      <c r="AV13" s="20">
        <v>5.8685773879517303E-2</v>
      </c>
      <c r="AW13" s="20">
        <v>7.2028919547496406E-2</v>
      </c>
      <c r="AX13" s="20">
        <v>3.9676901574370899E-2</v>
      </c>
      <c r="AY13" s="20">
        <v>3.61403998990103E-2</v>
      </c>
      <c r="AZ13" s="20">
        <v>4.0118513951389198E-2</v>
      </c>
      <c r="BA13" s="20">
        <v>4.6234494489457802E-2</v>
      </c>
      <c r="BB13" s="20"/>
      <c r="BC13" s="20">
        <v>7.5271145252851099E-2</v>
      </c>
      <c r="BD13" s="20">
        <v>9.7190450289263902E-2</v>
      </c>
      <c r="BE13" s="20"/>
      <c r="BF13" s="20">
        <v>1.1002506210695101E-2</v>
      </c>
      <c r="BG13" s="20">
        <v>3.6333574552576402E-2</v>
      </c>
      <c r="BH13" s="20">
        <v>0.11612944671248999</v>
      </c>
      <c r="BI13" s="20">
        <v>0.34948533533895998</v>
      </c>
      <c r="BJ13" s="20"/>
      <c r="BK13" s="20">
        <v>0</v>
      </c>
      <c r="BL13" s="20">
        <v>7.5298424185442202E-3</v>
      </c>
      <c r="BM13" s="20">
        <v>5.7223175047756203E-2</v>
      </c>
      <c r="BN13" s="20">
        <v>0.31350406067240399</v>
      </c>
      <c r="BO13" s="20"/>
      <c r="BP13" s="20">
        <v>7.9596804270468405E-2</v>
      </c>
      <c r="BQ13" s="20">
        <v>4.7970307565655797E-2</v>
      </c>
      <c r="BR13" s="20">
        <v>2.7047592764633799E-2</v>
      </c>
      <c r="BS13" s="20">
        <v>3.0471059930689399E-2</v>
      </c>
      <c r="BT13" s="20">
        <v>0.20689876862394199</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415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411</v>
      </c>
      <c r="C9" s="14">
        <v>8.4728550920895498E-2</v>
      </c>
      <c r="D9" s="14">
        <v>9.42183245660171E-2</v>
      </c>
      <c r="E9" s="14">
        <v>7.58466283763886E-2</v>
      </c>
      <c r="F9" s="14"/>
      <c r="G9" s="14">
        <v>0.10042845849250499</v>
      </c>
      <c r="H9" s="14">
        <v>0.14071972633764199</v>
      </c>
      <c r="I9" s="14">
        <v>0.102080064316035</v>
      </c>
      <c r="J9" s="14">
        <v>7.0613730648067696E-2</v>
      </c>
      <c r="K9" s="14">
        <v>5.4951128433441201E-2</v>
      </c>
      <c r="L9" s="14">
        <v>4.6071085071628798E-2</v>
      </c>
      <c r="M9" s="14"/>
      <c r="N9" s="14">
        <v>0.10067186941070499</v>
      </c>
      <c r="O9" s="14">
        <v>6.8351875150984204E-2</v>
      </c>
      <c r="P9" s="14">
        <v>7.9913989734926097E-2</v>
      </c>
      <c r="Q9" s="14">
        <v>8.9069763264210705E-2</v>
      </c>
      <c r="R9" s="14"/>
      <c r="S9" s="14">
        <v>0.134851668605971</v>
      </c>
      <c r="T9" s="14">
        <v>6.7888934039265894E-2</v>
      </c>
      <c r="U9" s="14">
        <v>8.3387639401283201E-2</v>
      </c>
      <c r="V9" s="14">
        <v>8.1971046185690802E-2</v>
      </c>
      <c r="W9" s="14">
        <v>5.3683760891515303E-2</v>
      </c>
      <c r="X9" s="14">
        <v>0.101117723694418</v>
      </c>
      <c r="Y9" s="14">
        <v>7.3871141046044905E-2</v>
      </c>
      <c r="Z9" s="14">
        <v>7.0760006525739605E-2</v>
      </c>
      <c r="AA9" s="14">
        <v>8.1376368373408697E-2</v>
      </c>
      <c r="AB9" s="14">
        <v>6.7893069987575799E-2</v>
      </c>
      <c r="AC9" s="14">
        <v>6.6325532014103294E-2</v>
      </c>
      <c r="AD9" s="14">
        <v>9.9967608811108402E-2</v>
      </c>
      <c r="AE9" s="14"/>
      <c r="AF9" s="14">
        <v>7.6314469181853903E-2</v>
      </c>
      <c r="AG9" s="14">
        <v>6.4010141912809404E-2</v>
      </c>
      <c r="AH9" s="14">
        <v>9.2177555718720494E-2</v>
      </c>
      <c r="AI9" s="14">
        <v>0.114603922009758</v>
      </c>
      <c r="AJ9" s="14">
        <v>0.22683152513504501</v>
      </c>
      <c r="AK9" s="14"/>
      <c r="AL9" s="14">
        <v>9.7189293589391407E-2</v>
      </c>
      <c r="AM9" s="14">
        <v>0.109747166417791</v>
      </c>
      <c r="AN9" s="14">
        <v>0.101257149327995</v>
      </c>
      <c r="AO9" s="14">
        <v>8.9502680037718094E-2</v>
      </c>
      <c r="AP9" s="14">
        <v>8.9548577974226801E-2</v>
      </c>
      <c r="AQ9" s="14">
        <v>6.2749666693189807E-2</v>
      </c>
      <c r="AR9" s="14">
        <v>5.3966183226706203E-2</v>
      </c>
      <c r="AS9" s="14">
        <v>6.85883911472603E-2</v>
      </c>
      <c r="AT9" s="14">
        <v>5.6384008143698101E-2</v>
      </c>
      <c r="AU9" s="14">
        <v>6.6174697575210398E-2</v>
      </c>
      <c r="AV9" s="14">
        <v>9.6993239779169793E-2</v>
      </c>
      <c r="AW9" s="14">
        <v>9.1415505781585096E-2</v>
      </c>
      <c r="AX9" s="14">
        <v>9.8563610233693602E-2</v>
      </c>
      <c r="AY9" s="14">
        <v>4.55420471505526E-2</v>
      </c>
      <c r="AZ9" s="14">
        <v>0.102554610310938</v>
      </c>
      <c r="BA9" s="14">
        <v>0.18736051550372601</v>
      </c>
      <c r="BB9" s="14"/>
      <c r="BC9" s="14">
        <v>0.129038389236178</v>
      </c>
      <c r="BD9" s="14">
        <v>6.5310239466717296E-2</v>
      </c>
      <c r="BE9" s="14"/>
      <c r="BF9" s="14">
        <v>5.4609423020105803E-2</v>
      </c>
      <c r="BG9" s="14">
        <v>8.1094883888046504E-2</v>
      </c>
      <c r="BH9" s="14">
        <v>0.11482268261779199</v>
      </c>
      <c r="BI9" s="14">
        <v>9.9387283450803499E-2</v>
      </c>
      <c r="BJ9" s="14"/>
      <c r="BK9" s="14">
        <v>0</v>
      </c>
      <c r="BL9" s="14">
        <v>8.7347877387364603E-2</v>
      </c>
      <c r="BM9" s="14">
        <v>0.124535522191961</v>
      </c>
      <c r="BN9" s="14">
        <v>0.10862753844157701</v>
      </c>
      <c r="BO9" s="14"/>
      <c r="BP9" s="14">
        <v>0.12330029722414799</v>
      </c>
      <c r="BQ9" s="14">
        <v>5.7852397108017602E-2</v>
      </c>
      <c r="BR9" s="14">
        <v>4.8222756943105502E-2</v>
      </c>
      <c r="BS9" s="14">
        <v>9.1798478266454403E-2</v>
      </c>
      <c r="BT9" s="14">
        <v>7.5150810865901599E-2</v>
      </c>
    </row>
    <row r="10" spans="2:72" x14ac:dyDescent="0.35">
      <c r="B10" s="15" t="s">
        <v>412</v>
      </c>
      <c r="C10" s="14">
        <v>0.12582224892768801</v>
      </c>
      <c r="D10" s="14">
        <v>0.12895122355623401</v>
      </c>
      <c r="E10" s="14">
        <v>0.12258342599078099</v>
      </c>
      <c r="F10" s="14"/>
      <c r="G10" s="14">
        <v>0.20270492586473501</v>
      </c>
      <c r="H10" s="14">
        <v>0.16410853399061101</v>
      </c>
      <c r="I10" s="14">
        <v>0.141287475470837</v>
      </c>
      <c r="J10" s="14">
        <v>0.119382016825217</v>
      </c>
      <c r="K10" s="14">
        <v>8.9087359359147897E-2</v>
      </c>
      <c r="L10" s="14">
        <v>6.10119303927718E-2</v>
      </c>
      <c r="M10" s="14"/>
      <c r="N10" s="14">
        <v>0.111386253609724</v>
      </c>
      <c r="O10" s="14">
        <v>0.108046110636575</v>
      </c>
      <c r="P10" s="14">
        <v>0.15101533788732299</v>
      </c>
      <c r="Q10" s="14">
        <v>0.13968552163956399</v>
      </c>
      <c r="R10" s="14"/>
      <c r="S10" s="14">
        <v>0.15807046060584401</v>
      </c>
      <c r="T10" s="14">
        <v>0.11843793753578701</v>
      </c>
      <c r="U10" s="14">
        <v>0.117319365317424</v>
      </c>
      <c r="V10" s="14">
        <v>0.122084869142111</v>
      </c>
      <c r="W10" s="14">
        <v>0.141945810813389</v>
      </c>
      <c r="X10" s="14">
        <v>0.142605773936341</v>
      </c>
      <c r="Y10" s="14">
        <v>0.100753439490296</v>
      </c>
      <c r="Z10" s="14">
        <v>0.15820438364627701</v>
      </c>
      <c r="AA10" s="14">
        <v>0.115602299953632</v>
      </c>
      <c r="AB10" s="14">
        <v>0.104384143406122</v>
      </c>
      <c r="AC10" s="14">
        <v>0.108282187829624</v>
      </c>
      <c r="AD10" s="14">
        <v>0.107936549291532</v>
      </c>
      <c r="AE10" s="14"/>
      <c r="AF10" s="14">
        <v>0.13625519044819501</v>
      </c>
      <c r="AG10" s="14">
        <v>0.13126917518699099</v>
      </c>
      <c r="AH10" s="14">
        <v>0.12305595803854</v>
      </c>
      <c r="AI10" s="14">
        <v>0.12779429125957101</v>
      </c>
      <c r="AJ10" s="14">
        <v>0.106166532149638</v>
      </c>
      <c r="AK10" s="14"/>
      <c r="AL10" s="14">
        <v>7.2185338892476095E-2</v>
      </c>
      <c r="AM10" s="14">
        <v>0.17359016514198899</v>
      </c>
      <c r="AN10" s="14">
        <v>0.154041324193575</v>
      </c>
      <c r="AO10" s="14">
        <v>0.13106932626544901</v>
      </c>
      <c r="AP10" s="14">
        <v>0.140092407931038</v>
      </c>
      <c r="AQ10" s="14">
        <v>0.125681554528742</v>
      </c>
      <c r="AR10" s="14">
        <v>0.155692145787585</v>
      </c>
      <c r="AS10" s="14">
        <v>0.116964175869352</v>
      </c>
      <c r="AT10" s="14">
        <v>0.101635566052594</v>
      </c>
      <c r="AU10" s="14">
        <v>0.13438777306046701</v>
      </c>
      <c r="AV10" s="14">
        <v>0.121461675096231</v>
      </c>
      <c r="AW10" s="14">
        <v>0.115573912798032</v>
      </c>
      <c r="AX10" s="14">
        <v>0.118057373658755</v>
      </c>
      <c r="AY10" s="14">
        <v>0.114419870007521</v>
      </c>
      <c r="AZ10" s="14">
        <v>0.14021289434793299</v>
      </c>
      <c r="BA10" s="14">
        <v>8.82143342509282E-2</v>
      </c>
      <c r="BB10" s="14"/>
      <c r="BC10" s="14">
        <v>0.16844626796715001</v>
      </c>
      <c r="BD10" s="14">
        <v>0.107142729692078</v>
      </c>
      <c r="BE10" s="14"/>
      <c r="BF10" s="14">
        <v>7.0563086896968802E-2</v>
      </c>
      <c r="BG10" s="14">
        <v>0.111942509142301</v>
      </c>
      <c r="BH10" s="14">
        <v>0.17455867621746801</v>
      </c>
      <c r="BI10" s="14">
        <v>0.18395112814058701</v>
      </c>
      <c r="BJ10" s="14"/>
      <c r="BK10" s="14">
        <v>0</v>
      </c>
      <c r="BL10" s="14">
        <v>9.3223309935361306E-2</v>
      </c>
      <c r="BM10" s="14">
        <v>0.189980397578458</v>
      </c>
      <c r="BN10" s="14">
        <v>0.18440677350665199</v>
      </c>
      <c r="BO10" s="14"/>
      <c r="BP10" s="14">
        <v>0.16131418735933301</v>
      </c>
      <c r="BQ10" s="14">
        <v>8.8773731668852496E-2</v>
      </c>
      <c r="BR10" s="14">
        <v>4.8168992692133199E-2</v>
      </c>
      <c r="BS10" s="14">
        <v>0.107772992832165</v>
      </c>
      <c r="BT10" s="14">
        <v>0.16459283714970299</v>
      </c>
    </row>
    <row r="11" spans="2:72" x14ac:dyDescent="0.35">
      <c r="B11" s="15" t="s">
        <v>413</v>
      </c>
      <c r="C11" s="14">
        <v>0.47521501114633402</v>
      </c>
      <c r="D11" s="14">
        <v>0.520984489850156</v>
      </c>
      <c r="E11" s="14">
        <v>0.43069883904476203</v>
      </c>
      <c r="F11" s="14"/>
      <c r="G11" s="14">
        <v>0.40058750585876901</v>
      </c>
      <c r="H11" s="14">
        <v>0.42668585062383102</v>
      </c>
      <c r="I11" s="14">
        <v>0.458159261005125</v>
      </c>
      <c r="J11" s="14">
        <v>0.46832274161617898</v>
      </c>
      <c r="K11" s="14">
        <v>0.50958352821302599</v>
      </c>
      <c r="L11" s="14">
        <v>0.560565149064986</v>
      </c>
      <c r="M11" s="14"/>
      <c r="N11" s="14">
        <v>0.55683147107152198</v>
      </c>
      <c r="O11" s="14">
        <v>0.50047457840020904</v>
      </c>
      <c r="P11" s="14">
        <v>0.44208409214300098</v>
      </c>
      <c r="Q11" s="14">
        <v>0.390338013961612</v>
      </c>
      <c r="R11" s="14"/>
      <c r="S11" s="14">
        <v>0.439299031987199</v>
      </c>
      <c r="T11" s="14">
        <v>0.46396838998869999</v>
      </c>
      <c r="U11" s="14">
        <v>0.48253268929762499</v>
      </c>
      <c r="V11" s="14">
        <v>0.50347150107453698</v>
      </c>
      <c r="W11" s="14">
        <v>0.48010644051593998</v>
      </c>
      <c r="X11" s="14">
        <v>0.44800516574379001</v>
      </c>
      <c r="Y11" s="14">
        <v>0.49624652975240102</v>
      </c>
      <c r="Z11" s="14">
        <v>0.45629398917410502</v>
      </c>
      <c r="AA11" s="14">
        <v>0.49575413429203402</v>
      </c>
      <c r="AB11" s="14">
        <v>0.48902412320979799</v>
      </c>
      <c r="AC11" s="14">
        <v>0.478590922772968</v>
      </c>
      <c r="AD11" s="14">
        <v>0.50437022981105595</v>
      </c>
      <c r="AE11" s="14"/>
      <c r="AF11" s="14">
        <v>0.406182381280425</v>
      </c>
      <c r="AG11" s="14">
        <v>0.465158424083914</v>
      </c>
      <c r="AH11" s="14">
        <v>0.53086373596819203</v>
      </c>
      <c r="AI11" s="14">
        <v>0.52934287432633598</v>
      </c>
      <c r="AJ11" s="14">
        <v>0.49487650899796998</v>
      </c>
      <c r="AK11" s="14"/>
      <c r="AL11" s="14">
        <v>0.32024606160507701</v>
      </c>
      <c r="AM11" s="14">
        <v>0.34342465633950697</v>
      </c>
      <c r="AN11" s="14">
        <v>0.35615195738942401</v>
      </c>
      <c r="AO11" s="14">
        <v>0.40841979387303501</v>
      </c>
      <c r="AP11" s="14">
        <v>0.422765372856231</v>
      </c>
      <c r="AQ11" s="14">
        <v>0.46518375585371002</v>
      </c>
      <c r="AR11" s="14">
        <v>0.48119990580230498</v>
      </c>
      <c r="AS11" s="14">
        <v>0.50915515121320198</v>
      </c>
      <c r="AT11" s="14">
        <v>0.52204042906679504</v>
      </c>
      <c r="AU11" s="14">
        <v>0.51768467796323203</v>
      </c>
      <c r="AV11" s="14">
        <v>0.504570456317045</v>
      </c>
      <c r="AW11" s="14">
        <v>0.52735573136601899</v>
      </c>
      <c r="AX11" s="14">
        <v>0.57493430376794097</v>
      </c>
      <c r="AY11" s="14">
        <v>0.56037675408017296</v>
      </c>
      <c r="AZ11" s="14">
        <v>0.55899270528731304</v>
      </c>
      <c r="BA11" s="14">
        <v>0.53705162310500199</v>
      </c>
      <c r="BB11" s="14"/>
      <c r="BC11" s="14">
        <v>0.44716010674392898</v>
      </c>
      <c r="BD11" s="14">
        <v>0.487509772134328</v>
      </c>
      <c r="BE11" s="14"/>
      <c r="BF11" s="14">
        <v>0.680468968630489</v>
      </c>
      <c r="BG11" s="14">
        <v>0.53544675620622195</v>
      </c>
      <c r="BH11" s="14">
        <v>0.321734329875214</v>
      </c>
      <c r="BI11" s="14">
        <v>0.18275192536788401</v>
      </c>
      <c r="BJ11" s="14"/>
      <c r="BK11" s="14">
        <v>1</v>
      </c>
      <c r="BL11" s="14">
        <v>0.57094854669245398</v>
      </c>
      <c r="BM11" s="14">
        <v>0.30806458675584902</v>
      </c>
      <c r="BN11" s="14">
        <v>0.101387351639338</v>
      </c>
      <c r="BO11" s="14"/>
      <c r="BP11" s="14">
        <v>0.42373792332885002</v>
      </c>
      <c r="BQ11" s="14">
        <v>0.55236885253926205</v>
      </c>
      <c r="BR11" s="14">
        <v>0.61041177926706802</v>
      </c>
      <c r="BS11" s="14">
        <v>0.59129836133260505</v>
      </c>
      <c r="BT11" s="14">
        <v>0.31161941395884102</v>
      </c>
    </row>
    <row r="12" spans="2:72" x14ac:dyDescent="0.35">
      <c r="B12" s="15" t="s">
        <v>414</v>
      </c>
      <c r="C12" s="14">
        <v>0.15390209020635301</v>
      </c>
      <c r="D12" s="14">
        <v>0.13999532961314601</v>
      </c>
      <c r="E12" s="14">
        <v>0.16715823067501701</v>
      </c>
      <c r="F12" s="14"/>
      <c r="G12" s="14">
        <v>0.112756040996091</v>
      </c>
      <c r="H12" s="14">
        <v>0.12397575145455</v>
      </c>
      <c r="I12" s="14">
        <v>0.13908182705996899</v>
      </c>
      <c r="J12" s="14">
        <v>0.166240286220634</v>
      </c>
      <c r="K12" s="14">
        <v>0.189093027370276</v>
      </c>
      <c r="L12" s="14">
        <v>0.18396343475056601</v>
      </c>
      <c r="M12" s="14"/>
      <c r="N12" s="14">
        <v>0.117978478466814</v>
      </c>
      <c r="O12" s="14">
        <v>0.166681486620466</v>
      </c>
      <c r="P12" s="14">
        <v>0.168250929610292</v>
      </c>
      <c r="Q12" s="14">
        <v>0.16466133815492801</v>
      </c>
      <c r="R12" s="14"/>
      <c r="S12" s="14">
        <v>0.14167147614978601</v>
      </c>
      <c r="T12" s="14">
        <v>0.161337499400452</v>
      </c>
      <c r="U12" s="14">
        <v>0.154180807967018</v>
      </c>
      <c r="V12" s="14">
        <v>0.139711964480913</v>
      </c>
      <c r="W12" s="14">
        <v>0.16144791110230899</v>
      </c>
      <c r="X12" s="14">
        <v>0.14003072703369199</v>
      </c>
      <c r="Y12" s="14">
        <v>0.134374768618399</v>
      </c>
      <c r="Z12" s="14">
        <v>0.17703149338179799</v>
      </c>
      <c r="AA12" s="14">
        <v>0.155873261993525</v>
      </c>
      <c r="AB12" s="14">
        <v>0.18313457027594601</v>
      </c>
      <c r="AC12" s="14">
        <v>0.16851585596254001</v>
      </c>
      <c r="AD12" s="14">
        <v>0.14655076683080201</v>
      </c>
      <c r="AE12" s="14"/>
      <c r="AF12" s="14">
        <v>0.18250081041535701</v>
      </c>
      <c r="AG12" s="14">
        <v>0.158474602354616</v>
      </c>
      <c r="AH12" s="14">
        <v>0.126324209601825</v>
      </c>
      <c r="AI12" s="14">
        <v>0.116125937890422</v>
      </c>
      <c r="AJ12" s="14">
        <v>8.8602746860247703E-2</v>
      </c>
      <c r="AK12" s="14"/>
      <c r="AL12" s="14">
        <v>0.19676630292699299</v>
      </c>
      <c r="AM12" s="14">
        <v>0.14141275866199801</v>
      </c>
      <c r="AN12" s="14">
        <v>0.191609057487657</v>
      </c>
      <c r="AO12" s="14">
        <v>0.16485219697732201</v>
      </c>
      <c r="AP12" s="14">
        <v>0.17987445629156701</v>
      </c>
      <c r="AQ12" s="14">
        <v>0.17920019365073001</v>
      </c>
      <c r="AR12" s="14">
        <v>0.146906494034059</v>
      </c>
      <c r="AS12" s="14">
        <v>0.15485447373800301</v>
      </c>
      <c r="AT12" s="14">
        <v>0.17091128621909499</v>
      </c>
      <c r="AU12" s="14">
        <v>0.14006059745795299</v>
      </c>
      <c r="AV12" s="14">
        <v>0.137222591169708</v>
      </c>
      <c r="AW12" s="14">
        <v>0.11536621421577101</v>
      </c>
      <c r="AX12" s="14">
        <v>0.13116371378305799</v>
      </c>
      <c r="AY12" s="14">
        <v>0.187832082785962</v>
      </c>
      <c r="AZ12" s="14">
        <v>9.7476654443134497E-2</v>
      </c>
      <c r="BA12" s="14">
        <v>0.105275041079471</v>
      </c>
      <c r="BB12" s="14"/>
      <c r="BC12" s="14">
        <v>0.13018241351972801</v>
      </c>
      <c r="BD12" s="14">
        <v>0.164296984139749</v>
      </c>
      <c r="BE12" s="14"/>
      <c r="BF12" s="14">
        <v>0.14213945468405001</v>
      </c>
      <c r="BG12" s="14">
        <v>0.16096440206861201</v>
      </c>
      <c r="BH12" s="14">
        <v>0.17321222890834601</v>
      </c>
      <c r="BI12" s="14">
        <v>0.12301543840724</v>
      </c>
      <c r="BJ12" s="14"/>
      <c r="BK12" s="14">
        <v>0</v>
      </c>
      <c r="BL12" s="14">
        <v>0.154784079189838</v>
      </c>
      <c r="BM12" s="14">
        <v>0.215710212845552</v>
      </c>
      <c r="BN12" s="14">
        <v>0.21778391348690501</v>
      </c>
      <c r="BO12" s="14"/>
      <c r="BP12" s="14">
        <v>0.14689549286179299</v>
      </c>
      <c r="BQ12" s="14">
        <v>0.16142758294812901</v>
      </c>
      <c r="BR12" s="14">
        <v>0.18612447617921499</v>
      </c>
      <c r="BS12" s="14">
        <v>0.13902746531971399</v>
      </c>
      <c r="BT12" s="14">
        <v>0.15688239330419099</v>
      </c>
    </row>
    <row r="13" spans="2:72" x14ac:dyDescent="0.35">
      <c r="B13" s="15" t="s">
        <v>102</v>
      </c>
      <c r="C13" s="20">
        <v>0.16033209879873001</v>
      </c>
      <c r="D13" s="20">
        <v>0.115850632414446</v>
      </c>
      <c r="E13" s="20">
        <v>0.20371287591305201</v>
      </c>
      <c r="F13" s="20"/>
      <c r="G13" s="20">
        <v>0.18352306878790001</v>
      </c>
      <c r="H13" s="20">
        <v>0.14451013759336601</v>
      </c>
      <c r="I13" s="20">
        <v>0.15939137214803401</v>
      </c>
      <c r="J13" s="20">
        <v>0.175441224689903</v>
      </c>
      <c r="K13" s="20">
        <v>0.15728495662410899</v>
      </c>
      <c r="L13" s="20">
        <v>0.148388400720048</v>
      </c>
      <c r="M13" s="20"/>
      <c r="N13" s="20">
        <v>0.113131927441235</v>
      </c>
      <c r="O13" s="20">
        <v>0.15644594919176499</v>
      </c>
      <c r="P13" s="20">
        <v>0.15873565062445799</v>
      </c>
      <c r="Q13" s="20">
        <v>0.216245362979685</v>
      </c>
      <c r="R13" s="20"/>
      <c r="S13" s="20">
        <v>0.12610736265120101</v>
      </c>
      <c r="T13" s="20">
        <v>0.188367239035795</v>
      </c>
      <c r="U13" s="20">
        <v>0.162579498016649</v>
      </c>
      <c r="V13" s="20">
        <v>0.15276061911674799</v>
      </c>
      <c r="W13" s="20">
        <v>0.162816076676846</v>
      </c>
      <c r="X13" s="20">
        <v>0.16824060959175999</v>
      </c>
      <c r="Y13" s="20">
        <v>0.19475412109286</v>
      </c>
      <c r="Z13" s="20">
        <v>0.13771012727208001</v>
      </c>
      <c r="AA13" s="20">
        <v>0.15139393538740101</v>
      </c>
      <c r="AB13" s="20">
        <v>0.15556409312055799</v>
      </c>
      <c r="AC13" s="20">
        <v>0.17828550142076599</v>
      </c>
      <c r="AD13" s="20">
        <v>0.141174845255501</v>
      </c>
      <c r="AE13" s="20"/>
      <c r="AF13" s="20">
        <v>0.19874714867416901</v>
      </c>
      <c r="AG13" s="20">
        <v>0.18108765646166899</v>
      </c>
      <c r="AH13" s="20">
        <v>0.12757854067272301</v>
      </c>
      <c r="AI13" s="20">
        <v>0.11213297451391201</v>
      </c>
      <c r="AJ13" s="20">
        <v>8.3522686857098905E-2</v>
      </c>
      <c r="AK13" s="20"/>
      <c r="AL13" s="20">
        <v>0.31361300298606198</v>
      </c>
      <c r="AM13" s="20">
        <v>0.23182525343871499</v>
      </c>
      <c r="AN13" s="20">
        <v>0.19694051160134901</v>
      </c>
      <c r="AO13" s="20">
        <v>0.20615600284647601</v>
      </c>
      <c r="AP13" s="20">
        <v>0.16771918494693699</v>
      </c>
      <c r="AQ13" s="20">
        <v>0.16718482927362899</v>
      </c>
      <c r="AR13" s="20">
        <v>0.162235271149345</v>
      </c>
      <c r="AS13" s="20">
        <v>0.15043780803218301</v>
      </c>
      <c r="AT13" s="20">
        <v>0.14902871051781799</v>
      </c>
      <c r="AU13" s="20">
        <v>0.141692253943137</v>
      </c>
      <c r="AV13" s="20">
        <v>0.13975203763784599</v>
      </c>
      <c r="AW13" s="20">
        <v>0.15028863583859201</v>
      </c>
      <c r="AX13" s="20">
        <v>7.7280998556551905E-2</v>
      </c>
      <c r="AY13" s="20">
        <v>9.1829245975792007E-2</v>
      </c>
      <c r="AZ13" s="20">
        <v>0.100763135610681</v>
      </c>
      <c r="BA13" s="20">
        <v>8.2098486060872902E-2</v>
      </c>
      <c r="BB13" s="20"/>
      <c r="BC13" s="20">
        <v>0.12517282253301501</v>
      </c>
      <c r="BD13" s="20">
        <v>0.17574027456712699</v>
      </c>
      <c r="BE13" s="20"/>
      <c r="BF13" s="20">
        <v>5.2219066768387203E-2</v>
      </c>
      <c r="BG13" s="20">
        <v>0.11055144869481801</v>
      </c>
      <c r="BH13" s="20">
        <v>0.21567208238118099</v>
      </c>
      <c r="BI13" s="20">
        <v>0.41089422463348602</v>
      </c>
      <c r="BJ13" s="20"/>
      <c r="BK13" s="20">
        <v>0</v>
      </c>
      <c r="BL13" s="20">
        <v>9.3696186794981207E-2</v>
      </c>
      <c r="BM13" s="20">
        <v>0.16170928062817899</v>
      </c>
      <c r="BN13" s="20">
        <v>0.38779442292552802</v>
      </c>
      <c r="BO13" s="20"/>
      <c r="BP13" s="20">
        <v>0.14475209922587601</v>
      </c>
      <c r="BQ13" s="20">
        <v>0.139577435735738</v>
      </c>
      <c r="BR13" s="20">
        <v>0.10707199491847801</v>
      </c>
      <c r="BS13" s="20">
        <v>7.0102702249061496E-2</v>
      </c>
      <c r="BT13" s="20">
        <v>0.29175454472136397</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420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416</v>
      </c>
      <c r="C9" s="14">
        <v>7.6313557811274899E-2</v>
      </c>
      <c r="D9" s="14">
        <v>7.1926030121902407E-2</v>
      </c>
      <c r="E9" s="14">
        <v>8.0676376509074402E-2</v>
      </c>
      <c r="F9" s="14"/>
      <c r="G9" s="14">
        <v>9.8594965159285605E-2</v>
      </c>
      <c r="H9" s="14">
        <v>0.107713815923937</v>
      </c>
      <c r="I9" s="14">
        <v>8.4411929193267704E-2</v>
      </c>
      <c r="J9" s="14">
        <v>6.0985674214900601E-2</v>
      </c>
      <c r="K9" s="14">
        <v>6.4346567451190606E-2</v>
      </c>
      <c r="L9" s="14">
        <v>4.9878655061515599E-2</v>
      </c>
      <c r="M9" s="14"/>
      <c r="N9" s="14">
        <v>6.4897505125283306E-2</v>
      </c>
      <c r="O9" s="14">
        <v>6.3406507912268401E-2</v>
      </c>
      <c r="P9" s="14">
        <v>9.2806370739499003E-2</v>
      </c>
      <c r="Q9" s="14">
        <v>8.7231207736381697E-2</v>
      </c>
      <c r="R9" s="14"/>
      <c r="S9" s="14">
        <v>9.7307319534792006E-2</v>
      </c>
      <c r="T9" s="14">
        <v>7.3400189129522606E-2</v>
      </c>
      <c r="U9" s="14">
        <v>6.9738590822519E-2</v>
      </c>
      <c r="V9" s="14">
        <v>7.5492522057277897E-2</v>
      </c>
      <c r="W9" s="14">
        <v>6.8497992383149395E-2</v>
      </c>
      <c r="X9" s="14">
        <v>7.0568692029715704E-2</v>
      </c>
      <c r="Y9" s="14">
        <v>6.8383767040466795E-2</v>
      </c>
      <c r="Z9" s="14">
        <v>8.5072771871740296E-2</v>
      </c>
      <c r="AA9" s="14">
        <v>6.99850755594945E-2</v>
      </c>
      <c r="AB9" s="14">
        <v>6.4274302548392295E-2</v>
      </c>
      <c r="AC9" s="14">
        <v>9.1639582196946998E-2</v>
      </c>
      <c r="AD9" s="14">
        <v>8.97179777399114E-2</v>
      </c>
      <c r="AE9" s="14"/>
      <c r="AF9" s="14">
        <v>8.3307016933153205E-2</v>
      </c>
      <c r="AG9" s="14">
        <v>7.5485146216154805E-2</v>
      </c>
      <c r="AH9" s="14">
        <v>6.9251755199086204E-2</v>
      </c>
      <c r="AI9" s="14">
        <v>7.8870308032614606E-2</v>
      </c>
      <c r="AJ9" s="14">
        <v>7.9471474699502304E-2</v>
      </c>
      <c r="AK9" s="14"/>
      <c r="AL9" s="14">
        <v>0.110571486728642</v>
      </c>
      <c r="AM9" s="14">
        <v>0.13966025925457401</v>
      </c>
      <c r="AN9" s="14">
        <v>6.6167585535443801E-2</v>
      </c>
      <c r="AO9" s="14">
        <v>6.9842067322328505E-2</v>
      </c>
      <c r="AP9" s="14">
        <v>9.6691138113717795E-2</v>
      </c>
      <c r="AQ9" s="14">
        <v>9.2911855002710805E-2</v>
      </c>
      <c r="AR9" s="14">
        <v>8.5281855875471102E-2</v>
      </c>
      <c r="AS9" s="14">
        <v>6.6354192514456206E-2</v>
      </c>
      <c r="AT9" s="14">
        <v>6.7403494892277205E-2</v>
      </c>
      <c r="AU9" s="14">
        <v>6.1381621118358098E-2</v>
      </c>
      <c r="AV9" s="14">
        <v>6.01099495467875E-2</v>
      </c>
      <c r="AW9" s="14">
        <v>3.7369551133282997E-2</v>
      </c>
      <c r="AX9" s="14">
        <v>7.4863079444655006E-2</v>
      </c>
      <c r="AY9" s="14">
        <v>7.8982620177194304E-2</v>
      </c>
      <c r="AZ9" s="14">
        <v>6.8540741942425695E-2</v>
      </c>
      <c r="BA9" s="14">
        <v>8.3836351847570295E-2</v>
      </c>
      <c r="BB9" s="14"/>
      <c r="BC9" s="14">
        <v>0.10106788068865701</v>
      </c>
      <c r="BD9" s="14">
        <v>6.5465241280530606E-2</v>
      </c>
      <c r="BE9" s="14"/>
      <c r="BF9" s="14">
        <v>3.4799487314326603E-2</v>
      </c>
      <c r="BG9" s="14">
        <v>7.2711287135475394E-2</v>
      </c>
      <c r="BH9" s="14">
        <v>0.11257742576072501</v>
      </c>
      <c r="BI9" s="14">
        <v>0.103211519897754</v>
      </c>
      <c r="BJ9" s="14"/>
      <c r="BK9" s="14">
        <v>0</v>
      </c>
      <c r="BL9" s="14">
        <v>3.1742083806300399E-2</v>
      </c>
      <c r="BM9" s="14">
        <v>0.10536646228110801</v>
      </c>
      <c r="BN9" s="14">
        <v>0.149243453548497</v>
      </c>
      <c r="BO9" s="14"/>
      <c r="BP9" s="14">
        <v>0.103433926525519</v>
      </c>
      <c r="BQ9" s="14">
        <v>6.07406401217832E-2</v>
      </c>
      <c r="BR9" s="14">
        <v>3.4265679190593E-2</v>
      </c>
      <c r="BS9" s="14">
        <v>6.0396963053927499E-2</v>
      </c>
      <c r="BT9" s="14">
        <v>9.3436386684571104E-2</v>
      </c>
    </row>
    <row r="10" spans="2:72" x14ac:dyDescent="0.35">
      <c r="B10" s="15" t="s">
        <v>417</v>
      </c>
      <c r="C10" s="14">
        <v>8.6687943965601394E-2</v>
      </c>
      <c r="D10" s="14">
        <v>6.9144234138088498E-2</v>
      </c>
      <c r="E10" s="14">
        <v>0.10343787560546799</v>
      </c>
      <c r="F10" s="14"/>
      <c r="G10" s="14">
        <v>0.104892570569468</v>
      </c>
      <c r="H10" s="14">
        <v>9.9907906224088502E-2</v>
      </c>
      <c r="I10" s="14">
        <v>0.107763165905447</v>
      </c>
      <c r="J10" s="14">
        <v>7.7008041414306894E-2</v>
      </c>
      <c r="K10" s="14">
        <v>7.4978727313604096E-2</v>
      </c>
      <c r="L10" s="14">
        <v>6.2415877149147002E-2</v>
      </c>
      <c r="M10" s="14"/>
      <c r="N10" s="14">
        <v>6.9620061054082194E-2</v>
      </c>
      <c r="O10" s="14">
        <v>7.8718153962069798E-2</v>
      </c>
      <c r="P10" s="14">
        <v>9.2407503014321199E-2</v>
      </c>
      <c r="Q10" s="14">
        <v>0.10921539489014601</v>
      </c>
      <c r="R10" s="14"/>
      <c r="S10" s="14">
        <v>9.0703971039628697E-2</v>
      </c>
      <c r="T10" s="14">
        <v>8.3479253282729399E-2</v>
      </c>
      <c r="U10" s="14">
        <v>8.1085269493132398E-2</v>
      </c>
      <c r="V10" s="14">
        <v>8.3360083418918707E-2</v>
      </c>
      <c r="W10" s="14">
        <v>8.9402227508842705E-2</v>
      </c>
      <c r="X10" s="14">
        <v>7.6638054954588294E-2</v>
      </c>
      <c r="Y10" s="14">
        <v>8.2711472160867494E-2</v>
      </c>
      <c r="Z10" s="14">
        <v>9.1698469120777004E-2</v>
      </c>
      <c r="AA10" s="14">
        <v>8.7188662568573896E-2</v>
      </c>
      <c r="AB10" s="14">
        <v>9.4908299995301995E-2</v>
      </c>
      <c r="AC10" s="14">
        <v>0.10027580119520201</v>
      </c>
      <c r="AD10" s="14">
        <v>8.5391560513079307E-2</v>
      </c>
      <c r="AE10" s="14"/>
      <c r="AF10" s="14">
        <v>9.9421051052547602E-2</v>
      </c>
      <c r="AG10" s="14">
        <v>9.02080975813883E-2</v>
      </c>
      <c r="AH10" s="14">
        <v>7.2095278954524902E-2</v>
      </c>
      <c r="AI10" s="14">
        <v>8.1868359554290296E-2</v>
      </c>
      <c r="AJ10" s="14">
        <v>0.110225701978882</v>
      </c>
      <c r="AK10" s="14"/>
      <c r="AL10" s="14">
        <v>4.9739360301373298E-2</v>
      </c>
      <c r="AM10" s="14">
        <v>0.11566521069623199</v>
      </c>
      <c r="AN10" s="14">
        <v>0.118368313988661</v>
      </c>
      <c r="AO10" s="14">
        <v>9.3232276900611297E-2</v>
      </c>
      <c r="AP10" s="14">
        <v>0.106837194790265</v>
      </c>
      <c r="AQ10" s="14">
        <v>9.2477844861775294E-2</v>
      </c>
      <c r="AR10" s="14">
        <v>0.10503546117626</v>
      </c>
      <c r="AS10" s="14">
        <v>7.6492168483512202E-2</v>
      </c>
      <c r="AT10" s="14">
        <v>7.7962062654863801E-2</v>
      </c>
      <c r="AU10" s="14">
        <v>7.3944666305561693E-2</v>
      </c>
      <c r="AV10" s="14">
        <v>7.82326701643654E-2</v>
      </c>
      <c r="AW10" s="14">
        <v>7.3050514348539902E-2</v>
      </c>
      <c r="AX10" s="14">
        <v>5.8666250247072803E-2</v>
      </c>
      <c r="AY10" s="14">
        <v>5.3012390799090099E-2</v>
      </c>
      <c r="AZ10" s="14">
        <v>8.4947547686469699E-2</v>
      </c>
      <c r="BA10" s="14">
        <v>6.0148910738767297E-2</v>
      </c>
      <c r="BB10" s="14"/>
      <c r="BC10" s="14">
        <v>0.10136091799620101</v>
      </c>
      <c r="BD10" s="14">
        <v>8.0257670452574897E-2</v>
      </c>
      <c r="BE10" s="14"/>
      <c r="BF10" s="14">
        <v>4.7880929621231798E-2</v>
      </c>
      <c r="BG10" s="14">
        <v>8.0342309834088299E-2</v>
      </c>
      <c r="BH10" s="14">
        <v>0.119057236294624</v>
      </c>
      <c r="BI10" s="14">
        <v>0.122470634215246</v>
      </c>
      <c r="BJ10" s="14"/>
      <c r="BK10" s="14">
        <v>0</v>
      </c>
      <c r="BL10" s="14">
        <v>2.1070005332822099E-2</v>
      </c>
      <c r="BM10" s="14">
        <v>0.119001144231187</v>
      </c>
      <c r="BN10" s="14">
        <v>0.18352725664323</v>
      </c>
      <c r="BO10" s="14"/>
      <c r="BP10" s="14">
        <v>0.100077065024129</v>
      </c>
      <c r="BQ10" s="14">
        <v>5.5535189219391698E-2</v>
      </c>
      <c r="BR10" s="14">
        <v>5.1838151107600997E-2</v>
      </c>
      <c r="BS10" s="14">
        <v>6.8699057473254693E-2</v>
      </c>
      <c r="BT10" s="14">
        <v>0.124486878146855</v>
      </c>
    </row>
    <row r="11" spans="2:72" x14ac:dyDescent="0.35">
      <c r="B11" s="15" t="s">
        <v>418</v>
      </c>
      <c r="C11" s="14">
        <v>0.66754219818051796</v>
      </c>
      <c r="D11" s="14">
        <v>0.71930701337915803</v>
      </c>
      <c r="E11" s="14">
        <v>0.61731772749504898</v>
      </c>
      <c r="F11" s="14"/>
      <c r="G11" s="14">
        <v>0.607249216530514</v>
      </c>
      <c r="H11" s="14">
        <v>0.59043566313936702</v>
      </c>
      <c r="I11" s="14">
        <v>0.62790212526200295</v>
      </c>
      <c r="J11" s="14">
        <v>0.68416495628055796</v>
      </c>
      <c r="K11" s="14">
        <v>0.71420244288455303</v>
      </c>
      <c r="L11" s="14">
        <v>0.75771357407981299</v>
      </c>
      <c r="M11" s="14"/>
      <c r="N11" s="14">
        <v>0.73044225299496202</v>
      </c>
      <c r="O11" s="14">
        <v>0.71964677875130401</v>
      </c>
      <c r="P11" s="14">
        <v>0.63063350220195902</v>
      </c>
      <c r="Q11" s="14">
        <v>0.57619113021446999</v>
      </c>
      <c r="R11" s="14"/>
      <c r="S11" s="14">
        <v>0.63171598226628001</v>
      </c>
      <c r="T11" s="14">
        <v>0.68600570293503604</v>
      </c>
      <c r="U11" s="14">
        <v>0.69644076293441104</v>
      </c>
      <c r="V11" s="14">
        <v>0.69923201199802498</v>
      </c>
      <c r="W11" s="14">
        <v>0.67432283705239904</v>
      </c>
      <c r="X11" s="14">
        <v>0.62579883092524702</v>
      </c>
      <c r="Y11" s="14">
        <v>0.67101204877318399</v>
      </c>
      <c r="Z11" s="14">
        <v>0.66315296816029301</v>
      </c>
      <c r="AA11" s="14">
        <v>0.67037784374892095</v>
      </c>
      <c r="AB11" s="14">
        <v>0.70052364761956698</v>
      </c>
      <c r="AC11" s="14">
        <v>0.62168052654154904</v>
      </c>
      <c r="AD11" s="14">
        <v>0.65560325508078998</v>
      </c>
      <c r="AE11" s="14"/>
      <c r="AF11" s="14">
        <v>0.60785183490328198</v>
      </c>
      <c r="AG11" s="14">
        <v>0.66884194622550397</v>
      </c>
      <c r="AH11" s="14">
        <v>0.72040340428669403</v>
      </c>
      <c r="AI11" s="14">
        <v>0.70094149702901398</v>
      </c>
      <c r="AJ11" s="14">
        <v>0.66667615201086095</v>
      </c>
      <c r="AK11" s="14"/>
      <c r="AL11" s="14">
        <v>0.50751600598661295</v>
      </c>
      <c r="AM11" s="14">
        <v>0.47078454473146403</v>
      </c>
      <c r="AN11" s="14">
        <v>0.60272729685594895</v>
      </c>
      <c r="AO11" s="14">
        <v>0.59671840966573197</v>
      </c>
      <c r="AP11" s="14">
        <v>0.62323792294676705</v>
      </c>
      <c r="AQ11" s="14">
        <v>0.63931345100631698</v>
      </c>
      <c r="AR11" s="14">
        <v>0.64788874715459799</v>
      </c>
      <c r="AS11" s="14">
        <v>0.72695476950272997</v>
      </c>
      <c r="AT11" s="14">
        <v>0.71237329567927099</v>
      </c>
      <c r="AU11" s="14">
        <v>0.69433259275521197</v>
      </c>
      <c r="AV11" s="14">
        <v>0.73494106584341101</v>
      </c>
      <c r="AW11" s="14">
        <v>0.73978296578692704</v>
      </c>
      <c r="AX11" s="14">
        <v>0.73220640635312495</v>
      </c>
      <c r="AY11" s="14">
        <v>0.75735604608579199</v>
      </c>
      <c r="AZ11" s="14">
        <v>0.72535722843753703</v>
      </c>
      <c r="BA11" s="14">
        <v>0.72480872691265297</v>
      </c>
      <c r="BB11" s="14"/>
      <c r="BC11" s="14">
        <v>0.61310901082512304</v>
      </c>
      <c r="BD11" s="14">
        <v>0.69139695878672203</v>
      </c>
      <c r="BE11" s="14"/>
      <c r="BF11" s="14">
        <v>0.85189797585625504</v>
      </c>
      <c r="BG11" s="14">
        <v>0.74452628203303195</v>
      </c>
      <c r="BH11" s="14">
        <v>0.52762101995773403</v>
      </c>
      <c r="BI11" s="14">
        <v>0.35038260600332899</v>
      </c>
      <c r="BJ11" s="14"/>
      <c r="BK11" s="14">
        <v>1</v>
      </c>
      <c r="BL11" s="14">
        <v>0.89656987029846802</v>
      </c>
      <c r="BM11" s="14">
        <v>0.598337356455238</v>
      </c>
      <c r="BN11" s="14">
        <v>0.22622072833565501</v>
      </c>
      <c r="BO11" s="14"/>
      <c r="BP11" s="14">
        <v>0.61877850799440004</v>
      </c>
      <c r="BQ11" s="14">
        <v>0.78296390183085796</v>
      </c>
      <c r="BR11" s="14">
        <v>0.81235777428417899</v>
      </c>
      <c r="BS11" s="14">
        <v>0.77367994434473097</v>
      </c>
      <c r="BT11" s="14">
        <v>0.48369276090565499</v>
      </c>
    </row>
    <row r="12" spans="2:72" x14ac:dyDescent="0.35">
      <c r="B12" s="15" t="s">
        <v>419</v>
      </c>
      <c r="C12" s="14">
        <v>9.2804049641060801E-2</v>
      </c>
      <c r="D12" s="14">
        <v>8.3135631966746601E-2</v>
      </c>
      <c r="E12" s="14">
        <v>0.102392799420742</v>
      </c>
      <c r="F12" s="14"/>
      <c r="G12" s="14">
        <v>8.7492374238637496E-2</v>
      </c>
      <c r="H12" s="14">
        <v>0.119740093687445</v>
      </c>
      <c r="I12" s="14">
        <v>0.10092423646621</v>
      </c>
      <c r="J12" s="14">
        <v>8.9985671151008501E-2</v>
      </c>
      <c r="K12" s="14">
        <v>8.7729660027031101E-2</v>
      </c>
      <c r="L12" s="14">
        <v>7.3487398200613605E-2</v>
      </c>
      <c r="M12" s="14"/>
      <c r="N12" s="14">
        <v>8.1671975609804603E-2</v>
      </c>
      <c r="O12" s="14">
        <v>7.4802534226049502E-2</v>
      </c>
      <c r="P12" s="14">
        <v>0.10925837385077</v>
      </c>
      <c r="Q12" s="14">
        <v>0.109055222698748</v>
      </c>
      <c r="R12" s="14"/>
      <c r="S12" s="14">
        <v>0.103033739840977</v>
      </c>
      <c r="T12" s="14">
        <v>8.5128821711066505E-2</v>
      </c>
      <c r="U12" s="14">
        <v>7.4590306677964693E-2</v>
      </c>
      <c r="V12" s="14">
        <v>8.3638501435001997E-2</v>
      </c>
      <c r="W12" s="14">
        <v>8.3922824685867994E-2</v>
      </c>
      <c r="X12" s="14">
        <v>0.122269341901481</v>
      </c>
      <c r="Y12" s="14">
        <v>9.4630491638001302E-2</v>
      </c>
      <c r="Z12" s="14">
        <v>9.9874608545014898E-2</v>
      </c>
      <c r="AA12" s="14">
        <v>8.8609211000805294E-2</v>
      </c>
      <c r="AB12" s="14">
        <v>7.9270473948484105E-2</v>
      </c>
      <c r="AC12" s="14">
        <v>0.112348249064118</v>
      </c>
      <c r="AD12" s="14">
        <v>9.5838760823252905E-2</v>
      </c>
      <c r="AE12" s="14"/>
      <c r="AF12" s="14">
        <v>0.109293536162794</v>
      </c>
      <c r="AG12" s="14">
        <v>8.6071276327860893E-2</v>
      </c>
      <c r="AH12" s="14">
        <v>7.1725199413806895E-2</v>
      </c>
      <c r="AI12" s="14">
        <v>8.6132634892309906E-2</v>
      </c>
      <c r="AJ12" s="14">
        <v>9.4107961151859001E-2</v>
      </c>
      <c r="AK12" s="14"/>
      <c r="AL12" s="14">
        <v>8.9846112358389005E-2</v>
      </c>
      <c r="AM12" s="14">
        <v>0.15187689640621799</v>
      </c>
      <c r="AN12" s="14">
        <v>0.12322426017321</v>
      </c>
      <c r="AO12" s="14">
        <v>0.13411374934286399</v>
      </c>
      <c r="AP12" s="14">
        <v>0.10431312831448</v>
      </c>
      <c r="AQ12" s="14">
        <v>9.5143281914757794E-2</v>
      </c>
      <c r="AR12" s="14">
        <v>7.7114192920346505E-2</v>
      </c>
      <c r="AS12" s="14">
        <v>6.8256564786375304E-2</v>
      </c>
      <c r="AT12" s="14">
        <v>9.0316147024210897E-2</v>
      </c>
      <c r="AU12" s="14">
        <v>9.7464866475412498E-2</v>
      </c>
      <c r="AV12" s="14">
        <v>6.8680783637396894E-2</v>
      </c>
      <c r="AW12" s="14">
        <v>7.0086372580852402E-2</v>
      </c>
      <c r="AX12" s="14">
        <v>9.4666383147526706E-2</v>
      </c>
      <c r="AY12" s="14">
        <v>7.5493556827479893E-2</v>
      </c>
      <c r="AZ12" s="14">
        <v>5.7312363685315199E-2</v>
      </c>
      <c r="BA12" s="14">
        <v>8.925715608326E-2</v>
      </c>
      <c r="BB12" s="14"/>
      <c r="BC12" s="14">
        <v>0.11437292285197299</v>
      </c>
      <c r="BD12" s="14">
        <v>8.3351722265252504E-2</v>
      </c>
      <c r="BE12" s="14"/>
      <c r="BF12" s="14">
        <v>4.8436297827545903E-2</v>
      </c>
      <c r="BG12" s="14">
        <v>6.9704856945218704E-2</v>
      </c>
      <c r="BH12" s="14">
        <v>0.14503424013063701</v>
      </c>
      <c r="BI12" s="14">
        <v>0.14421760752322099</v>
      </c>
      <c r="BJ12" s="14"/>
      <c r="BK12" s="14">
        <v>0</v>
      </c>
      <c r="BL12" s="14">
        <v>3.9061037932226102E-2</v>
      </c>
      <c r="BM12" s="14">
        <v>0.119172032195275</v>
      </c>
      <c r="BN12" s="14">
        <v>0.19573516022094201</v>
      </c>
      <c r="BO12" s="14"/>
      <c r="BP12" s="14">
        <v>0.10413420880563699</v>
      </c>
      <c r="BQ12" s="14">
        <v>6.2107843961905003E-2</v>
      </c>
      <c r="BR12" s="14">
        <v>6.4867192046126093E-2</v>
      </c>
      <c r="BS12" s="14">
        <v>7.0488258553865299E-2</v>
      </c>
      <c r="BT12" s="14">
        <v>0.13350150475543501</v>
      </c>
    </row>
    <row r="13" spans="2:72" x14ac:dyDescent="0.35">
      <c r="B13" s="15" t="s">
        <v>102</v>
      </c>
      <c r="C13" s="20">
        <v>7.66522504015449E-2</v>
      </c>
      <c r="D13" s="20">
        <v>5.6487090394104697E-2</v>
      </c>
      <c r="E13" s="20">
        <v>9.61752209696667E-2</v>
      </c>
      <c r="F13" s="20"/>
      <c r="G13" s="20">
        <v>0.101770873502096</v>
      </c>
      <c r="H13" s="20">
        <v>8.2202521025163094E-2</v>
      </c>
      <c r="I13" s="20">
        <v>7.8998543173072006E-2</v>
      </c>
      <c r="J13" s="20">
        <v>8.7855656939225799E-2</v>
      </c>
      <c r="K13" s="20">
        <v>5.87426023236211E-2</v>
      </c>
      <c r="L13" s="20">
        <v>5.6504495508910603E-2</v>
      </c>
      <c r="M13" s="20"/>
      <c r="N13" s="20">
        <v>5.3368205215868103E-2</v>
      </c>
      <c r="O13" s="20">
        <v>6.3426025148307905E-2</v>
      </c>
      <c r="P13" s="20">
        <v>7.4894250193450196E-2</v>
      </c>
      <c r="Q13" s="20">
        <v>0.118307044460255</v>
      </c>
      <c r="R13" s="20"/>
      <c r="S13" s="20">
        <v>7.72389873183216E-2</v>
      </c>
      <c r="T13" s="20">
        <v>7.1986032941645697E-2</v>
      </c>
      <c r="U13" s="20">
        <v>7.8145070071973105E-2</v>
      </c>
      <c r="V13" s="20">
        <v>5.82768810907765E-2</v>
      </c>
      <c r="W13" s="20">
        <v>8.3854118369740396E-2</v>
      </c>
      <c r="X13" s="20">
        <v>0.10472508018896801</v>
      </c>
      <c r="Y13" s="20">
        <v>8.3262220387480296E-2</v>
      </c>
      <c r="Z13" s="20">
        <v>6.0201182302174701E-2</v>
      </c>
      <c r="AA13" s="20">
        <v>8.3839207122204995E-2</v>
      </c>
      <c r="AB13" s="20">
        <v>6.1023275888254701E-2</v>
      </c>
      <c r="AC13" s="20">
        <v>7.4055841002184195E-2</v>
      </c>
      <c r="AD13" s="20">
        <v>7.3448445842966101E-2</v>
      </c>
      <c r="AE13" s="20"/>
      <c r="AF13" s="20">
        <v>0.100126560948224</v>
      </c>
      <c r="AG13" s="20">
        <v>7.9393533649091894E-2</v>
      </c>
      <c r="AH13" s="20">
        <v>6.6524362145887694E-2</v>
      </c>
      <c r="AI13" s="20">
        <v>5.2187200491771397E-2</v>
      </c>
      <c r="AJ13" s="20">
        <v>4.9518710158896098E-2</v>
      </c>
      <c r="AK13" s="20"/>
      <c r="AL13" s="20">
        <v>0.24232703462498201</v>
      </c>
      <c r="AM13" s="20">
        <v>0.122013088911512</v>
      </c>
      <c r="AN13" s="20">
        <v>8.9512543446735704E-2</v>
      </c>
      <c r="AO13" s="20">
        <v>0.106093496768464</v>
      </c>
      <c r="AP13" s="20">
        <v>6.8920615834769994E-2</v>
      </c>
      <c r="AQ13" s="20">
        <v>8.01535672144391E-2</v>
      </c>
      <c r="AR13" s="20">
        <v>8.4679742873324096E-2</v>
      </c>
      <c r="AS13" s="20">
        <v>6.1942304712925902E-2</v>
      </c>
      <c r="AT13" s="20">
        <v>5.1944999749377198E-2</v>
      </c>
      <c r="AU13" s="20">
        <v>7.2876253345455402E-2</v>
      </c>
      <c r="AV13" s="20">
        <v>5.80355308080387E-2</v>
      </c>
      <c r="AW13" s="20">
        <v>7.9710596150397897E-2</v>
      </c>
      <c r="AX13" s="20">
        <v>3.9597880807620903E-2</v>
      </c>
      <c r="AY13" s="20">
        <v>3.5155386110444303E-2</v>
      </c>
      <c r="AZ13" s="20">
        <v>6.3842118248252797E-2</v>
      </c>
      <c r="BA13" s="20">
        <v>4.1948854417749697E-2</v>
      </c>
      <c r="BB13" s="20"/>
      <c r="BC13" s="20">
        <v>7.0089267638046099E-2</v>
      </c>
      <c r="BD13" s="20">
        <v>7.9528407214919397E-2</v>
      </c>
      <c r="BE13" s="20"/>
      <c r="BF13" s="20">
        <v>1.69853093806407E-2</v>
      </c>
      <c r="BG13" s="20">
        <v>3.2715264052185403E-2</v>
      </c>
      <c r="BH13" s="20">
        <v>9.5710077856279399E-2</v>
      </c>
      <c r="BI13" s="20">
        <v>0.279717632360449</v>
      </c>
      <c r="BJ13" s="20"/>
      <c r="BK13" s="20">
        <v>0</v>
      </c>
      <c r="BL13" s="20">
        <v>1.1557002630183799E-2</v>
      </c>
      <c r="BM13" s="20">
        <v>5.8123004837192398E-2</v>
      </c>
      <c r="BN13" s="20">
        <v>0.24527340125167599</v>
      </c>
      <c r="BO13" s="20"/>
      <c r="BP13" s="20">
        <v>7.3576291650314193E-2</v>
      </c>
      <c r="BQ13" s="20">
        <v>3.8652424866061699E-2</v>
      </c>
      <c r="BR13" s="20">
        <v>3.6671203371500802E-2</v>
      </c>
      <c r="BS13" s="20">
        <v>2.6735776574221298E-2</v>
      </c>
      <c r="BT13" s="20">
        <v>0.164882469507484</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425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421</v>
      </c>
      <c r="C9" s="14">
        <v>0.37999507840116498</v>
      </c>
      <c r="D9" s="14">
        <v>0.43265029680727102</v>
      </c>
      <c r="E9" s="14">
        <v>0.329594061787989</v>
      </c>
      <c r="F9" s="14"/>
      <c r="G9" s="14">
        <v>0.188367781973309</v>
      </c>
      <c r="H9" s="14">
        <v>0.28776468610134098</v>
      </c>
      <c r="I9" s="14">
        <v>0.27506893860166398</v>
      </c>
      <c r="J9" s="14">
        <v>0.304150947541735</v>
      </c>
      <c r="K9" s="14">
        <v>0.50081158885048105</v>
      </c>
      <c r="L9" s="14">
        <v>0.64795809130633197</v>
      </c>
      <c r="M9" s="14"/>
      <c r="N9" s="14">
        <v>0.50946427222391899</v>
      </c>
      <c r="O9" s="14">
        <v>0.407708478815408</v>
      </c>
      <c r="P9" s="14">
        <v>0.333751106955268</v>
      </c>
      <c r="Q9" s="14">
        <v>0.25188147177215597</v>
      </c>
      <c r="R9" s="14"/>
      <c r="S9" s="14">
        <v>0.36306920491847</v>
      </c>
      <c r="T9" s="14">
        <v>0.40304717305910498</v>
      </c>
      <c r="U9" s="14">
        <v>0.38388681233858701</v>
      </c>
      <c r="V9" s="14">
        <v>0.39761481656522402</v>
      </c>
      <c r="W9" s="14">
        <v>0.36154110485660801</v>
      </c>
      <c r="X9" s="14">
        <v>0.32090851880979399</v>
      </c>
      <c r="Y9" s="14">
        <v>0.42326919781422501</v>
      </c>
      <c r="Z9" s="14">
        <v>0.37178208917877797</v>
      </c>
      <c r="AA9" s="14">
        <v>0.38216012764430901</v>
      </c>
      <c r="AB9" s="14">
        <v>0.41827305872253001</v>
      </c>
      <c r="AC9" s="14">
        <v>0.34117905574024698</v>
      </c>
      <c r="AD9" s="14">
        <v>0.35345658924502299</v>
      </c>
      <c r="AE9" s="14"/>
      <c r="AF9" s="14">
        <v>0.33664319397687098</v>
      </c>
      <c r="AG9" s="14">
        <v>0.33801249425811303</v>
      </c>
      <c r="AH9" s="14">
        <v>0.40190758041693198</v>
      </c>
      <c r="AI9" s="14">
        <v>0.43991507868089602</v>
      </c>
      <c r="AJ9" s="14">
        <v>0.55633501622710402</v>
      </c>
      <c r="AK9" s="14"/>
      <c r="AL9" s="14">
        <v>0.11803285329785899</v>
      </c>
      <c r="AM9" s="14">
        <v>0.150700477395315</v>
      </c>
      <c r="AN9" s="14">
        <v>0.259730608789843</v>
      </c>
      <c r="AO9" s="14">
        <v>0.28141889932055197</v>
      </c>
      <c r="AP9" s="14">
        <v>0.29546213973908703</v>
      </c>
      <c r="AQ9" s="14">
        <v>0.30539148753811102</v>
      </c>
      <c r="AR9" s="14">
        <v>0.32080620933960702</v>
      </c>
      <c r="AS9" s="14">
        <v>0.41632679691246899</v>
      </c>
      <c r="AT9" s="14">
        <v>0.41888405074627899</v>
      </c>
      <c r="AU9" s="14">
        <v>0.428281541549761</v>
      </c>
      <c r="AV9" s="14">
        <v>0.456067238067976</v>
      </c>
      <c r="AW9" s="14">
        <v>0.47790267713339402</v>
      </c>
      <c r="AX9" s="14">
        <v>0.49361236740926001</v>
      </c>
      <c r="AY9" s="14">
        <v>0.54988025407536101</v>
      </c>
      <c r="AZ9" s="14">
        <v>0.52154481720835499</v>
      </c>
      <c r="BA9" s="14">
        <v>0.66379805896989397</v>
      </c>
      <c r="BB9" s="14"/>
      <c r="BC9" s="14">
        <v>0.30751197793221602</v>
      </c>
      <c r="BD9" s="14">
        <v>0.411760019858536</v>
      </c>
      <c r="BE9" s="14"/>
      <c r="BF9" s="14">
        <v>0.598404199219852</v>
      </c>
      <c r="BG9" s="14">
        <v>0.38548940883369798</v>
      </c>
      <c r="BH9" s="14">
        <v>0.25123243587509497</v>
      </c>
      <c r="BI9" s="14">
        <v>0.15053524838903001</v>
      </c>
      <c r="BJ9" s="14"/>
      <c r="BK9" s="14">
        <v>0.55953694352303995</v>
      </c>
      <c r="BL9" s="14">
        <v>0.426062265484069</v>
      </c>
      <c r="BM9" s="14">
        <v>0.33885091011803797</v>
      </c>
      <c r="BN9" s="14">
        <v>0.21446916974372501</v>
      </c>
      <c r="BO9" s="14"/>
      <c r="BP9" s="14">
        <v>0.27022094303001198</v>
      </c>
      <c r="BQ9" s="14">
        <v>0.422505858530691</v>
      </c>
      <c r="BR9" s="14">
        <v>0.67860899870355695</v>
      </c>
      <c r="BS9" s="14">
        <v>0.51120270536302803</v>
      </c>
      <c r="BT9" s="14">
        <v>0.21114537631015001</v>
      </c>
    </row>
    <row r="10" spans="2:72" ht="29" x14ac:dyDescent="0.35">
      <c r="B10" s="15" t="s">
        <v>422</v>
      </c>
      <c r="C10" s="14">
        <v>0.24975828928529401</v>
      </c>
      <c r="D10" s="14">
        <v>0.27005266811503398</v>
      </c>
      <c r="E10" s="14">
        <v>0.22982747973484</v>
      </c>
      <c r="F10" s="14"/>
      <c r="G10" s="14">
        <v>0.29387044066572399</v>
      </c>
      <c r="H10" s="14">
        <v>0.334850829449578</v>
      </c>
      <c r="I10" s="14">
        <v>0.27808651108124799</v>
      </c>
      <c r="J10" s="14">
        <v>0.22281211260056599</v>
      </c>
      <c r="K10" s="14">
        <v>0.19246990622038601</v>
      </c>
      <c r="L10" s="14">
        <v>0.18852685082019899</v>
      </c>
      <c r="M10" s="14"/>
      <c r="N10" s="14">
        <v>0.27811049802138199</v>
      </c>
      <c r="O10" s="14">
        <v>0.233057218581565</v>
      </c>
      <c r="P10" s="14">
        <v>0.27575380542366301</v>
      </c>
      <c r="Q10" s="14">
        <v>0.215490723264086</v>
      </c>
      <c r="R10" s="14"/>
      <c r="S10" s="14">
        <v>0.301760870350474</v>
      </c>
      <c r="T10" s="14">
        <v>0.24035386523205099</v>
      </c>
      <c r="U10" s="14">
        <v>0.23959547642227799</v>
      </c>
      <c r="V10" s="14">
        <v>0.25466763519985702</v>
      </c>
      <c r="W10" s="14">
        <v>0.27660790460067303</v>
      </c>
      <c r="X10" s="14">
        <v>0.27397602062759002</v>
      </c>
      <c r="Y10" s="14">
        <v>0.20806873989234201</v>
      </c>
      <c r="Z10" s="14">
        <v>0.25331757463906801</v>
      </c>
      <c r="AA10" s="14">
        <v>0.22451875557109199</v>
      </c>
      <c r="AB10" s="14">
        <v>0.220712065240909</v>
      </c>
      <c r="AC10" s="14">
        <v>0.218672867560853</v>
      </c>
      <c r="AD10" s="14">
        <v>0.26293733120899199</v>
      </c>
      <c r="AE10" s="14"/>
      <c r="AF10" s="14">
        <v>0.20745370229850099</v>
      </c>
      <c r="AG10" s="14">
        <v>0.22981913280688801</v>
      </c>
      <c r="AH10" s="14">
        <v>0.28175354344192099</v>
      </c>
      <c r="AI10" s="14">
        <v>0.31172197249707501</v>
      </c>
      <c r="AJ10" s="14">
        <v>0.30802361742879802</v>
      </c>
      <c r="AK10" s="14"/>
      <c r="AL10" s="14">
        <v>0.146079833760484</v>
      </c>
      <c r="AM10" s="14">
        <v>0.17985354259679501</v>
      </c>
      <c r="AN10" s="14">
        <v>0.21335603297545699</v>
      </c>
      <c r="AO10" s="14">
        <v>0.19212061075481601</v>
      </c>
      <c r="AP10" s="14">
        <v>0.23013064217073301</v>
      </c>
      <c r="AQ10" s="14">
        <v>0.25142411568781597</v>
      </c>
      <c r="AR10" s="14">
        <v>0.27655004176081199</v>
      </c>
      <c r="AS10" s="14">
        <v>0.26466509008844302</v>
      </c>
      <c r="AT10" s="14">
        <v>0.27250420940036502</v>
      </c>
      <c r="AU10" s="14">
        <v>0.27641143845145799</v>
      </c>
      <c r="AV10" s="14">
        <v>0.25234992285763802</v>
      </c>
      <c r="AW10" s="14">
        <v>0.25696074638549699</v>
      </c>
      <c r="AX10" s="14">
        <v>0.32116173935192599</v>
      </c>
      <c r="AY10" s="14">
        <v>0.24544080244462799</v>
      </c>
      <c r="AZ10" s="14">
        <v>0.34589647767416098</v>
      </c>
      <c r="BA10" s="14">
        <v>0.25841717525345198</v>
      </c>
      <c r="BB10" s="14"/>
      <c r="BC10" s="14">
        <v>0.319374246180125</v>
      </c>
      <c r="BD10" s="14">
        <v>0.219249842751463</v>
      </c>
      <c r="BE10" s="14"/>
      <c r="BF10" s="14">
        <v>0.213216997915819</v>
      </c>
      <c r="BG10" s="14">
        <v>0.265529360077014</v>
      </c>
      <c r="BH10" s="14">
        <v>0.280918794894918</v>
      </c>
      <c r="BI10" s="14">
        <v>0.22646847948207899</v>
      </c>
      <c r="BJ10" s="14"/>
      <c r="BK10" s="14">
        <v>0.22919799618046499</v>
      </c>
      <c r="BL10" s="14">
        <v>0.26709601319843901</v>
      </c>
      <c r="BM10" s="14">
        <v>0.26923575919493797</v>
      </c>
      <c r="BN10" s="14">
        <v>0.225182736015337</v>
      </c>
      <c r="BO10" s="14"/>
      <c r="BP10" s="14">
        <v>0.32877690969716999</v>
      </c>
      <c r="BQ10" s="14">
        <v>0.21226759203815301</v>
      </c>
      <c r="BR10" s="14">
        <v>0.17802578182579401</v>
      </c>
      <c r="BS10" s="14">
        <v>0.248100304909943</v>
      </c>
      <c r="BT10" s="14">
        <v>0.233298041756341</v>
      </c>
    </row>
    <row r="11" spans="2:72" ht="29" x14ac:dyDescent="0.35">
      <c r="B11" s="15" t="s">
        <v>423</v>
      </c>
      <c r="C11" s="14">
        <v>0.12849830273726501</v>
      </c>
      <c r="D11" s="14">
        <v>0.114057286674627</v>
      </c>
      <c r="E11" s="14">
        <v>0.14290829427256599</v>
      </c>
      <c r="F11" s="14"/>
      <c r="G11" s="14">
        <v>0.22514686401660799</v>
      </c>
      <c r="H11" s="14">
        <v>0.1533342261641</v>
      </c>
      <c r="I11" s="14">
        <v>0.16010041362851099</v>
      </c>
      <c r="J11" s="14">
        <v>0.12791159020797199</v>
      </c>
      <c r="K11" s="14">
        <v>7.7803338266465696E-2</v>
      </c>
      <c r="L11" s="14">
        <v>5.3002294293593197E-2</v>
      </c>
      <c r="M11" s="14"/>
      <c r="N11" s="14">
        <v>9.5443528613410905E-2</v>
      </c>
      <c r="O11" s="14">
        <v>0.140851129629842</v>
      </c>
      <c r="P11" s="14">
        <v>0.144322446798861</v>
      </c>
      <c r="Q11" s="14">
        <v>0.137421501371668</v>
      </c>
      <c r="R11" s="14"/>
      <c r="S11" s="14">
        <v>0.13987105212645401</v>
      </c>
      <c r="T11" s="14">
        <v>0.13066181375705799</v>
      </c>
      <c r="U11" s="14">
        <v>0.120759574742571</v>
      </c>
      <c r="V11" s="14">
        <v>0.102866292593897</v>
      </c>
      <c r="W11" s="14">
        <v>0.10916956355866</v>
      </c>
      <c r="X11" s="14">
        <v>0.13535765983904299</v>
      </c>
      <c r="Y11" s="14">
        <v>0.115104162019366</v>
      </c>
      <c r="Z11" s="14">
        <v>0.13166578799349299</v>
      </c>
      <c r="AA11" s="14">
        <v>0.14304388953063199</v>
      </c>
      <c r="AB11" s="14">
        <v>0.123764209583447</v>
      </c>
      <c r="AC11" s="14">
        <v>0.14879376261840699</v>
      </c>
      <c r="AD11" s="14">
        <v>0.14670938235748299</v>
      </c>
      <c r="AE11" s="14"/>
      <c r="AF11" s="14">
        <v>0.120629720659928</v>
      </c>
      <c r="AG11" s="14">
        <v>0.15213302773043699</v>
      </c>
      <c r="AH11" s="14">
        <v>0.14170097525486</v>
      </c>
      <c r="AI11" s="14">
        <v>0.10043734927772301</v>
      </c>
      <c r="AJ11" s="14">
        <v>5.70624930356122E-2</v>
      </c>
      <c r="AK11" s="14"/>
      <c r="AL11" s="14">
        <v>0.124242449850532</v>
      </c>
      <c r="AM11" s="14">
        <v>0.175275677857958</v>
      </c>
      <c r="AN11" s="14">
        <v>0.123267330329371</v>
      </c>
      <c r="AO11" s="14">
        <v>0.170442508770284</v>
      </c>
      <c r="AP11" s="14">
        <v>0.17153157880838699</v>
      </c>
      <c r="AQ11" s="14">
        <v>0.14992540093496001</v>
      </c>
      <c r="AR11" s="14">
        <v>0.14601158841704001</v>
      </c>
      <c r="AS11" s="14">
        <v>0.12611798908692001</v>
      </c>
      <c r="AT11" s="14">
        <v>0.14266229041858999</v>
      </c>
      <c r="AU11" s="14">
        <v>0.113763669280201</v>
      </c>
      <c r="AV11" s="14">
        <v>0.10998255890775301</v>
      </c>
      <c r="AW11" s="14">
        <v>0.121332327128439</v>
      </c>
      <c r="AX11" s="14">
        <v>9.6777799305578796E-2</v>
      </c>
      <c r="AY11" s="14">
        <v>0.11920201120358501</v>
      </c>
      <c r="AZ11" s="14">
        <v>4.6438233539147403E-2</v>
      </c>
      <c r="BA11" s="14">
        <v>4.1270400641126401E-2</v>
      </c>
      <c r="BB11" s="14"/>
      <c r="BC11" s="14">
        <v>0.145018819432605</v>
      </c>
      <c r="BD11" s="14">
        <v>0.12125836346483</v>
      </c>
      <c r="BE11" s="14"/>
      <c r="BF11" s="14">
        <v>8.6439137361385004E-2</v>
      </c>
      <c r="BG11" s="14">
        <v>0.12602557903915501</v>
      </c>
      <c r="BH11" s="14">
        <v>0.165238019819859</v>
      </c>
      <c r="BI11" s="14">
        <v>0.15273899371819299</v>
      </c>
      <c r="BJ11" s="14"/>
      <c r="BK11" s="14">
        <v>9.8906398887076502E-2</v>
      </c>
      <c r="BL11" s="14">
        <v>0.12924711482402601</v>
      </c>
      <c r="BM11" s="14">
        <v>0.14896483208292</v>
      </c>
      <c r="BN11" s="14">
        <v>0.12626890074680999</v>
      </c>
      <c r="BO11" s="14"/>
      <c r="BP11" s="14">
        <v>0.16779062896569399</v>
      </c>
      <c r="BQ11" s="14">
        <v>0.121001722151251</v>
      </c>
      <c r="BR11" s="14">
        <v>5.2618099520787602E-2</v>
      </c>
      <c r="BS11" s="14">
        <v>0.101136593769717</v>
      </c>
      <c r="BT11" s="14">
        <v>0.153857080445535</v>
      </c>
    </row>
    <row r="12" spans="2:72" ht="29" x14ac:dyDescent="0.35">
      <c r="B12" s="15" t="s">
        <v>424</v>
      </c>
      <c r="C12" s="14">
        <v>0.189737013161627</v>
      </c>
      <c r="D12" s="14">
        <v>0.137969442941861</v>
      </c>
      <c r="E12" s="14">
        <v>0.23934238579037001</v>
      </c>
      <c r="F12" s="14"/>
      <c r="G12" s="14">
        <v>0.21530313336016399</v>
      </c>
      <c r="H12" s="14">
        <v>0.16692537019481499</v>
      </c>
      <c r="I12" s="14">
        <v>0.22990855102983701</v>
      </c>
      <c r="J12" s="14">
        <v>0.28003545968654497</v>
      </c>
      <c r="K12" s="14">
        <v>0.18729244506170201</v>
      </c>
      <c r="L12" s="14">
        <v>8.6997508811038196E-2</v>
      </c>
      <c r="M12" s="14"/>
      <c r="N12" s="14">
        <v>8.4722816379017393E-2</v>
      </c>
      <c r="O12" s="14">
        <v>0.178392769864131</v>
      </c>
      <c r="P12" s="14">
        <v>0.18824461969888601</v>
      </c>
      <c r="Q12" s="14">
        <v>0.31532527441212799</v>
      </c>
      <c r="R12" s="14"/>
      <c r="S12" s="14">
        <v>0.141591226190696</v>
      </c>
      <c r="T12" s="14">
        <v>0.18026173809187701</v>
      </c>
      <c r="U12" s="14">
        <v>0.209105714173629</v>
      </c>
      <c r="V12" s="14">
        <v>0.19420720145706</v>
      </c>
      <c r="W12" s="14">
        <v>0.177067847843666</v>
      </c>
      <c r="X12" s="14">
        <v>0.193743647796387</v>
      </c>
      <c r="Y12" s="14">
        <v>0.198212828333969</v>
      </c>
      <c r="Z12" s="14">
        <v>0.190671981994669</v>
      </c>
      <c r="AA12" s="14">
        <v>0.20222917976949401</v>
      </c>
      <c r="AB12" s="14">
        <v>0.203155622516417</v>
      </c>
      <c r="AC12" s="14">
        <v>0.25493552867646302</v>
      </c>
      <c r="AD12" s="14">
        <v>0.18935937186260501</v>
      </c>
      <c r="AE12" s="14"/>
      <c r="AF12" s="14">
        <v>0.270138658206585</v>
      </c>
      <c r="AG12" s="14">
        <v>0.22770087668585001</v>
      </c>
      <c r="AH12" s="14">
        <v>0.134797687080387</v>
      </c>
      <c r="AI12" s="14">
        <v>0.10838555255398299</v>
      </c>
      <c r="AJ12" s="14">
        <v>4.9966622640087298E-2</v>
      </c>
      <c r="AK12" s="14"/>
      <c r="AL12" s="14">
        <v>0.29691124744988201</v>
      </c>
      <c r="AM12" s="14">
        <v>0.38670977251468502</v>
      </c>
      <c r="AN12" s="14">
        <v>0.35349841917033897</v>
      </c>
      <c r="AO12" s="14">
        <v>0.29683220226934798</v>
      </c>
      <c r="AP12" s="14">
        <v>0.24508567813189</v>
      </c>
      <c r="AQ12" s="14">
        <v>0.234006300973327</v>
      </c>
      <c r="AR12" s="14">
        <v>0.20541353251703001</v>
      </c>
      <c r="AS12" s="14">
        <v>0.150509224859535</v>
      </c>
      <c r="AT12" s="14">
        <v>0.134645713886825</v>
      </c>
      <c r="AU12" s="14">
        <v>0.13421963531575901</v>
      </c>
      <c r="AV12" s="14">
        <v>0.14698489652727101</v>
      </c>
      <c r="AW12" s="14">
        <v>0.110725542266068</v>
      </c>
      <c r="AX12" s="14">
        <v>6.47027086375878E-2</v>
      </c>
      <c r="AY12" s="14">
        <v>7.0881905842305096E-2</v>
      </c>
      <c r="AZ12" s="14">
        <v>6.0132908386767901E-2</v>
      </c>
      <c r="BA12" s="14">
        <v>1.9852097106719601E-2</v>
      </c>
      <c r="BB12" s="14"/>
      <c r="BC12" s="14">
        <v>0.18064100760472501</v>
      </c>
      <c r="BD12" s="14">
        <v>0.193723240049572</v>
      </c>
      <c r="BE12" s="14"/>
      <c r="BF12" s="14">
        <v>9.3169043263104406E-2</v>
      </c>
      <c r="BG12" s="14">
        <v>0.19890123262331</v>
      </c>
      <c r="BH12" s="14">
        <v>0.235986690134075</v>
      </c>
      <c r="BI12" s="14">
        <v>0.28260398608274301</v>
      </c>
      <c r="BJ12" s="14"/>
      <c r="BK12" s="14">
        <v>9.9368106893829494E-2</v>
      </c>
      <c r="BL12" s="14">
        <v>0.15836848837013801</v>
      </c>
      <c r="BM12" s="14">
        <v>0.20676083219281699</v>
      </c>
      <c r="BN12" s="14">
        <v>0.28609486346858998</v>
      </c>
      <c r="BO12" s="14"/>
      <c r="BP12" s="14">
        <v>0.18613486443576099</v>
      </c>
      <c r="BQ12" s="14">
        <v>0.20388030398880899</v>
      </c>
      <c r="BR12" s="14">
        <v>6.8905834811852404E-2</v>
      </c>
      <c r="BS12" s="14">
        <v>0.11770809608178601</v>
      </c>
      <c r="BT12" s="14">
        <v>0.29832057612139901</v>
      </c>
    </row>
    <row r="13" spans="2:72" x14ac:dyDescent="0.35">
      <c r="B13" s="15" t="s">
        <v>102</v>
      </c>
      <c r="C13" s="20">
        <v>5.2011316414648998E-2</v>
      </c>
      <c r="D13" s="20">
        <v>4.5270305461207402E-2</v>
      </c>
      <c r="E13" s="20">
        <v>5.8327778414236302E-2</v>
      </c>
      <c r="F13" s="20"/>
      <c r="G13" s="20">
        <v>7.7311779984195195E-2</v>
      </c>
      <c r="H13" s="20">
        <v>5.7124888090166102E-2</v>
      </c>
      <c r="I13" s="20">
        <v>5.6835585658740299E-2</v>
      </c>
      <c r="J13" s="20">
        <v>6.5089889963182102E-2</v>
      </c>
      <c r="K13" s="20">
        <v>4.1622721600965099E-2</v>
      </c>
      <c r="L13" s="20">
        <v>2.3515254768837701E-2</v>
      </c>
      <c r="M13" s="20"/>
      <c r="N13" s="20">
        <v>3.22588847622702E-2</v>
      </c>
      <c r="O13" s="20">
        <v>3.9990403109053198E-2</v>
      </c>
      <c r="P13" s="20">
        <v>5.79280211233223E-2</v>
      </c>
      <c r="Q13" s="20">
        <v>7.9881029179960705E-2</v>
      </c>
      <c r="R13" s="20"/>
      <c r="S13" s="20">
        <v>5.3707646413905699E-2</v>
      </c>
      <c r="T13" s="20">
        <v>4.5675409859908603E-2</v>
      </c>
      <c r="U13" s="20">
        <v>4.6652422322935802E-2</v>
      </c>
      <c r="V13" s="20">
        <v>5.0644054183962298E-2</v>
      </c>
      <c r="W13" s="20">
        <v>7.5613579140393697E-2</v>
      </c>
      <c r="X13" s="20">
        <v>7.6014152927186399E-2</v>
      </c>
      <c r="Y13" s="20">
        <v>5.5345071940097697E-2</v>
      </c>
      <c r="Z13" s="20">
        <v>5.2562566193991203E-2</v>
      </c>
      <c r="AA13" s="20">
        <v>4.8048047484473298E-2</v>
      </c>
      <c r="AB13" s="20">
        <v>3.40950439366971E-2</v>
      </c>
      <c r="AC13" s="20">
        <v>3.64187854040302E-2</v>
      </c>
      <c r="AD13" s="20">
        <v>4.7537325325896801E-2</v>
      </c>
      <c r="AE13" s="20"/>
      <c r="AF13" s="20">
        <v>6.5134724858114904E-2</v>
      </c>
      <c r="AG13" s="20">
        <v>5.2334468518711597E-2</v>
      </c>
      <c r="AH13" s="20">
        <v>3.9840213805901303E-2</v>
      </c>
      <c r="AI13" s="20">
        <v>3.9540046990322299E-2</v>
      </c>
      <c r="AJ13" s="20">
        <v>2.86122506683987E-2</v>
      </c>
      <c r="AK13" s="20"/>
      <c r="AL13" s="20">
        <v>0.31473361564124303</v>
      </c>
      <c r="AM13" s="20">
        <v>0.10746052963524701</v>
      </c>
      <c r="AN13" s="20">
        <v>5.0147608734989801E-2</v>
      </c>
      <c r="AO13" s="20">
        <v>5.9185778885000803E-2</v>
      </c>
      <c r="AP13" s="20">
        <v>5.7789961149903299E-2</v>
      </c>
      <c r="AQ13" s="20">
        <v>5.9252694865786402E-2</v>
      </c>
      <c r="AR13" s="20">
        <v>5.1218627965510903E-2</v>
      </c>
      <c r="AS13" s="20">
        <v>4.2380899052633002E-2</v>
      </c>
      <c r="AT13" s="20">
        <v>3.1303735547939901E-2</v>
      </c>
      <c r="AU13" s="20">
        <v>4.7323715402821501E-2</v>
      </c>
      <c r="AV13" s="20">
        <v>3.4615383639362597E-2</v>
      </c>
      <c r="AW13" s="20">
        <v>3.3078707086602502E-2</v>
      </c>
      <c r="AX13" s="20">
        <v>2.37453852956474E-2</v>
      </c>
      <c r="AY13" s="20">
        <v>1.45950264341202E-2</v>
      </c>
      <c r="AZ13" s="20">
        <v>2.59875631915693E-2</v>
      </c>
      <c r="BA13" s="20">
        <v>1.66622680288077E-2</v>
      </c>
      <c r="BB13" s="20"/>
      <c r="BC13" s="20">
        <v>4.74539488503294E-2</v>
      </c>
      <c r="BD13" s="20">
        <v>5.40085338755983E-2</v>
      </c>
      <c r="BE13" s="20"/>
      <c r="BF13" s="20">
        <v>8.7706222398401205E-3</v>
      </c>
      <c r="BG13" s="20">
        <v>2.4054419426823501E-2</v>
      </c>
      <c r="BH13" s="20">
        <v>6.6624059276053305E-2</v>
      </c>
      <c r="BI13" s="20">
        <v>0.187653292327954</v>
      </c>
      <c r="BJ13" s="20"/>
      <c r="BK13" s="20">
        <v>1.29905545155887E-2</v>
      </c>
      <c r="BL13" s="20">
        <v>1.92261181233284E-2</v>
      </c>
      <c r="BM13" s="20">
        <v>3.6187666411287601E-2</v>
      </c>
      <c r="BN13" s="20">
        <v>0.14798433002553801</v>
      </c>
      <c r="BO13" s="20"/>
      <c r="BP13" s="20">
        <v>4.7076653871362902E-2</v>
      </c>
      <c r="BQ13" s="20">
        <v>4.03445232910951E-2</v>
      </c>
      <c r="BR13" s="20">
        <v>2.18412851380087E-2</v>
      </c>
      <c r="BS13" s="20">
        <v>2.1852299875526299E-2</v>
      </c>
      <c r="BT13" s="20">
        <v>0.103378925366575</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426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313</v>
      </c>
      <c r="C9" s="14">
        <v>0.25507674697964</v>
      </c>
      <c r="D9" s="14">
        <v>0.27637155456805101</v>
      </c>
      <c r="E9" s="14">
        <v>0.23443256095479201</v>
      </c>
      <c r="F9" s="14"/>
      <c r="G9" s="14">
        <v>0.338662208259983</v>
      </c>
      <c r="H9" s="14">
        <v>0.46319036942216302</v>
      </c>
      <c r="I9" s="14">
        <v>0.34753579237333798</v>
      </c>
      <c r="J9" s="14">
        <v>0.19816457915507901</v>
      </c>
      <c r="K9" s="14">
        <v>0.13522123982558701</v>
      </c>
      <c r="L9" s="14">
        <v>8.1662469556041201E-2</v>
      </c>
      <c r="M9" s="14"/>
      <c r="N9" s="14">
        <v>0.34596692696526798</v>
      </c>
      <c r="O9" s="14">
        <v>0.23531424799384401</v>
      </c>
      <c r="P9" s="14">
        <v>0.24413668806000499</v>
      </c>
      <c r="Q9" s="14">
        <v>0.189073749186145</v>
      </c>
      <c r="R9" s="14"/>
      <c r="S9" s="14">
        <v>0.40087660783615803</v>
      </c>
      <c r="T9" s="14">
        <v>0.19629755113959399</v>
      </c>
      <c r="U9" s="14">
        <v>0.21328211109638101</v>
      </c>
      <c r="V9" s="14">
        <v>0.226858758868239</v>
      </c>
      <c r="W9" s="14">
        <v>0.22685163183311099</v>
      </c>
      <c r="X9" s="14">
        <v>0.27974621675380401</v>
      </c>
      <c r="Y9" s="14">
        <v>0.18424066717207499</v>
      </c>
      <c r="Z9" s="14">
        <v>0.26264436031361099</v>
      </c>
      <c r="AA9" s="14">
        <v>0.27300450630809697</v>
      </c>
      <c r="AB9" s="14">
        <v>0.21876904127645999</v>
      </c>
      <c r="AC9" s="14">
        <v>0.21393533930413899</v>
      </c>
      <c r="AD9" s="14">
        <v>0.30821401138563098</v>
      </c>
      <c r="AE9" s="14"/>
      <c r="AF9" s="14">
        <v>0.15864203673383701</v>
      </c>
      <c r="AG9" s="14">
        <v>0.189457070394774</v>
      </c>
      <c r="AH9" s="14">
        <v>0.33293670487571198</v>
      </c>
      <c r="AI9" s="14">
        <v>0.45081371318027202</v>
      </c>
      <c r="AJ9" s="14">
        <v>0.533758829299812</v>
      </c>
      <c r="AK9" s="14"/>
      <c r="AL9" s="14">
        <v>5.90295861063573E-2</v>
      </c>
      <c r="AM9" s="14">
        <v>0.17881467853320701</v>
      </c>
      <c r="AN9" s="14">
        <v>0.167949487385323</v>
      </c>
      <c r="AO9" s="14">
        <v>0.17805678278047599</v>
      </c>
      <c r="AP9" s="14">
        <v>0.18830302773794899</v>
      </c>
      <c r="AQ9" s="14">
        <v>0.20693076817907299</v>
      </c>
      <c r="AR9" s="14">
        <v>0.234347304749603</v>
      </c>
      <c r="AS9" s="14">
        <v>0.202304711704579</v>
      </c>
      <c r="AT9" s="14">
        <v>0.236201816754113</v>
      </c>
      <c r="AU9" s="14">
        <v>0.25976412812160798</v>
      </c>
      <c r="AV9" s="14">
        <v>0.28702506488663099</v>
      </c>
      <c r="AW9" s="14">
        <v>0.33166689819960898</v>
      </c>
      <c r="AX9" s="14">
        <v>0.373318579214719</v>
      </c>
      <c r="AY9" s="14">
        <v>0.34563672009619201</v>
      </c>
      <c r="AZ9" s="14">
        <v>0.41071856338523099</v>
      </c>
      <c r="BA9" s="14">
        <v>0.57718855750721398</v>
      </c>
      <c r="BB9" s="14"/>
      <c r="BC9" s="14">
        <v>0.43045390283415202</v>
      </c>
      <c r="BD9" s="14">
        <v>0.178219589205804</v>
      </c>
      <c r="BE9" s="14"/>
      <c r="BF9" s="14">
        <v>0.26386789921071202</v>
      </c>
      <c r="BG9" s="14">
        <v>0.25066720165626699</v>
      </c>
      <c r="BH9" s="14">
        <v>0.284321803042351</v>
      </c>
      <c r="BI9" s="14">
        <v>0.189759991288421</v>
      </c>
      <c r="BJ9" s="14"/>
      <c r="BK9" s="14">
        <v>0.275414045910015</v>
      </c>
      <c r="BL9" s="14">
        <v>0.29237815192162298</v>
      </c>
      <c r="BM9" s="14">
        <v>0.26817465157174902</v>
      </c>
      <c r="BN9" s="14">
        <v>0.17977735265910699</v>
      </c>
      <c r="BO9" s="14"/>
      <c r="BP9" s="14">
        <v>0.389128250790715</v>
      </c>
      <c r="BQ9" s="14">
        <v>0.13312119862003199</v>
      </c>
      <c r="BR9" s="14">
        <v>4.98570681860801E-2</v>
      </c>
      <c r="BS9" s="14">
        <v>0.43758289550379897</v>
      </c>
      <c r="BT9" s="14">
        <v>0.121520990219813</v>
      </c>
    </row>
    <row r="10" spans="2:72" x14ac:dyDescent="0.35">
      <c r="B10" s="15" t="s">
        <v>314</v>
      </c>
      <c r="C10" s="14">
        <v>0.39110860565253902</v>
      </c>
      <c r="D10" s="14">
        <v>0.39310556490819398</v>
      </c>
      <c r="E10" s="14">
        <v>0.389670086602876</v>
      </c>
      <c r="F10" s="14"/>
      <c r="G10" s="14">
        <v>0.44191309824323599</v>
      </c>
      <c r="H10" s="14">
        <v>0.37308502852323799</v>
      </c>
      <c r="I10" s="14">
        <v>0.43006958229426101</v>
      </c>
      <c r="J10" s="14">
        <v>0.425046949951292</v>
      </c>
      <c r="K10" s="14">
        <v>0.397135346524493</v>
      </c>
      <c r="L10" s="14">
        <v>0.30879918305389797</v>
      </c>
      <c r="M10" s="14"/>
      <c r="N10" s="14">
        <v>0.37506875554216401</v>
      </c>
      <c r="O10" s="14">
        <v>0.401618761572409</v>
      </c>
      <c r="P10" s="14">
        <v>0.40330338826589401</v>
      </c>
      <c r="Q10" s="14">
        <v>0.38627160967055302</v>
      </c>
      <c r="R10" s="14"/>
      <c r="S10" s="14">
        <v>0.383100251657776</v>
      </c>
      <c r="T10" s="14">
        <v>0.392348105090852</v>
      </c>
      <c r="U10" s="14">
        <v>0.37281933037188397</v>
      </c>
      <c r="V10" s="14">
        <v>0.39346110279857799</v>
      </c>
      <c r="W10" s="14">
        <v>0.36387930091746901</v>
      </c>
      <c r="X10" s="14">
        <v>0.41268066695483102</v>
      </c>
      <c r="Y10" s="14">
        <v>0.392493768964575</v>
      </c>
      <c r="Z10" s="14">
        <v>0.36459830242182301</v>
      </c>
      <c r="AA10" s="14">
        <v>0.388654123135522</v>
      </c>
      <c r="AB10" s="14">
        <v>0.425028918509256</v>
      </c>
      <c r="AC10" s="14">
        <v>0.39505335548381199</v>
      </c>
      <c r="AD10" s="14">
        <v>0.39593052322115802</v>
      </c>
      <c r="AE10" s="14"/>
      <c r="AF10" s="14">
        <v>0.40369728371699698</v>
      </c>
      <c r="AG10" s="14">
        <v>0.44141417248270998</v>
      </c>
      <c r="AH10" s="14">
        <v>0.37019147716367801</v>
      </c>
      <c r="AI10" s="14">
        <v>0.346869276237178</v>
      </c>
      <c r="AJ10" s="14">
        <v>0.28609525319451401</v>
      </c>
      <c r="AK10" s="14"/>
      <c r="AL10" s="14">
        <v>0.35244066626896597</v>
      </c>
      <c r="AM10" s="14">
        <v>0.39088585458173802</v>
      </c>
      <c r="AN10" s="14">
        <v>0.40220887693146301</v>
      </c>
      <c r="AO10" s="14">
        <v>0.380852383231437</v>
      </c>
      <c r="AP10" s="14">
        <v>0.38036302494322199</v>
      </c>
      <c r="AQ10" s="14">
        <v>0.41830048386191498</v>
      </c>
      <c r="AR10" s="14">
        <v>0.405529674680217</v>
      </c>
      <c r="AS10" s="14">
        <v>0.40438684907713301</v>
      </c>
      <c r="AT10" s="14">
        <v>0.430085386168372</v>
      </c>
      <c r="AU10" s="14">
        <v>0.39722227557445799</v>
      </c>
      <c r="AV10" s="14">
        <v>0.40081553070937498</v>
      </c>
      <c r="AW10" s="14">
        <v>0.38861510648842201</v>
      </c>
      <c r="AX10" s="14">
        <v>0.41676431451527002</v>
      </c>
      <c r="AY10" s="14">
        <v>0.36160024879964903</v>
      </c>
      <c r="AZ10" s="14">
        <v>0.36835270656146002</v>
      </c>
      <c r="BA10" s="14">
        <v>0.29029178501248598</v>
      </c>
      <c r="BB10" s="14"/>
      <c r="BC10" s="14">
        <v>0.38337308792978397</v>
      </c>
      <c r="BD10" s="14">
        <v>0.39449861333731001</v>
      </c>
      <c r="BE10" s="14"/>
      <c r="BF10" s="14">
        <v>0.36786905761535998</v>
      </c>
      <c r="BG10" s="14">
        <v>0.38951210034659201</v>
      </c>
      <c r="BH10" s="14">
        <v>0.41917088571627298</v>
      </c>
      <c r="BI10" s="14">
        <v>0.38977673475951002</v>
      </c>
      <c r="BJ10" s="14"/>
      <c r="BK10" s="14">
        <v>0.37519202373252297</v>
      </c>
      <c r="BL10" s="14">
        <v>0.389426822716603</v>
      </c>
      <c r="BM10" s="14">
        <v>0.420573135433079</v>
      </c>
      <c r="BN10" s="14">
        <v>0.36155983605257902</v>
      </c>
      <c r="BO10" s="14"/>
      <c r="BP10" s="14">
        <v>0.45749161344</v>
      </c>
      <c r="BQ10" s="14">
        <v>0.42199910423359399</v>
      </c>
      <c r="BR10" s="14">
        <v>0.29254365891392597</v>
      </c>
      <c r="BS10" s="14">
        <v>0.31965518673555698</v>
      </c>
      <c r="BT10" s="14">
        <v>0.41941061951247499</v>
      </c>
    </row>
    <row r="11" spans="2:72" x14ac:dyDescent="0.35">
      <c r="B11" s="15" t="s">
        <v>315</v>
      </c>
      <c r="C11" s="14">
        <v>0.22348868748874601</v>
      </c>
      <c r="D11" s="14">
        <v>0.21349408965250699</v>
      </c>
      <c r="E11" s="14">
        <v>0.23322932934905699</v>
      </c>
      <c r="F11" s="14"/>
      <c r="G11" s="14">
        <v>0.13586538415271401</v>
      </c>
      <c r="H11" s="14">
        <v>0.11498750497928199</v>
      </c>
      <c r="I11" s="14">
        <v>0.138579886510658</v>
      </c>
      <c r="J11" s="14">
        <v>0.23777329397227701</v>
      </c>
      <c r="K11" s="14">
        <v>0.28774330622112299</v>
      </c>
      <c r="L11" s="14">
        <v>0.38427384778901302</v>
      </c>
      <c r="M11" s="14"/>
      <c r="N11" s="14">
        <v>0.181453735739042</v>
      </c>
      <c r="O11" s="14">
        <v>0.240413994336729</v>
      </c>
      <c r="P11" s="14">
        <v>0.24279965263978201</v>
      </c>
      <c r="Q11" s="14">
        <v>0.23330531517277001</v>
      </c>
      <c r="R11" s="14"/>
      <c r="S11" s="14">
        <v>0.142912991429229</v>
      </c>
      <c r="T11" s="14">
        <v>0.25187189054595799</v>
      </c>
      <c r="U11" s="14">
        <v>0.25568818069093302</v>
      </c>
      <c r="V11" s="14">
        <v>0.25348545407798201</v>
      </c>
      <c r="W11" s="14">
        <v>0.25876054228738299</v>
      </c>
      <c r="X11" s="14">
        <v>0.184129633899069</v>
      </c>
      <c r="Y11" s="14">
        <v>0.24390418221892801</v>
      </c>
      <c r="Z11" s="14">
        <v>0.252571224719223</v>
      </c>
      <c r="AA11" s="14">
        <v>0.23400296905863399</v>
      </c>
      <c r="AB11" s="14">
        <v>0.22101028048020699</v>
      </c>
      <c r="AC11" s="14">
        <v>0.23076484778963199</v>
      </c>
      <c r="AD11" s="14">
        <v>0.19989194153783499</v>
      </c>
      <c r="AE11" s="14"/>
      <c r="AF11" s="14">
        <v>0.27572795862456001</v>
      </c>
      <c r="AG11" s="14">
        <v>0.24121213153457</v>
      </c>
      <c r="AH11" s="14">
        <v>0.18985614212141799</v>
      </c>
      <c r="AI11" s="14">
        <v>0.12149743016701001</v>
      </c>
      <c r="AJ11" s="14">
        <v>0.109313332640981</v>
      </c>
      <c r="AK11" s="14"/>
      <c r="AL11" s="14">
        <v>0.31454508341913701</v>
      </c>
      <c r="AM11" s="14">
        <v>0.217053656866879</v>
      </c>
      <c r="AN11" s="14">
        <v>0.244311131005754</v>
      </c>
      <c r="AO11" s="14">
        <v>0.28128055730903301</v>
      </c>
      <c r="AP11" s="14">
        <v>0.28168548392914999</v>
      </c>
      <c r="AQ11" s="14">
        <v>0.25245377158925802</v>
      </c>
      <c r="AR11" s="14">
        <v>0.231537467249122</v>
      </c>
      <c r="AS11" s="14">
        <v>0.25060311617666398</v>
      </c>
      <c r="AT11" s="14">
        <v>0.21537622873062701</v>
      </c>
      <c r="AU11" s="14">
        <v>0.22946036030488901</v>
      </c>
      <c r="AV11" s="14">
        <v>0.21201170663268601</v>
      </c>
      <c r="AW11" s="14">
        <v>0.17762896251812099</v>
      </c>
      <c r="AX11" s="14">
        <v>0.150509603648917</v>
      </c>
      <c r="AY11" s="14">
        <v>0.19114786296828701</v>
      </c>
      <c r="AZ11" s="14">
        <v>0.16928876186906999</v>
      </c>
      <c r="BA11" s="14">
        <v>8.2319645462776606E-2</v>
      </c>
      <c r="BB11" s="14"/>
      <c r="BC11" s="14">
        <v>0.12745931271637301</v>
      </c>
      <c r="BD11" s="14">
        <v>0.26557253114467699</v>
      </c>
      <c r="BE11" s="14"/>
      <c r="BF11" s="14">
        <v>0.25525251740886101</v>
      </c>
      <c r="BG11" s="14">
        <v>0.23321523320298901</v>
      </c>
      <c r="BH11" s="14">
        <v>0.18733579051593699</v>
      </c>
      <c r="BI11" s="14">
        <v>0.20166000787162899</v>
      </c>
      <c r="BJ11" s="14"/>
      <c r="BK11" s="14">
        <v>0.23078322808336499</v>
      </c>
      <c r="BL11" s="14">
        <v>0.23003103141372599</v>
      </c>
      <c r="BM11" s="14">
        <v>0.21194004159534099</v>
      </c>
      <c r="BN11" s="14">
        <v>0.228882414117863</v>
      </c>
      <c r="BO11" s="14"/>
      <c r="BP11" s="14">
        <v>0.107497659736943</v>
      </c>
      <c r="BQ11" s="14">
        <v>0.28888676444169498</v>
      </c>
      <c r="BR11" s="14">
        <v>0.43099913996948502</v>
      </c>
      <c r="BS11" s="14">
        <v>0.149531180066453</v>
      </c>
      <c r="BT11" s="14">
        <v>0.27344714466318698</v>
      </c>
    </row>
    <row r="12" spans="2:72" x14ac:dyDescent="0.35">
      <c r="B12" s="15" t="s">
        <v>316</v>
      </c>
      <c r="C12" s="14">
        <v>9.0597073063992201E-2</v>
      </c>
      <c r="D12" s="14">
        <v>8.3305603854770705E-2</v>
      </c>
      <c r="E12" s="14">
        <v>9.7142774918882499E-2</v>
      </c>
      <c r="F12" s="14"/>
      <c r="G12" s="14">
        <v>3.6533906914118897E-2</v>
      </c>
      <c r="H12" s="14">
        <v>2.0882239895612598E-2</v>
      </c>
      <c r="I12" s="14">
        <v>4.4652397856645501E-2</v>
      </c>
      <c r="J12" s="14">
        <v>9.5250440055533195E-2</v>
      </c>
      <c r="K12" s="14">
        <v>0.137609050981019</v>
      </c>
      <c r="L12" s="14">
        <v>0.185241816338443</v>
      </c>
      <c r="M12" s="14"/>
      <c r="N12" s="14">
        <v>7.4582165621228394E-2</v>
      </c>
      <c r="O12" s="14">
        <v>8.5967392102572704E-2</v>
      </c>
      <c r="P12" s="14">
        <v>7.6438392431685001E-2</v>
      </c>
      <c r="Q12" s="14">
        <v>0.12458928763657499</v>
      </c>
      <c r="R12" s="14"/>
      <c r="S12" s="14">
        <v>4.62906499499912E-2</v>
      </c>
      <c r="T12" s="14">
        <v>0.116315434189714</v>
      </c>
      <c r="U12" s="14">
        <v>0.110372751037526</v>
      </c>
      <c r="V12" s="14">
        <v>8.8036384156554806E-2</v>
      </c>
      <c r="W12" s="14">
        <v>0.101038017261147</v>
      </c>
      <c r="X12" s="14">
        <v>8.1560558092005395E-2</v>
      </c>
      <c r="Y12" s="14">
        <v>0.122315453453077</v>
      </c>
      <c r="Z12" s="14">
        <v>7.5736887325216495E-2</v>
      </c>
      <c r="AA12" s="14">
        <v>7.4316942521766294E-2</v>
      </c>
      <c r="AB12" s="14">
        <v>0.10128928477280701</v>
      </c>
      <c r="AC12" s="14">
        <v>0.122106642093573</v>
      </c>
      <c r="AD12" s="14">
        <v>5.3768861892892199E-2</v>
      </c>
      <c r="AE12" s="14"/>
      <c r="AF12" s="14">
        <v>0.11016455639207701</v>
      </c>
      <c r="AG12" s="14">
        <v>8.9453008497214798E-2</v>
      </c>
      <c r="AH12" s="14">
        <v>7.8787216076529207E-2</v>
      </c>
      <c r="AI12" s="14">
        <v>5.3452145528003002E-2</v>
      </c>
      <c r="AJ12" s="14">
        <v>3.64873030990557E-2</v>
      </c>
      <c r="AK12" s="14"/>
      <c r="AL12" s="14">
        <v>0.111249149592637</v>
      </c>
      <c r="AM12" s="14">
        <v>0.12529092388914001</v>
      </c>
      <c r="AN12" s="14">
        <v>0.130312534054629</v>
      </c>
      <c r="AO12" s="14">
        <v>0.11047862995836601</v>
      </c>
      <c r="AP12" s="14">
        <v>0.10960574200147299</v>
      </c>
      <c r="AQ12" s="14">
        <v>8.2129486297880805E-2</v>
      </c>
      <c r="AR12" s="14">
        <v>9.2791115101770696E-2</v>
      </c>
      <c r="AS12" s="14">
        <v>0.11138798328463601</v>
      </c>
      <c r="AT12" s="14">
        <v>9.0345825164643304E-2</v>
      </c>
      <c r="AU12" s="14">
        <v>7.2583370136794598E-2</v>
      </c>
      <c r="AV12" s="14">
        <v>7.2357153744299005E-2</v>
      </c>
      <c r="AW12" s="14">
        <v>8.3595359002747796E-2</v>
      </c>
      <c r="AX12" s="14">
        <v>4.5808255402410299E-2</v>
      </c>
      <c r="AY12" s="14">
        <v>8.6241884288873694E-2</v>
      </c>
      <c r="AZ12" s="14">
        <v>3.6956142831798801E-2</v>
      </c>
      <c r="BA12" s="14">
        <v>3.3719625249563602E-2</v>
      </c>
      <c r="BB12" s="14"/>
      <c r="BC12" s="14">
        <v>3.18472320463664E-2</v>
      </c>
      <c r="BD12" s="14">
        <v>0.116343560845019</v>
      </c>
      <c r="BE12" s="14"/>
      <c r="BF12" s="14">
        <v>9.8707155922397399E-2</v>
      </c>
      <c r="BG12" s="14">
        <v>9.7765442700896404E-2</v>
      </c>
      <c r="BH12" s="14">
        <v>7.0017992840831003E-2</v>
      </c>
      <c r="BI12" s="14">
        <v>9.5428044425349995E-2</v>
      </c>
      <c r="BJ12" s="14"/>
      <c r="BK12" s="14">
        <v>0.100770975560911</v>
      </c>
      <c r="BL12" s="14">
        <v>7.10982883095332E-2</v>
      </c>
      <c r="BM12" s="14">
        <v>7.2310880855788101E-2</v>
      </c>
      <c r="BN12" s="14">
        <v>0.126257003943786</v>
      </c>
      <c r="BO12" s="14"/>
      <c r="BP12" s="14">
        <v>2.35104311641713E-2</v>
      </c>
      <c r="BQ12" s="14">
        <v>0.11662953807736599</v>
      </c>
      <c r="BR12" s="14">
        <v>0.196973565571193</v>
      </c>
      <c r="BS12" s="14">
        <v>6.9966128610477601E-2</v>
      </c>
      <c r="BT12" s="14">
        <v>0.111242686886467</v>
      </c>
    </row>
    <row r="13" spans="2:72" x14ac:dyDescent="0.35">
      <c r="B13" s="15" t="s">
        <v>102</v>
      </c>
      <c r="C13" s="20">
        <v>3.9728886815082597E-2</v>
      </c>
      <c r="D13" s="20">
        <v>3.37231870164778E-2</v>
      </c>
      <c r="E13" s="20">
        <v>4.5525248174393303E-2</v>
      </c>
      <c r="F13" s="20"/>
      <c r="G13" s="20">
        <v>4.7025402429948501E-2</v>
      </c>
      <c r="H13" s="20">
        <v>2.7854857179703998E-2</v>
      </c>
      <c r="I13" s="20">
        <v>3.9162340965096597E-2</v>
      </c>
      <c r="J13" s="20">
        <v>4.3764736865818402E-2</v>
      </c>
      <c r="K13" s="20">
        <v>4.2291056447777302E-2</v>
      </c>
      <c r="L13" s="20">
        <v>4.0022683262603699E-2</v>
      </c>
      <c r="M13" s="20"/>
      <c r="N13" s="20">
        <v>2.2928416132296799E-2</v>
      </c>
      <c r="O13" s="20">
        <v>3.6685603994446002E-2</v>
      </c>
      <c r="P13" s="20">
        <v>3.3321878602634303E-2</v>
      </c>
      <c r="Q13" s="20">
        <v>6.6760038333957897E-2</v>
      </c>
      <c r="R13" s="20"/>
      <c r="S13" s="20">
        <v>2.68194991268461E-2</v>
      </c>
      <c r="T13" s="20">
        <v>4.3167019033881399E-2</v>
      </c>
      <c r="U13" s="20">
        <v>4.7837626803275003E-2</v>
      </c>
      <c r="V13" s="20">
        <v>3.8158300098646597E-2</v>
      </c>
      <c r="W13" s="20">
        <v>4.9470507700889899E-2</v>
      </c>
      <c r="X13" s="20">
        <v>4.1882924300291002E-2</v>
      </c>
      <c r="Y13" s="20">
        <v>5.7045928191345699E-2</v>
      </c>
      <c r="Z13" s="20">
        <v>4.4449225220126398E-2</v>
      </c>
      <c r="AA13" s="20">
        <v>3.0021458975980801E-2</v>
      </c>
      <c r="AB13" s="20">
        <v>3.3902474961270197E-2</v>
      </c>
      <c r="AC13" s="20">
        <v>3.8139815328843897E-2</v>
      </c>
      <c r="AD13" s="20">
        <v>4.2194661962483698E-2</v>
      </c>
      <c r="AE13" s="20"/>
      <c r="AF13" s="20">
        <v>5.1768164532529699E-2</v>
      </c>
      <c r="AG13" s="20">
        <v>3.84636170907319E-2</v>
      </c>
      <c r="AH13" s="20">
        <v>2.8228459762662202E-2</v>
      </c>
      <c r="AI13" s="20">
        <v>2.7367434887536998E-2</v>
      </c>
      <c r="AJ13" s="20">
        <v>3.4345281765637198E-2</v>
      </c>
      <c r="AK13" s="20"/>
      <c r="AL13" s="20">
        <v>0.162735514612903</v>
      </c>
      <c r="AM13" s="20">
        <v>8.7954886129035903E-2</v>
      </c>
      <c r="AN13" s="20">
        <v>5.5217970622831097E-2</v>
      </c>
      <c r="AO13" s="20">
        <v>4.9331646720688599E-2</v>
      </c>
      <c r="AP13" s="20">
        <v>4.0042721388205298E-2</v>
      </c>
      <c r="AQ13" s="20">
        <v>4.0185490071872602E-2</v>
      </c>
      <c r="AR13" s="20">
        <v>3.5794438219287898E-2</v>
      </c>
      <c r="AS13" s="20">
        <v>3.1317339756987597E-2</v>
      </c>
      <c r="AT13" s="20">
        <v>2.7990743182243701E-2</v>
      </c>
      <c r="AU13" s="20">
        <v>4.0969865862250203E-2</v>
      </c>
      <c r="AV13" s="20">
        <v>2.7790544027008701E-2</v>
      </c>
      <c r="AW13" s="20">
        <v>1.8493673791100101E-2</v>
      </c>
      <c r="AX13" s="20">
        <v>1.3599247218683899E-2</v>
      </c>
      <c r="AY13" s="20">
        <v>1.53732838469987E-2</v>
      </c>
      <c r="AZ13" s="20">
        <v>1.46838253524397E-2</v>
      </c>
      <c r="BA13" s="20">
        <v>1.64803867679598E-2</v>
      </c>
      <c r="BB13" s="20"/>
      <c r="BC13" s="20">
        <v>2.6866464473325E-2</v>
      </c>
      <c r="BD13" s="20">
        <v>4.5365705467189599E-2</v>
      </c>
      <c r="BE13" s="20"/>
      <c r="BF13" s="20">
        <v>1.43033698426695E-2</v>
      </c>
      <c r="BG13" s="20">
        <v>2.8840022093256298E-2</v>
      </c>
      <c r="BH13" s="20">
        <v>3.9153527884607402E-2</v>
      </c>
      <c r="BI13" s="20">
        <v>0.123375221655089</v>
      </c>
      <c r="BJ13" s="20"/>
      <c r="BK13" s="20">
        <v>1.7839726713185299E-2</v>
      </c>
      <c r="BL13" s="20">
        <v>1.7065705638514599E-2</v>
      </c>
      <c r="BM13" s="20">
        <v>2.70012905440421E-2</v>
      </c>
      <c r="BN13" s="20">
        <v>0.103523393226666</v>
      </c>
      <c r="BO13" s="20"/>
      <c r="BP13" s="20">
        <v>2.2372044868171001E-2</v>
      </c>
      <c r="BQ13" s="20">
        <v>3.9363394627312399E-2</v>
      </c>
      <c r="BR13" s="20">
        <v>2.9626567359316101E-2</v>
      </c>
      <c r="BS13" s="20">
        <v>2.3264609083713299E-2</v>
      </c>
      <c r="BT13" s="20">
        <v>7.4378558718058096E-2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434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7302</v>
      </c>
      <c r="D7" s="10">
        <v>3506</v>
      </c>
      <c r="E7" s="10">
        <v>3780</v>
      </c>
      <c r="F7" s="10"/>
      <c r="G7" s="10">
        <v>1024</v>
      </c>
      <c r="H7" s="10">
        <v>1192</v>
      </c>
      <c r="I7" s="10">
        <v>1262</v>
      </c>
      <c r="J7" s="10">
        <v>1269</v>
      </c>
      <c r="K7" s="10">
        <v>1022</v>
      </c>
      <c r="L7" s="10">
        <v>1533</v>
      </c>
      <c r="M7" s="10"/>
      <c r="N7" s="10">
        <v>2013</v>
      </c>
      <c r="O7" s="10">
        <v>1890</v>
      </c>
      <c r="P7" s="10">
        <v>1581</v>
      </c>
      <c r="Q7" s="10">
        <v>1789</v>
      </c>
      <c r="R7" s="10"/>
      <c r="S7" s="10">
        <v>1083</v>
      </c>
      <c r="T7" s="10">
        <v>1016</v>
      </c>
      <c r="U7" s="10">
        <v>646</v>
      </c>
      <c r="V7" s="10">
        <v>703</v>
      </c>
      <c r="W7" s="10">
        <v>549</v>
      </c>
      <c r="X7" s="10">
        <v>726</v>
      </c>
      <c r="Y7" s="10">
        <v>661</v>
      </c>
      <c r="Z7" s="10">
        <v>376</v>
      </c>
      <c r="AA7" s="10">
        <v>905</v>
      </c>
      <c r="AB7" s="10">
        <v>0</v>
      </c>
      <c r="AC7" s="10">
        <v>398</v>
      </c>
      <c r="AD7" s="10">
        <v>239</v>
      </c>
      <c r="AE7" s="10"/>
      <c r="AF7" s="10">
        <v>1791</v>
      </c>
      <c r="AG7" s="10">
        <v>1643</v>
      </c>
      <c r="AH7" s="10">
        <v>1872</v>
      </c>
      <c r="AI7" s="10">
        <v>914</v>
      </c>
      <c r="AJ7" s="10">
        <v>151</v>
      </c>
      <c r="AK7" s="10"/>
      <c r="AL7" s="10">
        <v>79</v>
      </c>
      <c r="AM7" s="10">
        <v>307</v>
      </c>
      <c r="AN7" s="10">
        <v>480</v>
      </c>
      <c r="AO7" s="10">
        <v>478</v>
      </c>
      <c r="AP7" s="10">
        <v>644</v>
      </c>
      <c r="AQ7" s="10">
        <v>736</v>
      </c>
      <c r="AR7" s="10">
        <v>681</v>
      </c>
      <c r="AS7" s="10">
        <v>569</v>
      </c>
      <c r="AT7" s="10">
        <v>448</v>
      </c>
      <c r="AU7" s="10">
        <v>390</v>
      </c>
      <c r="AV7" s="10">
        <v>571</v>
      </c>
      <c r="AW7" s="10">
        <v>443</v>
      </c>
      <c r="AX7" s="10">
        <v>359</v>
      </c>
      <c r="AY7" s="10">
        <v>184</v>
      </c>
      <c r="AZ7" s="10">
        <v>199</v>
      </c>
      <c r="BA7" s="10">
        <v>462</v>
      </c>
      <c r="BB7" s="10"/>
      <c r="BC7" s="10">
        <v>2263</v>
      </c>
      <c r="BD7" s="10">
        <v>5039</v>
      </c>
      <c r="BE7" s="10"/>
      <c r="BF7" s="10">
        <v>2027</v>
      </c>
      <c r="BG7" s="10">
        <v>2425</v>
      </c>
      <c r="BH7" s="10">
        <v>1891</v>
      </c>
      <c r="BI7" s="10">
        <v>959</v>
      </c>
      <c r="BJ7" s="10"/>
      <c r="BK7" s="10">
        <v>1679</v>
      </c>
      <c r="BL7" s="10">
        <v>1371</v>
      </c>
      <c r="BM7" s="10">
        <v>2628</v>
      </c>
      <c r="BN7" s="10">
        <v>1624</v>
      </c>
      <c r="BO7" s="10"/>
      <c r="BP7" s="10">
        <v>1667</v>
      </c>
      <c r="BQ7" s="10">
        <v>1161</v>
      </c>
      <c r="BR7" s="10">
        <v>742</v>
      </c>
      <c r="BS7" s="10">
        <v>1819</v>
      </c>
      <c r="BT7" s="10">
        <v>1913</v>
      </c>
    </row>
    <row r="8" spans="2:72" ht="30" customHeight="1" x14ac:dyDescent="0.35">
      <c r="B8" s="11" t="s">
        <v>20</v>
      </c>
      <c r="C8" s="11">
        <v>7299</v>
      </c>
      <c r="D8" s="11">
        <v>3573</v>
      </c>
      <c r="E8" s="11">
        <v>3710</v>
      </c>
      <c r="F8" s="11"/>
      <c r="G8" s="11">
        <v>1031</v>
      </c>
      <c r="H8" s="11">
        <v>1270</v>
      </c>
      <c r="I8" s="11">
        <v>1263</v>
      </c>
      <c r="J8" s="11">
        <v>1233</v>
      </c>
      <c r="K8" s="11">
        <v>988</v>
      </c>
      <c r="L8" s="11">
        <v>1514</v>
      </c>
      <c r="M8" s="11"/>
      <c r="N8" s="11">
        <v>1973</v>
      </c>
      <c r="O8" s="11">
        <v>1878</v>
      </c>
      <c r="P8" s="11">
        <v>1591</v>
      </c>
      <c r="Q8" s="11">
        <v>1828</v>
      </c>
      <c r="R8" s="11"/>
      <c r="S8" s="11">
        <v>1123</v>
      </c>
      <c r="T8" s="11">
        <v>1043</v>
      </c>
      <c r="U8" s="11">
        <v>642</v>
      </c>
      <c r="V8" s="11">
        <v>722</v>
      </c>
      <c r="W8" s="11">
        <v>561</v>
      </c>
      <c r="X8" s="11">
        <v>722</v>
      </c>
      <c r="Y8" s="11">
        <v>642</v>
      </c>
      <c r="Z8" s="11">
        <v>321</v>
      </c>
      <c r="AA8" s="11">
        <v>882</v>
      </c>
      <c r="AB8" s="11">
        <v>0</v>
      </c>
      <c r="AC8" s="11">
        <v>401</v>
      </c>
      <c r="AD8" s="11">
        <v>240</v>
      </c>
      <c r="AE8" s="11"/>
      <c r="AF8" s="11">
        <v>1791</v>
      </c>
      <c r="AG8" s="11">
        <v>1646</v>
      </c>
      <c r="AH8" s="11">
        <v>1887</v>
      </c>
      <c r="AI8" s="11">
        <v>908</v>
      </c>
      <c r="AJ8" s="11">
        <v>140</v>
      </c>
      <c r="AK8" s="11"/>
      <c r="AL8" s="11">
        <v>79</v>
      </c>
      <c r="AM8" s="11">
        <v>306</v>
      </c>
      <c r="AN8" s="11">
        <v>482</v>
      </c>
      <c r="AO8" s="11">
        <v>482</v>
      </c>
      <c r="AP8" s="11">
        <v>648</v>
      </c>
      <c r="AQ8" s="11">
        <v>740</v>
      </c>
      <c r="AR8" s="11">
        <v>686</v>
      </c>
      <c r="AS8" s="11">
        <v>573</v>
      </c>
      <c r="AT8" s="11">
        <v>450</v>
      </c>
      <c r="AU8" s="11">
        <v>392</v>
      </c>
      <c r="AV8" s="11">
        <v>572</v>
      </c>
      <c r="AW8" s="11">
        <v>448</v>
      </c>
      <c r="AX8" s="11">
        <v>358</v>
      </c>
      <c r="AY8" s="11">
        <v>183</v>
      </c>
      <c r="AZ8" s="11">
        <v>196</v>
      </c>
      <c r="BA8" s="11">
        <v>437</v>
      </c>
      <c r="BB8" s="11"/>
      <c r="BC8" s="11">
        <v>2271</v>
      </c>
      <c r="BD8" s="11">
        <v>5028</v>
      </c>
      <c r="BE8" s="11"/>
      <c r="BF8" s="11">
        <v>2016</v>
      </c>
      <c r="BG8" s="11">
        <v>2418</v>
      </c>
      <c r="BH8" s="11">
        <v>1898</v>
      </c>
      <c r="BI8" s="11">
        <v>967</v>
      </c>
      <c r="BJ8" s="11"/>
      <c r="BK8" s="11">
        <v>1672</v>
      </c>
      <c r="BL8" s="11">
        <v>1369</v>
      </c>
      <c r="BM8" s="11">
        <v>2632</v>
      </c>
      <c r="BN8" s="11">
        <v>1626</v>
      </c>
      <c r="BO8" s="11"/>
      <c r="BP8" s="11">
        <v>1684</v>
      </c>
      <c r="BQ8" s="11">
        <v>1152</v>
      </c>
      <c r="BR8" s="11">
        <v>735</v>
      </c>
      <c r="BS8" s="11">
        <v>1806</v>
      </c>
      <c r="BT8" s="11">
        <v>1922</v>
      </c>
    </row>
    <row r="9" spans="2:72" x14ac:dyDescent="0.35">
      <c r="B9" s="15" t="s">
        <v>427</v>
      </c>
      <c r="C9" s="14">
        <v>0.12629303379509199</v>
      </c>
      <c r="D9" s="14">
        <v>0.13897936123441401</v>
      </c>
      <c r="E9" s="14">
        <v>0.11408790846857</v>
      </c>
      <c r="F9" s="14"/>
      <c r="G9" s="14">
        <v>0.18934876575028201</v>
      </c>
      <c r="H9" s="14">
        <v>0.16106926209553599</v>
      </c>
      <c r="I9" s="14">
        <v>0.12481819978498999</v>
      </c>
      <c r="J9" s="14">
        <v>9.4180884280970906E-2</v>
      </c>
      <c r="K9" s="14">
        <v>0.100018276328861</v>
      </c>
      <c r="L9" s="14">
        <v>9.8734318641110499E-2</v>
      </c>
      <c r="M9" s="14"/>
      <c r="N9" s="14">
        <v>0.21692689732784301</v>
      </c>
      <c r="O9" s="14">
        <v>0.111353223716723</v>
      </c>
      <c r="P9" s="14">
        <v>9.8629387003515298E-2</v>
      </c>
      <c r="Q9" s="14">
        <v>6.8210802349320004E-2</v>
      </c>
      <c r="R9" s="14"/>
      <c r="S9" s="14">
        <v>0.19819633538040701</v>
      </c>
      <c r="T9" s="14">
        <v>0.11704752014116</v>
      </c>
      <c r="U9" s="14">
        <v>0.118696781926992</v>
      </c>
      <c r="V9" s="14">
        <v>0.106668391444649</v>
      </c>
      <c r="W9" s="14">
        <v>0.12444208732883499</v>
      </c>
      <c r="X9" s="14">
        <v>0.106284596735256</v>
      </c>
      <c r="Y9" s="14">
        <v>8.5669895275218094E-2</v>
      </c>
      <c r="Z9" s="14">
        <v>9.6464948555567906E-2</v>
      </c>
      <c r="AA9" s="14">
        <v>0.12411286696787199</v>
      </c>
      <c r="AB9" s="14">
        <v>0</v>
      </c>
      <c r="AC9" s="14">
        <v>0.12688366794155201</v>
      </c>
      <c r="AD9" s="14">
        <v>0.12949552553507099</v>
      </c>
      <c r="AE9" s="14"/>
      <c r="AF9" s="14">
        <v>5.1773634797297498E-2</v>
      </c>
      <c r="AG9" s="14">
        <v>0.10182892245891501</v>
      </c>
      <c r="AH9" s="14">
        <v>0.17733339595361899</v>
      </c>
      <c r="AI9" s="14">
        <v>0.23501585398386399</v>
      </c>
      <c r="AJ9" s="14">
        <v>0.33749840147816901</v>
      </c>
      <c r="AK9" s="14"/>
      <c r="AL9" s="14">
        <v>8.8762410376373002E-2</v>
      </c>
      <c r="AM9" s="14">
        <v>5.7755528824623897E-2</v>
      </c>
      <c r="AN9" s="14">
        <v>7.1460868388566107E-2</v>
      </c>
      <c r="AO9" s="14">
        <v>5.5288391088670799E-2</v>
      </c>
      <c r="AP9" s="14">
        <v>9.4582667155899205E-2</v>
      </c>
      <c r="AQ9" s="14">
        <v>8.9716029248367399E-2</v>
      </c>
      <c r="AR9" s="14">
        <v>0.110982456572877</v>
      </c>
      <c r="AS9" s="14">
        <v>0.118290779171545</v>
      </c>
      <c r="AT9" s="14">
        <v>0.106113199546232</v>
      </c>
      <c r="AU9" s="14">
        <v>0.136870501254229</v>
      </c>
      <c r="AV9" s="14">
        <v>0.16396563438155101</v>
      </c>
      <c r="AW9" s="14">
        <v>0.15844617772441499</v>
      </c>
      <c r="AX9" s="14">
        <v>0.17025469042064501</v>
      </c>
      <c r="AY9" s="14">
        <v>0.240778534258656</v>
      </c>
      <c r="AZ9" s="14">
        <v>0.241903308117869</v>
      </c>
      <c r="BA9" s="14">
        <v>0.28084315196554999</v>
      </c>
      <c r="BB9" s="14"/>
      <c r="BC9" s="14">
        <v>0.15901470664790099</v>
      </c>
      <c r="BD9" s="14">
        <v>0.11151323575420199</v>
      </c>
      <c r="BE9" s="14"/>
      <c r="BF9" s="14">
        <v>0.197078569082722</v>
      </c>
      <c r="BG9" s="14">
        <v>0.119753450906656</v>
      </c>
      <c r="BH9" s="14">
        <v>9.2943489954401007E-2</v>
      </c>
      <c r="BI9" s="14">
        <v>6.0564680769978702E-2</v>
      </c>
      <c r="BJ9" s="14"/>
      <c r="BK9" s="14">
        <v>0.25530864527769198</v>
      </c>
      <c r="BL9" s="14">
        <v>0.168778041968075</v>
      </c>
      <c r="BM9" s="14">
        <v>8.8131962019435503E-2</v>
      </c>
      <c r="BN9" s="14">
        <v>1.9583336828832201E-2</v>
      </c>
      <c r="BO9" s="14"/>
      <c r="BP9" s="14">
        <v>0.12534923171633999</v>
      </c>
      <c r="BQ9" s="14">
        <v>0.11513804617965701</v>
      </c>
      <c r="BR9" s="14">
        <v>8.4872190221087399E-2</v>
      </c>
      <c r="BS9" s="14">
        <v>0.24413324019992999</v>
      </c>
      <c r="BT9" s="14">
        <v>3.8906606257341603E-2</v>
      </c>
    </row>
    <row r="10" spans="2:72" x14ac:dyDescent="0.35">
      <c r="B10" s="15" t="s">
        <v>428</v>
      </c>
      <c r="C10" s="14">
        <v>0.155412468724899</v>
      </c>
      <c r="D10" s="14">
        <v>0.190124652565134</v>
      </c>
      <c r="E10" s="14">
        <v>0.122104305521801</v>
      </c>
      <c r="F10" s="14"/>
      <c r="G10" s="14">
        <v>0.229045838377438</v>
      </c>
      <c r="H10" s="14">
        <v>0.23445063769924601</v>
      </c>
      <c r="I10" s="14">
        <v>0.160452939147915</v>
      </c>
      <c r="J10" s="14">
        <v>0.10805962615440901</v>
      </c>
      <c r="K10" s="14">
        <v>0.102686533203468</v>
      </c>
      <c r="L10" s="14">
        <v>0.10776439688820499</v>
      </c>
      <c r="M10" s="14"/>
      <c r="N10" s="14">
        <v>0.22131670582344601</v>
      </c>
      <c r="O10" s="14">
        <v>0.160483200773096</v>
      </c>
      <c r="P10" s="14">
        <v>0.127964212166885</v>
      </c>
      <c r="Q10" s="14">
        <v>0.10486188704921801</v>
      </c>
      <c r="R10" s="14"/>
      <c r="S10" s="14">
        <v>0.21271962207806</v>
      </c>
      <c r="T10" s="14">
        <v>0.138074406222642</v>
      </c>
      <c r="U10" s="14">
        <v>0.146399717135829</v>
      </c>
      <c r="V10" s="14">
        <v>0.156766441616177</v>
      </c>
      <c r="W10" s="14">
        <v>0.12348066296316799</v>
      </c>
      <c r="X10" s="14">
        <v>0.19203285639176301</v>
      </c>
      <c r="Y10" s="14">
        <v>0.11368479403267299</v>
      </c>
      <c r="Z10" s="14">
        <v>0.112411703870497</v>
      </c>
      <c r="AA10" s="14">
        <v>0.148767891914275</v>
      </c>
      <c r="AB10" s="14">
        <v>0</v>
      </c>
      <c r="AC10" s="14">
        <v>0.13393007812528199</v>
      </c>
      <c r="AD10" s="14">
        <v>0.17657346923622999</v>
      </c>
      <c r="AE10" s="14"/>
      <c r="AF10" s="14">
        <v>7.9215616598346E-2</v>
      </c>
      <c r="AG10" s="14">
        <v>0.15513865343671299</v>
      </c>
      <c r="AH10" s="14">
        <v>0.20461978501699499</v>
      </c>
      <c r="AI10" s="14">
        <v>0.23207229688734199</v>
      </c>
      <c r="AJ10" s="14">
        <v>0.32807451222983203</v>
      </c>
      <c r="AK10" s="14"/>
      <c r="AL10" s="14">
        <v>4.8737487959472303E-2</v>
      </c>
      <c r="AM10" s="14">
        <v>9.68156600924166E-2</v>
      </c>
      <c r="AN10" s="14">
        <v>9.8841378180510794E-2</v>
      </c>
      <c r="AO10" s="14">
        <v>0.106554212804973</v>
      </c>
      <c r="AP10" s="14">
        <v>0.116698224174241</v>
      </c>
      <c r="AQ10" s="14">
        <v>0.13914685266073501</v>
      </c>
      <c r="AR10" s="14">
        <v>0.16154311009958899</v>
      </c>
      <c r="AS10" s="14">
        <v>0.153391166655687</v>
      </c>
      <c r="AT10" s="14">
        <v>0.16011636091685</v>
      </c>
      <c r="AU10" s="14">
        <v>0.176636103265355</v>
      </c>
      <c r="AV10" s="14">
        <v>0.16637349002687199</v>
      </c>
      <c r="AW10" s="14">
        <v>0.17483737354218501</v>
      </c>
      <c r="AX10" s="14">
        <v>0.219595696283515</v>
      </c>
      <c r="AY10" s="14">
        <v>0.18284480240850701</v>
      </c>
      <c r="AZ10" s="14">
        <v>0.25946405000532302</v>
      </c>
      <c r="BA10" s="14">
        <v>0.28813068311610102</v>
      </c>
      <c r="BB10" s="14"/>
      <c r="BC10" s="14">
        <v>0.21158959450867401</v>
      </c>
      <c r="BD10" s="14">
        <v>0.13003825948637099</v>
      </c>
      <c r="BE10" s="14"/>
      <c r="BF10" s="14">
        <v>0.19340462858516899</v>
      </c>
      <c r="BG10" s="14">
        <v>0.154255882628691</v>
      </c>
      <c r="BH10" s="14">
        <v>0.14243915814386901</v>
      </c>
      <c r="BI10" s="14">
        <v>0.104577540233713</v>
      </c>
      <c r="BJ10" s="14"/>
      <c r="BK10" s="14">
        <v>0.25199028957369901</v>
      </c>
      <c r="BL10" s="14">
        <v>0.239868853155464</v>
      </c>
      <c r="BM10" s="14">
        <v>0.125896032100414</v>
      </c>
      <c r="BN10" s="14">
        <v>3.2735660058230101E-2</v>
      </c>
      <c r="BO10" s="14"/>
      <c r="BP10" s="14">
        <v>0.18309653951131299</v>
      </c>
      <c r="BQ10" s="14">
        <v>0.13737671112661901</v>
      </c>
      <c r="BR10" s="14">
        <v>0.119498698443537</v>
      </c>
      <c r="BS10" s="14">
        <v>0.23199642145857999</v>
      </c>
      <c r="BT10" s="14">
        <v>8.3736956585152997E-2</v>
      </c>
    </row>
    <row r="11" spans="2:72" x14ac:dyDescent="0.35">
      <c r="B11" s="15" t="s">
        <v>429</v>
      </c>
      <c r="C11" s="14">
        <v>0.19804268582000401</v>
      </c>
      <c r="D11" s="14">
        <v>0.201400278953732</v>
      </c>
      <c r="E11" s="14">
        <v>0.19512525222702101</v>
      </c>
      <c r="F11" s="14"/>
      <c r="G11" s="14">
        <v>0.221224398633067</v>
      </c>
      <c r="H11" s="14">
        <v>0.239382029930718</v>
      </c>
      <c r="I11" s="14">
        <v>0.23241477191854101</v>
      </c>
      <c r="J11" s="14">
        <v>0.16778980531832999</v>
      </c>
      <c r="K11" s="14">
        <v>0.212006281334748</v>
      </c>
      <c r="L11" s="14">
        <v>0.13445031340865299</v>
      </c>
      <c r="M11" s="14"/>
      <c r="N11" s="14">
        <v>0.20998846119006701</v>
      </c>
      <c r="O11" s="14">
        <v>0.20860568871881599</v>
      </c>
      <c r="P11" s="14">
        <v>0.21645314942671701</v>
      </c>
      <c r="Q11" s="14">
        <v>0.15977970753023499</v>
      </c>
      <c r="R11" s="14"/>
      <c r="S11" s="14">
        <v>0.21299000063836299</v>
      </c>
      <c r="T11" s="14">
        <v>0.195076075277165</v>
      </c>
      <c r="U11" s="14">
        <v>0.18963554381397199</v>
      </c>
      <c r="V11" s="14">
        <v>0.180751078964458</v>
      </c>
      <c r="W11" s="14">
        <v>0.19129072998844299</v>
      </c>
      <c r="X11" s="14">
        <v>0.19134777060522601</v>
      </c>
      <c r="Y11" s="14">
        <v>0.20052295260952799</v>
      </c>
      <c r="Z11" s="14">
        <v>0.232809237837727</v>
      </c>
      <c r="AA11" s="14">
        <v>0.204748231616947</v>
      </c>
      <c r="AB11" s="14">
        <v>0</v>
      </c>
      <c r="AC11" s="14">
        <v>0.17161745054080901</v>
      </c>
      <c r="AD11" s="14">
        <v>0.21780303012795399</v>
      </c>
      <c r="AE11" s="14"/>
      <c r="AF11" s="14">
        <v>0.158648385917284</v>
      </c>
      <c r="AG11" s="14">
        <v>0.21106240890744701</v>
      </c>
      <c r="AH11" s="14">
        <v>0.22937715912176501</v>
      </c>
      <c r="AI11" s="14">
        <v>0.22431099464899101</v>
      </c>
      <c r="AJ11" s="14">
        <v>0.148750436450655</v>
      </c>
      <c r="AK11" s="14"/>
      <c r="AL11" s="14">
        <v>0.152608681337597</v>
      </c>
      <c r="AM11" s="14">
        <v>0.134992680388483</v>
      </c>
      <c r="AN11" s="14">
        <v>0.164808404171842</v>
      </c>
      <c r="AO11" s="14">
        <v>0.176105751776097</v>
      </c>
      <c r="AP11" s="14">
        <v>0.16274749898681501</v>
      </c>
      <c r="AQ11" s="14">
        <v>0.18941335821722499</v>
      </c>
      <c r="AR11" s="14">
        <v>0.20822295824228301</v>
      </c>
      <c r="AS11" s="14">
        <v>0.20364213522644001</v>
      </c>
      <c r="AT11" s="14">
        <v>0.20386076824052399</v>
      </c>
      <c r="AU11" s="14">
        <v>0.27324703922882199</v>
      </c>
      <c r="AV11" s="14">
        <v>0.22718077090418201</v>
      </c>
      <c r="AW11" s="14">
        <v>0.218641219023644</v>
      </c>
      <c r="AX11" s="14">
        <v>0.219601471819593</v>
      </c>
      <c r="AY11" s="14">
        <v>0.24926345787179199</v>
      </c>
      <c r="AZ11" s="14">
        <v>0.21191165465991399</v>
      </c>
      <c r="BA11" s="14">
        <v>0.20547329826570801</v>
      </c>
      <c r="BB11" s="14"/>
      <c r="BC11" s="14">
        <v>0.24043455798730101</v>
      </c>
      <c r="BD11" s="14">
        <v>0.17889503062443399</v>
      </c>
      <c r="BE11" s="14"/>
      <c r="BF11" s="14">
        <v>0.208388832978914</v>
      </c>
      <c r="BG11" s="14">
        <v>0.20744750751989399</v>
      </c>
      <c r="BH11" s="14">
        <v>0.20070946146520499</v>
      </c>
      <c r="BI11" s="14">
        <v>0.147716255105412</v>
      </c>
      <c r="BJ11" s="14"/>
      <c r="BK11" s="14">
        <v>0.26566875648863397</v>
      </c>
      <c r="BL11" s="14">
        <v>0.29230077224886197</v>
      </c>
      <c r="BM11" s="14">
        <v>0.19644874719432101</v>
      </c>
      <c r="BN11" s="14">
        <v>5.1700229847612598E-2</v>
      </c>
      <c r="BO11" s="14"/>
      <c r="BP11" s="14">
        <v>0.20816076603479899</v>
      </c>
      <c r="BQ11" s="14">
        <v>0.25232186959380998</v>
      </c>
      <c r="BR11" s="14">
        <v>0.15203837915576399</v>
      </c>
      <c r="BS11" s="14">
        <v>0.21889435064044999</v>
      </c>
      <c r="BT11" s="14">
        <v>0.154659695053351</v>
      </c>
    </row>
    <row r="12" spans="2:72" x14ac:dyDescent="0.35">
      <c r="B12" s="15" t="s">
        <v>430</v>
      </c>
      <c r="C12" s="14">
        <v>0.232588413731457</v>
      </c>
      <c r="D12" s="14">
        <v>0.21871838412084399</v>
      </c>
      <c r="E12" s="14">
        <v>0.245351567290721</v>
      </c>
      <c r="F12" s="14"/>
      <c r="G12" s="14">
        <v>0.244013337341284</v>
      </c>
      <c r="H12" s="14">
        <v>0.210134961295179</v>
      </c>
      <c r="I12" s="14">
        <v>0.23919360286143301</v>
      </c>
      <c r="J12" s="14">
        <v>0.31007000855211397</v>
      </c>
      <c r="K12" s="14">
        <v>0.26534664660266299</v>
      </c>
      <c r="L12" s="14">
        <v>0.15368521220892001</v>
      </c>
      <c r="M12" s="14"/>
      <c r="N12" s="14">
        <v>0.18360540077149301</v>
      </c>
      <c r="O12" s="14">
        <v>0.25916348731545502</v>
      </c>
      <c r="P12" s="14">
        <v>0.25101628287768202</v>
      </c>
      <c r="Q12" s="14">
        <v>0.23979933431428399</v>
      </c>
      <c r="R12" s="14"/>
      <c r="S12" s="14">
        <v>0.178326742442975</v>
      </c>
      <c r="T12" s="14">
        <v>0.24572356679559801</v>
      </c>
      <c r="U12" s="14">
        <v>0.241976791008673</v>
      </c>
      <c r="V12" s="14">
        <v>0.22169404985841401</v>
      </c>
      <c r="W12" s="14">
        <v>0.24788967341943</v>
      </c>
      <c r="X12" s="14">
        <v>0.225788872781092</v>
      </c>
      <c r="Y12" s="14">
        <v>0.27269945288430603</v>
      </c>
      <c r="Z12" s="14">
        <v>0.265577849782207</v>
      </c>
      <c r="AA12" s="14">
        <v>0.24517176621139899</v>
      </c>
      <c r="AB12" s="14">
        <v>0</v>
      </c>
      <c r="AC12" s="14">
        <v>0.21286548157190099</v>
      </c>
      <c r="AD12" s="14">
        <v>0.25703838271734503</v>
      </c>
      <c r="AE12" s="14"/>
      <c r="AF12" s="14">
        <v>0.26253850269673401</v>
      </c>
      <c r="AG12" s="14">
        <v>0.26405723003326398</v>
      </c>
      <c r="AH12" s="14">
        <v>0.22246249657032599</v>
      </c>
      <c r="AI12" s="14">
        <v>0.17707750198893801</v>
      </c>
      <c r="AJ12" s="14">
        <v>9.3262483100676197E-2</v>
      </c>
      <c r="AK12" s="14"/>
      <c r="AL12" s="14">
        <v>0.22371932271175399</v>
      </c>
      <c r="AM12" s="14">
        <v>0.26063187628415901</v>
      </c>
      <c r="AN12" s="14">
        <v>0.27859636321090397</v>
      </c>
      <c r="AO12" s="14">
        <v>0.22791519423214801</v>
      </c>
      <c r="AP12" s="14">
        <v>0.24298847563057899</v>
      </c>
      <c r="AQ12" s="14">
        <v>0.25929608068923399</v>
      </c>
      <c r="AR12" s="14">
        <v>0.23199186925409401</v>
      </c>
      <c r="AS12" s="14">
        <v>0.25376762997157798</v>
      </c>
      <c r="AT12" s="14">
        <v>0.25658191885309201</v>
      </c>
      <c r="AU12" s="14">
        <v>0.17845896302228201</v>
      </c>
      <c r="AV12" s="14">
        <v>0.245818964302294</v>
      </c>
      <c r="AW12" s="14">
        <v>0.247840865426183</v>
      </c>
      <c r="AX12" s="14">
        <v>0.22090413551836</v>
      </c>
      <c r="AY12" s="14">
        <v>0.172937115683544</v>
      </c>
      <c r="AZ12" s="14">
        <v>0.151422219248425</v>
      </c>
      <c r="BA12" s="14">
        <v>0.13521324126669201</v>
      </c>
      <c r="BB12" s="14"/>
      <c r="BC12" s="14">
        <v>0.215674090074257</v>
      </c>
      <c r="BD12" s="14">
        <v>0.24022831309651099</v>
      </c>
      <c r="BE12" s="14"/>
      <c r="BF12" s="14">
        <v>0.18689616285837499</v>
      </c>
      <c r="BG12" s="14">
        <v>0.244730063495712</v>
      </c>
      <c r="BH12" s="14">
        <v>0.26292424233797501</v>
      </c>
      <c r="BI12" s="14">
        <v>0.237912686010118</v>
      </c>
      <c r="BJ12" s="14"/>
      <c r="BK12" s="14">
        <v>2.6558156245076198E-2</v>
      </c>
      <c r="BL12" s="14">
        <v>0.275584840456431</v>
      </c>
      <c r="BM12" s="14">
        <v>0.35593804530323198</v>
      </c>
      <c r="BN12" s="14">
        <v>0.208663273187562</v>
      </c>
      <c r="BO12" s="14"/>
      <c r="BP12" s="14">
        <v>0.26614655809604698</v>
      </c>
      <c r="BQ12" s="14">
        <v>0.28495571331971298</v>
      </c>
      <c r="BR12" s="14">
        <v>0.155933486795058</v>
      </c>
      <c r="BS12" s="14">
        <v>0.15200446416659</v>
      </c>
      <c r="BT12" s="14">
        <v>0.27687256275808497</v>
      </c>
    </row>
    <row r="13" spans="2:72" ht="29" x14ac:dyDescent="0.35">
      <c r="B13" s="15" t="s">
        <v>431</v>
      </c>
      <c r="C13" s="14">
        <v>9.6695128561418195E-2</v>
      </c>
      <c r="D13" s="14">
        <v>7.3097635700144895E-2</v>
      </c>
      <c r="E13" s="14">
        <v>0.118744471476849</v>
      </c>
      <c r="F13" s="14"/>
      <c r="G13" s="14">
        <v>5.8928881769027802E-2</v>
      </c>
      <c r="H13" s="14">
        <v>9.1310476315287603E-2</v>
      </c>
      <c r="I13" s="14">
        <v>0.122892394323244</v>
      </c>
      <c r="J13" s="14">
        <v>0.16410565097611399</v>
      </c>
      <c r="K13" s="14">
        <v>8.8794571530747601E-2</v>
      </c>
      <c r="L13" s="14">
        <v>5.5324291528793298E-2</v>
      </c>
      <c r="M13" s="14"/>
      <c r="N13" s="14">
        <v>4.8754809317844802E-2</v>
      </c>
      <c r="O13" s="14">
        <v>9.5960786313731603E-2</v>
      </c>
      <c r="P13" s="14">
        <v>9.9329441103805705E-2</v>
      </c>
      <c r="Q13" s="14">
        <v>0.147327886808647</v>
      </c>
      <c r="R13" s="14"/>
      <c r="S13" s="14">
        <v>5.3822806128175402E-2</v>
      </c>
      <c r="T13" s="14">
        <v>0.102943332331106</v>
      </c>
      <c r="U13" s="14">
        <v>0.102855670177136</v>
      </c>
      <c r="V13" s="14">
        <v>0.12869843973331399</v>
      </c>
      <c r="W13" s="14">
        <v>9.1493140720089697E-2</v>
      </c>
      <c r="X13" s="14">
        <v>0.120326185054214</v>
      </c>
      <c r="Y13" s="14">
        <v>0.107968690788162</v>
      </c>
      <c r="Z13" s="14">
        <v>7.2901903228986695E-2</v>
      </c>
      <c r="AA13" s="14">
        <v>9.7939778974274194E-2</v>
      </c>
      <c r="AB13" s="14">
        <v>0</v>
      </c>
      <c r="AC13" s="14">
        <v>0.1146016405808</v>
      </c>
      <c r="AD13" s="14">
        <v>6.5629370042528501E-2</v>
      </c>
      <c r="AE13" s="14"/>
      <c r="AF13" s="14">
        <v>0.178280511715948</v>
      </c>
      <c r="AG13" s="14">
        <v>0.109456572755117</v>
      </c>
      <c r="AH13" s="14">
        <v>5.0027621853730497E-2</v>
      </c>
      <c r="AI13" s="14">
        <v>4.1742666126142303E-2</v>
      </c>
      <c r="AJ13" s="14">
        <v>1.13284039473458E-2</v>
      </c>
      <c r="AK13" s="14"/>
      <c r="AL13" s="14">
        <v>0.19131420543071201</v>
      </c>
      <c r="AM13" s="14">
        <v>0.15398856870677999</v>
      </c>
      <c r="AN13" s="14">
        <v>0.127377076954513</v>
      </c>
      <c r="AO13" s="14">
        <v>0.10679016670496699</v>
      </c>
      <c r="AP13" s="14">
        <v>0.12463028992646701</v>
      </c>
      <c r="AQ13" s="14">
        <v>0.112529626864093</v>
      </c>
      <c r="AR13" s="14">
        <v>0.114929497137657</v>
      </c>
      <c r="AS13" s="14">
        <v>9.4651653549388301E-2</v>
      </c>
      <c r="AT13" s="14">
        <v>9.9929428213375499E-2</v>
      </c>
      <c r="AU13" s="14">
        <v>7.9182341943839704E-2</v>
      </c>
      <c r="AV13" s="14">
        <v>8.1765605272122996E-2</v>
      </c>
      <c r="AW13" s="14">
        <v>6.2262226729691603E-2</v>
      </c>
      <c r="AX13" s="14">
        <v>6.86881869079497E-2</v>
      </c>
      <c r="AY13" s="14">
        <v>8.2707926444445995E-2</v>
      </c>
      <c r="AZ13" s="14">
        <v>4.2973582596251697E-2</v>
      </c>
      <c r="BA13" s="14">
        <v>1.5736928538201401E-2</v>
      </c>
      <c r="BB13" s="14"/>
      <c r="BC13" s="14">
        <v>9.1182922275096404E-2</v>
      </c>
      <c r="BD13" s="14">
        <v>9.9184894168391505E-2</v>
      </c>
      <c r="BE13" s="14"/>
      <c r="BF13" s="14">
        <v>4.0281793148944797E-2</v>
      </c>
      <c r="BG13" s="14">
        <v>8.4769332856621193E-2</v>
      </c>
      <c r="BH13" s="14">
        <v>0.133302900900204</v>
      </c>
      <c r="BI13" s="14">
        <v>0.17225502751784899</v>
      </c>
      <c r="BJ13" s="14"/>
      <c r="BK13" s="14">
        <v>1.85367414414542E-3</v>
      </c>
      <c r="BL13" s="14">
        <v>5.8297843580430598E-3</v>
      </c>
      <c r="BM13" s="14">
        <v>9.5567142210182199E-2</v>
      </c>
      <c r="BN13" s="14">
        <v>0.272578393961037</v>
      </c>
      <c r="BO13" s="14"/>
      <c r="BP13" s="14">
        <v>0.10042518919436701</v>
      </c>
      <c r="BQ13" s="14">
        <v>6.5089102891052297E-2</v>
      </c>
      <c r="BR13" s="14">
        <v>5.1963192984405097E-2</v>
      </c>
      <c r="BS13" s="14">
        <v>2.84455960571636E-2</v>
      </c>
      <c r="BT13" s="14">
        <v>0.19362019386705201</v>
      </c>
    </row>
    <row r="14" spans="2:72" ht="29" x14ac:dyDescent="0.35">
      <c r="B14" s="15" t="s">
        <v>432</v>
      </c>
      <c r="C14" s="14">
        <v>8.9876790551840099E-2</v>
      </c>
      <c r="D14" s="14">
        <v>8.1151630873328995E-2</v>
      </c>
      <c r="E14" s="14">
        <v>9.8665670234317701E-2</v>
      </c>
      <c r="F14" s="14"/>
      <c r="G14" s="14">
        <v>2.4210099821555101E-2</v>
      </c>
      <c r="H14" s="14">
        <v>2.91781736111098E-2</v>
      </c>
      <c r="I14" s="14">
        <v>4.9069939512857597E-2</v>
      </c>
      <c r="J14" s="14">
        <v>5.88078345562148E-2</v>
      </c>
      <c r="K14" s="14">
        <v>0.106076032825212</v>
      </c>
      <c r="L14" s="14">
        <v>0.23423413593023101</v>
      </c>
      <c r="M14" s="14"/>
      <c r="N14" s="14">
        <v>4.4363502553405501E-2</v>
      </c>
      <c r="O14" s="14">
        <v>7.8021534637745998E-2</v>
      </c>
      <c r="P14" s="14">
        <v>0.102124501404682</v>
      </c>
      <c r="Q14" s="14">
        <v>0.14051433805052899</v>
      </c>
      <c r="R14" s="14"/>
      <c r="S14" s="14">
        <v>5.8241279052633897E-2</v>
      </c>
      <c r="T14" s="14">
        <v>0.10287119077981</v>
      </c>
      <c r="U14" s="14">
        <v>9.4761209677972205E-2</v>
      </c>
      <c r="V14" s="14">
        <v>0.107671238121434</v>
      </c>
      <c r="W14" s="14">
        <v>9.0668754703207899E-2</v>
      </c>
      <c r="X14" s="14">
        <v>8.5205517126917901E-2</v>
      </c>
      <c r="Y14" s="14">
        <v>9.1669145730586196E-2</v>
      </c>
      <c r="Z14" s="14">
        <v>0.120887999924621</v>
      </c>
      <c r="AA14" s="14">
        <v>8.9506389755430002E-2</v>
      </c>
      <c r="AB14" s="14">
        <v>0</v>
      </c>
      <c r="AC14" s="14">
        <v>0.106718031282132</v>
      </c>
      <c r="AD14" s="14">
        <v>5.39848849420956E-2</v>
      </c>
      <c r="AE14" s="14"/>
      <c r="AF14" s="14">
        <v>0.12165523958952899</v>
      </c>
      <c r="AG14" s="14">
        <v>6.6141437725473498E-2</v>
      </c>
      <c r="AH14" s="14">
        <v>4.6943145248690997E-2</v>
      </c>
      <c r="AI14" s="14">
        <v>4.1850972082883603E-2</v>
      </c>
      <c r="AJ14" s="14">
        <v>2.7362855455502301E-2</v>
      </c>
      <c r="AK14" s="14"/>
      <c r="AL14" s="14">
        <v>0.114199680141434</v>
      </c>
      <c r="AM14" s="14">
        <v>0.16885971036265701</v>
      </c>
      <c r="AN14" s="14">
        <v>0.145760057376281</v>
      </c>
      <c r="AO14" s="14">
        <v>0.17122361287301799</v>
      </c>
      <c r="AP14" s="14">
        <v>0.118552765935019</v>
      </c>
      <c r="AQ14" s="14">
        <v>0.10753539406635</v>
      </c>
      <c r="AR14" s="14">
        <v>8.7476638212978505E-2</v>
      </c>
      <c r="AS14" s="14">
        <v>8.1973321754902295E-2</v>
      </c>
      <c r="AT14" s="14">
        <v>9.2450174235071902E-2</v>
      </c>
      <c r="AU14" s="14">
        <v>4.7814867819891402E-2</v>
      </c>
      <c r="AV14" s="14">
        <v>4.3139366673887097E-2</v>
      </c>
      <c r="AW14" s="14">
        <v>5.9712089973940202E-2</v>
      </c>
      <c r="AX14" s="14">
        <v>3.3631779747309701E-2</v>
      </c>
      <c r="AY14" s="14">
        <v>1.05241381241254E-2</v>
      </c>
      <c r="AZ14" s="14">
        <v>3.4970089177796301E-2</v>
      </c>
      <c r="BA14" s="14">
        <v>2.82140760687743E-2</v>
      </c>
      <c r="BB14" s="14"/>
      <c r="BC14" s="14">
        <v>3.4732003917769601E-2</v>
      </c>
      <c r="BD14" s="14">
        <v>0.114784710544981</v>
      </c>
      <c r="BE14" s="14"/>
      <c r="BF14" s="14">
        <v>7.7508891110915801E-2</v>
      </c>
      <c r="BG14" s="14">
        <v>9.2417457870331704E-2</v>
      </c>
      <c r="BH14" s="14">
        <v>7.9874876339378204E-2</v>
      </c>
      <c r="BI14" s="14">
        <v>0.12893833224989701</v>
      </c>
      <c r="BJ14" s="14"/>
      <c r="BK14" s="14">
        <v>8.4774598616780494E-2</v>
      </c>
      <c r="BL14" s="14">
        <v>6.8895337668513201E-3</v>
      </c>
      <c r="BM14" s="14">
        <v>6.4269753090238205E-2</v>
      </c>
      <c r="BN14" s="14">
        <v>0.206443553010912</v>
      </c>
      <c r="BO14" s="14"/>
      <c r="BP14" s="14">
        <v>5.8729340285042099E-2</v>
      </c>
      <c r="BQ14" s="14">
        <v>4.3053553739745801E-2</v>
      </c>
      <c r="BR14" s="14">
        <v>0.202177463613225</v>
      </c>
      <c r="BS14" s="14">
        <v>5.6655068942559603E-2</v>
      </c>
      <c r="BT14" s="14">
        <v>0.13347412175065701</v>
      </c>
    </row>
    <row r="15" spans="2:72" x14ac:dyDescent="0.35">
      <c r="B15" s="15" t="s">
        <v>433</v>
      </c>
      <c r="C15" s="20">
        <v>0.101091478815289</v>
      </c>
      <c r="D15" s="20">
        <v>9.6528056552401806E-2</v>
      </c>
      <c r="E15" s="20">
        <v>0.10592082478072</v>
      </c>
      <c r="F15" s="20"/>
      <c r="G15" s="20">
        <v>3.3228678307346E-2</v>
      </c>
      <c r="H15" s="20">
        <v>3.4474459052924802E-2</v>
      </c>
      <c r="I15" s="20">
        <v>7.1158152451018905E-2</v>
      </c>
      <c r="J15" s="20">
        <v>9.6986190161847896E-2</v>
      </c>
      <c r="K15" s="20">
        <v>0.12507165817429999</v>
      </c>
      <c r="L15" s="20">
        <v>0.215807331394086</v>
      </c>
      <c r="M15" s="20"/>
      <c r="N15" s="20">
        <v>7.5044223015901398E-2</v>
      </c>
      <c r="O15" s="20">
        <v>8.6412078524432806E-2</v>
      </c>
      <c r="P15" s="20">
        <v>0.104483026016713</v>
      </c>
      <c r="Q15" s="20">
        <v>0.139506043897767</v>
      </c>
      <c r="R15" s="20"/>
      <c r="S15" s="20">
        <v>8.5703214279385098E-2</v>
      </c>
      <c r="T15" s="20">
        <v>9.8263908452520102E-2</v>
      </c>
      <c r="U15" s="20">
        <v>0.105674286259426</v>
      </c>
      <c r="V15" s="20">
        <v>9.7750360261552705E-2</v>
      </c>
      <c r="W15" s="20">
        <v>0.13073495087682699</v>
      </c>
      <c r="X15" s="20">
        <v>7.9014201305531495E-2</v>
      </c>
      <c r="Y15" s="20">
        <v>0.12778506867952599</v>
      </c>
      <c r="Z15" s="20">
        <v>9.8946356800392599E-2</v>
      </c>
      <c r="AA15" s="20">
        <v>8.9753074559801901E-2</v>
      </c>
      <c r="AB15" s="20">
        <v>0</v>
      </c>
      <c r="AC15" s="20">
        <v>0.133383649957526</v>
      </c>
      <c r="AD15" s="20">
        <v>9.9475337398776398E-2</v>
      </c>
      <c r="AE15" s="20"/>
      <c r="AF15" s="20">
        <v>0.14788810868486099</v>
      </c>
      <c r="AG15" s="20">
        <v>9.2314774683069506E-2</v>
      </c>
      <c r="AH15" s="20">
        <v>6.9236396234873404E-2</v>
      </c>
      <c r="AI15" s="20">
        <v>4.7929714281838898E-2</v>
      </c>
      <c r="AJ15" s="20">
        <v>5.3722907337820001E-2</v>
      </c>
      <c r="AK15" s="20"/>
      <c r="AL15" s="20">
        <v>0.180658212042657</v>
      </c>
      <c r="AM15" s="20">
        <v>0.12695597534088099</v>
      </c>
      <c r="AN15" s="20">
        <v>0.113155851717383</v>
      </c>
      <c r="AO15" s="20">
        <v>0.15612267052012699</v>
      </c>
      <c r="AP15" s="20">
        <v>0.139800078190979</v>
      </c>
      <c r="AQ15" s="20">
        <v>0.102362658253995</v>
      </c>
      <c r="AR15" s="20">
        <v>8.4853470480521803E-2</v>
      </c>
      <c r="AS15" s="20">
        <v>9.4283313670458696E-2</v>
      </c>
      <c r="AT15" s="20">
        <v>8.0948149994855001E-2</v>
      </c>
      <c r="AU15" s="20">
        <v>0.107790183465581</v>
      </c>
      <c r="AV15" s="20">
        <v>7.1756168439090495E-2</v>
      </c>
      <c r="AW15" s="20">
        <v>7.8260047579941899E-2</v>
      </c>
      <c r="AX15" s="20">
        <v>6.7324039302627606E-2</v>
      </c>
      <c r="AY15" s="20">
        <v>6.0944025208929199E-2</v>
      </c>
      <c r="AZ15" s="20">
        <v>5.73550961944208E-2</v>
      </c>
      <c r="BA15" s="20">
        <v>4.63886207789731E-2</v>
      </c>
      <c r="BB15" s="20"/>
      <c r="BC15" s="20">
        <v>4.7372124588999698E-2</v>
      </c>
      <c r="BD15" s="20">
        <v>0.12535555632511</v>
      </c>
      <c r="BE15" s="20"/>
      <c r="BF15" s="20">
        <v>9.6441122234959403E-2</v>
      </c>
      <c r="BG15" s="20">
        <v>9.6626304722095505E-2</v>
      </c>
      <c r="BH15" s="20">
        <v>8.7805870858968196E-2</v>
      </c>
      <c r="BI15" s="20">
        <v>0.148035478113033</v>
      </c>
      <c r="BJ15" s="20"/>
      <c r="BK15" s="20">
        <v>0.113845879653973</v>
      </c>
      <c r="BL15" s="20">
        <v>1.07481740462747E-2</v>
      </c>
      <c r="BM15" s="20">
        <v>7.3748318082177397E-2</v>
      </c>
      <c r="BN15" s="20">
        <v>0.20829555310581399</v>
      </c>
      <c r="BO15" s="20"/>
      <c r="BP15" s="20">
        <v>5.80923751620913E-2</v>
      </c>
      <c r="BQ15" s="20">
        <v>0.102065003149404</v>
      </c>
      <c r="BR15" s="20">
        <v>0.233516588786923</v>
      </c>
      <c r="BS15" s="20">
        <v>6.7870858534726797E-2</v>
      </c>
      <c r="BT15" s="20">
        <v>0.118729863728359</v>
      </c>
    </row>
    <row r="16" spans="2:72" x14ac:dyDescent="0.35">
      <c r="B16" s="16" t="s">
        <v>435</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114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0.10739365753617</v>
      </c>
      <c r="D9" s="14">
        <v>0.121715876004031</v>
      </c>
      <c r="E9" s="14">
        <v>9.38978291224839E-2</v>
      </c>
      <c r="F9" s="14"/>
      <c r="G9" s="14">
        <v>0.12566488205640899</v>
      </c>
      <c r="H9" s="14">
        <v>0.184130205523306</v>
      </c>
      <c r="I9" s="14">
        <v>0.133828161999379</v>
      </c>
      <c r="J9" s="14">
        <v>7.9373655345548494E-2</v>
      </c>
      <c r="K9" s="14">
        <v>5.8625401428218003E-2</v>
      </c>
      <c r="L9" s="14">
        <v>6.6777586430829594E-2</v>
      </c>
      <c r="M9" s="14"/>
      <c r="N9" s="14">
        <v>0.14052360593272301</v>
      </c>
      <c r="O9" s="14">
        <v>8.0738696641555793E-2</v>
      </c>
      <c r="P9" s="14">
        <v>0.11100219147082301</v>
      </c>
      <c r="Q9" s="14">
        <v>9.7266792553624207E-2</v>
      </c>
      <c r="R9" s="14"/>
      <c r="S9" s="14">
        <v>0.15260978050653201</v>
      </c>
      <c r="T9" s="14">
        <v>8.6543653147098096E-2</v>
      </c>
      <c r="U9" s="14">
        <v>8.8579872319550598E-2</v>
      </c>
      <c r="V9" s="14">
        <v>0.10459498856984201</v>
      </c>
      <c r="W9" s="14">
        <v>9.6111472789550401E-2</v>
      </c>
      <c r="X9" s="14">
        <v>0.128049724564572</v>
      </c>
      <c r="Y9" s="14">
        <v>8.98021710619306E-2</v>
      </c>
      <c r="Z9" s="14">
        <v>0.12393332457231999</v>
      </c>
      <c r="AA9" s="14">
        <v>0.113159045394276</v>
      </c>
      <c r="AB9" s="14">
        <v>9.5766142749363695E-2</v>
      </c>
      <c r="AC9" s="14">
        <v>8.1141426763214994E-2</v>
      </c>
      <c r="AD9" s="14">
        <v>9.2003425162052899E-2</v>
      </c>
      <c r="AE9" s="14"/>
      <c r="AF9" s="14">
        <v>8.3982822516587605E-2</v>
      </c>
      <c r="AG9" s="14">
        <v>7.8054194516724296E-2</v>
      </c>
      <c r="AH9" s="14">
        <v>0.115527315375458</v>
      </c>
      <c r="AI9" s="14">
        <v>0.172671188377891</v>
      </c>
      <c r="AJ9" s="14">
        <v>0.29382342691225599</v>
      </c>
      <c r="AK9" s="14"/>
      <c r="AL9" s="14">
        <v>0.12083546650681801</v>
      </c>
      <c r="AM9" s="14">
        <v>0.105338417228137</v>
      </c>
      <c r="AN9" s="14">
        <v>0.11437526535421599</v>
      </c>
      <c r="AO9" s="14">
        <v>9.2275945324054906E-2</v>
      </c>
      <c r="AP9" s="14">
        <v>7.3502468501640203E-2</v>
      </c>
      <c r="AQ9" s="14">
        <v>8.54189494410664E-2</v>
      </c>
      <c r="AR9" s="14">
        <v>8.6146503998084503E-2</v>
      </c>
      <c r="AS9" s="14">
        <v>8.1861960403552606E-2</v>
      </c>
      <c r="AT9" s="14">
        <v>0.118564268847204</v>
      </c>
      <c r="AU9" s="14">
        <v>0.100097596361133</v>
      </c>
      <c r="AV9" s="14">
        <v>9.6987815606650596E-2</v>
      </c>
      <c r="AW9" s="14">
        <v>9.1850697726129901E-2</v>
      </c>
      <c r="AX9" s="14">
        <v>0.13585660954513901</v>
      </c>
      <c r="AY9" s="14">
        <v>0.14764182648764099</v>
      </c>
      <c r="AZ9" s="14">
        <v>0.16169914470659599</v>
      </c>
      <c r="BA9" s="14">
        <v>0.27155962512946002</v>
      </c>
      <c r="BB9" s="14"/>
      <c r="BC9" s="14">
        <v>0.17764064273067301</v>
      </c>
      <c r="BD9" s="14">
        <v>7.6608669617281203E-2</v>
      </c>
      <c r="BE9" s="14"/>
      <c r="BF9" s="14">
        <v>8.8377260073110503E-2</v>
      </c>
      <c r="BG9" s="14">
        <v>0.101124543544485</v>
      </c>
      <c r="BH9" s="14">
        <v>0.13375427276006099</v>
      </c>
      <c r="BI9" s="14">
        <v>0.11229709118872699</v>
      </c>
      <c r="BJ9" s="14"/>
      <c r="BK9" s="14">
        <v>9.4836680953348601E-2</v>
      </c>
      <c r="BL9" s="14">
        <v>0.110710656332119</v>
      </c>
      <c r="BM9" s="14">
        <v>0.120024276824426</v>
      </c>
      <c r="BN9" s="14">
        <v>9.7428436580148506E-2</v>
      </c>
      <c r="BO9" s="14"/>
      <c r="BP9" s="14">
        <v>0.16143950492478901</v>
      </c>
      <c r="BQ9" s="14">
        <v>5.8634848527778102E-2</v>
      </c>
      <c r="BR9" s="14">
        <v>5.27882698412597E-2</v>
      </c>
      <c r="BS9" s="14">
        <v>0.15466440242874899</v>
      </c>
      <c r="BT9" s="14">
        <v>6.7101867779928104E-2</v>
      </c>
    </row>
    <row r="10" spans="2:72" x14ac:dyDescent="0.35">
      <c r="B10" s="15" t="s">
        <v>99</v>
      </c>
      <c r="C10" s="14">
        <v>0.383551367537391</v>
      </c>
      <c r="D10" s="14">
        <v>0.38790409827391098</v>
      </c>
      <c r="E10" s="14">
        <v>0.38051128635463799</v>
      </c>
      <c r="F10" s="14"/>
      <c r="G10" s="14">
        <v>0.39658069116244699</v>
      </c>
      <c r="H10" s="14">
        <v>0.40997132330921698</v>
      </c>
      <c r="I10" s="14">
        <v>0.39344748197659701</v>
      </c>
      <c r="J10" s="14">
        <v>0.40010466756236801</v>
      </c>
      <c r="K10" s="14">
        <v>0.347496192657265</v>
      </c>
      <c r="L10" s="14">
        <v>0.35611142337479701</v>
      </c>
      <c r="M10" s="14"/>
      <c r="N10" s="14">
        <v>0.41907541701050199</v>
      </c>
      <c r="O10" s="14">
        <v>0.38352336783000301</v>
      </c>
      <c r="P10" s="14">
        <v>0.38583236758988898</v>
      </c>
      <c r="Q10" s="14">
        <v>0.34412153959227099</v>
      </c>
      <c r="R10" s="14"/>
      <c r="S10" s="14">
        <v>0.38259839467643197</v>
      </c>
      <c r="T10" s="14">
        <v>0.38787676038554902</v>
      </c>
      <c r="U10" s="14">
        <v>0.37610921645276002</v>
      </c>
      <c r="V10" s="14">
        <v>0.37612034164119901</v>
      </c>
      <c r="W10" s="14">
        <v>0.38123728615439501</v>
      </c>
      <c r="X10" s="14">
        <v>0.38423420917895001</v>
      </c>
      <c r="Y10" s="14">
        <v>0.37098273717391</v>
      </c>
      <c r="Z10" s="14">
        <v>0.38383606504223799</v>
      </c>
      <c r="AA10" s="14">
        <v>0.40161392959195003</v>
      </c>
      <c r="AB10" s="14">
        <v>0.37093547116634501</v>
      </c>
      <c r="AC10" s="14">
        <v>0.39591449230111198</v>
      </c>
      <c r="AD10" s="14">
        <v>0.39898793897927498</v>
      </c>
      <c r="AE10" s="14"/>
      <c r="AF10" s="14">
        <v>0.35032203901828302</v>
      </c>
      <c r="AG10" s="14">
        <v>0.38412547350163301</v>
      </c>
      <c r="AH10" s="14">
        <v>0.41028417402268802</v>
      </c>
      <c r="AI10" s="14">
        <v>0.439822114747566</v>
      </c>
      <c r="AJ10" s="14">
        <v>0.35902558540402102</v>
      </c>
      <c r="AK10" s="14"/>
      <c r="AL10" s="14">
        <v>0.27077642589023598</v>
      </c>
      <c r="AM10" s="14">
        <v>0.320602808123442</v>
      </c>
      <c r="AN10" s="14">
        <v>0.33278932486177898</v>
      </c>
      <c r="AO10" s="14">
        <v>0.34707821972241898</v>
      </c>
      <c r="AP10" s="14">
        <v>0.37269957580603602</v>
      </c>
      <c r="AQ10" s="14">
        <v>0.36618290566963502</v>
      </c>
      <c r="AR10" s="14">
        <v>0.39173543326513199</v>
      </c>
      <c r="AS10" s="14">
        <v>0.41317055762987098</v>
      </c>
      <c r="AT10" s="14">
        <v>0.40206984516574601</v>
      </c>
      <c r="AU10" s="14">
        <v>0.38748965777741901</v>
      </c>
      <c r="AV10" s="14">
        <v>0.40162728294796202</v>
      </c>
      <c r="AW10" s="14">
        <v>0.42820347634856398</v>
      </c>
      <c r="AX10" s="14">
        <v>0.42075667193620198</v>
      </c>
      <c r="AY10" s="14">
        <v>0.37811364260906299</v>
      </c>
      <c r="AZ10" s="14">
        <v>0.42095448985665801</v>
      </c>
      <c r="BA10" s="14">
        <v>0.45078399040574801</v>
      </c>
      <c r="BB10" s="14"/>
      <c r="BC10" s="14">
        <v>0.42363376321039398</v>
      </c>
      <c r="BD10" s="14">
        <v>0.365985687485259</v>
      </c>
      <c r="BE10" s="14"/>
      <c r="BF10" s="14">
        <v>0.38413751449394401</v>
      </c>
      <c r="BG10" s="14">
        <v>0.39695541749136898</v>
      </c>
      <c r="BH10" s="14">
        <v>0.38721464383383802</v>
      </c>
      <c r="BI10" s="14">
        <v>0.340768148950364</v>
      </c>
      <c r="BJ10" s="14"/>
      <c r="BK10" s="14">
        <v>0.39318426800862299</v>
      </c>
      <c r="BL10" s="14">
        <v>0.41690495454007398</v>
      </c>
      <c r="BM10" s="14">
        <v>0.39567134319747799</v>
      </c>
      <c r="BN10" s="14">
        <v>0.32475513822756602</v>
      </c>
      <c r="BO10" s="14"/>
      <c r="BP10" s="14">
        <v>0.42777348050535002</v>
      </c>
      <c r="BQ10" s="14">
        <v>0.36186515726812202</v>
      </c>
      <c r="BR10" s="14">
        <v>0.34846082046471799</v>
      </c>
      <c r="BS10" s="14">
        <v>0.42597121877267502</v>
      </c>
      <c r="BT10" s="14">
        <v>0.332191430791686</v>
      </c>
    </row>
    <row r="11" spans="2:72" x14ac:dyDescent="0.35">
      <c r="B11" s="15" t="s">
        <v>100</v>
      </c>
      <c r="C11" s="14">
        <v>0.33122323985929603</v>
      </c>
      <c r="D11" s="14">
        <v>0.33026139271650801</v>
      </c>
      <c r="E11" s="14">
        <v>0.33188611442084698</v>
      </c>
      <c r="F11" s="14"/>
      <c r="G11" s="14">
        <v>0.31377677007212101</v>
      </c>
      <c r="H11" s="14">
        <v>0.274654891533955</v>
      </c>
      <c r="I11" s="14">
        <v>0.32883248405615001</v>
      </c>
      <c r="J11" s="14">
        <v>0.34509709366494301</v>
      </c>
      <c r="K11" s="14">
        <v>0.38519941075827602</v>
      </c>
      <c r="L11" s="14">
        <v>0.34329119879262299</v>
      </c>
      <c r="M11" s="14"/>
      <c r="N11" s="14">
        <v>0.30669626926666899</v>
      </c>
      <c r="O11" s="14">
        <v>0.34706588823117301</v>
      </c>
      <c r="P11" s="14">
        <v>0.336141054445667</v>
      </c>
      <c r="Q11" s="14">
        <v>0.33553943908550798</v>
      </c>
      <c r="R11" s="14"/>
      <c r="S11" s="14">
        <v>0.30580036846152298</v>
      </c>
      <c r="T11" s="14">
        <v>0.34526345089637001</v>
      </c>
      <c r="U11" s="14">
        <v>0.34519982071787803</v>
      </c>
      <c r="V11" s="14">
        <v>0.36291690159740603</v>
      </c>
      <c r="W11" s="14">
        <v>0.33857651740405698</v>
      </c>
      <c r="X11" s="14">
        <v>0.30584578101350302</v>
      </c>
      <c r="Y11" s="14">
        <v>0.35128331350593001</v>
      </c>
      <c r="Z11" s="14">
        <v>0.28801187739694301</v>
      </c>
      <c r="AA11" s="14">
        <v>0.30832388370654401</v>
      </c>
      <c r="AB11" s="14">
        <v>0.362712575052688</v>
      </c>
      <c r="AC11" s="14">
        <v>0.32100126745065199</v>
      </c>
      <c r="AD11" s="14">
        <v>0.32622172998469501</v>
      </c>
      <c r="AE11" s="14"/>
      <c r="AF11" s="14">
        <v>0.35082532216925</v>
      </c>
      <c r="AG11" s="14">
        <v>0.349811789288277</v>
      </c>
      <c r="AH11" s="14">
        <v>0.32621812539177097</v>
      </c>
      <c r="AI11" s="14">
        <v>0.26301858565182901</v>
      </c>
      <c r="AJ11" s="14">
        <v>0.26852604250102502</v>
      </c>
      <c r="AK11" s="14"/>
      <c r="AL11" s="14">
        <v>0.22024075202663901</v>
      </c>
      <c r="AM11" s="14">
        <v>0.354520518958023</v>
      </c>
      <c r="AN11" s="14">
        <v>0.339051674249645</v>
      </c>
      <c r="AO11" s="14">
        <v>0.345693446901993</v>
      </c>
      <c r="AP11" s="14">
        <v>0.35644334968507901</v>
      </c>
      <c r="AQ11" s="14">
        <v>0.35212870696624998</v>
      </c>
      <c r="AR11" s="14">
        <v>0.34398637295044798</v>
      </c>
      <c r="AS11" s="14">
        <v>0.32785624223519999</v>
      </c>
      <c r="AT11" s="14">
        <v>0.32016598087263398</v>
      </c>
      <c r="AU11" s="14">
        <v>0.33555466096797198</v>
      </c>
      <c r="AV11" s="14">
        <v>0.36724967588606799</v>
      </c>
      <c r="AW11" s="14">
        <v>0.32190602724721201</v>
      </c>
      <c r="AX11" s="14">
        <v>0.32851380219350201</v>
      </c>
      <c r="AY11" s="14">
        <v>0.38610267169206303</v>
      </c>
      <c r="AZ11" s="14">
        <v>0.31289946669975999</v>
      </c>
      <c r="BA11" s="14">
        <v>0.18264524112005801</v>
      </c>
      <c r="BB11" s="14"/>
      <c r="BC11" s="14">
        <v>0.28012008901205199</v>
      </c>
      <c r="BD11" s="14">
        <v>0.35361864767777501</v>
      </c>
      <c r="BE11" s="14"/>
      <c r="BF11" s="14">
        <v>0.36586661556440803</v>
      </c>
      <c r="BG11" s="14">
        <v>0.324338291343651</v>
      </c>
      <c r="BH11" s="14">
        <v>0.31163312774619201</v>
      </c>
      <c r="BI11" s="14">
        <v>0.31302736031693701</v>
      </c>
      <c r="BJ11" s="14"/>
      <c r="BK11" s="14">
        <v>0.363058647412282</v>
      </c>
      <c r="BL11" s="14">
        <v>0.32003402563456601</v>
      </c>
      <c r="BM11" s="14">
        <v>0.32089205673960097</v>
      </c>
      <c r="BN11" s="14">
        <v>0.32345270458574199</v>
      </c>
      <c r="BO11" s="14"/>
      <c r="BP11" s="14">
        <v>0.30308360921141603</v>
      </c>
      <c r="BQ11" s="14">
        <v>0.37690287310015302</v>
      </c>
      <c r="BR11" s="14">
        <v>0.36377596550393798</v>
      </c>
      <c r="BS11" s="14">
        <v>0.28231052765474601</v>
      </c>
      <c r="BT11" s="14">
        <v>0.360924626289297</v>
      </c>
    </row>
    <row r="12" spans="2:72" x14ac:dyDescent="0.35">
      <c r="B12" s="15" t="s">
        <v>101</v>
      </c>
      <c r="C12" s="14">
        <v>9.1803007107129894E-2</v>
      </c>
      <c r="D12" s="14">
        <v>9.9849889995828695E-2</v>
      </c>
      <c r="E12" s="14">
        <v>8.3389302639101007E-2</v>
      </c>
      <c r="F12" s="14"/>
      <c r="G12" s="14">
        <v>8.86313633791566E-2</v>
      </c>
      <c r="H12" s="14">
        <v>7.6534813404450397E-2</v>
      </c>
      <c r="I12" s="14">
        <v>7.5650082412456507E-2</v>
      </c>
      <c r="J12" s="14">
        <v>9.2564046895030505E-2</v>
      </c>
      <c r="K12" s="14">
        <v>0.107010100081793</v>
      </c>
      <c r="L12" s="14">
        <v>0.10866628899606701</v>
      </c>
      <c r="M12" s="14"/>
      <c r="N12" s="14">
        <v>7.7564375872591906E-2</v>
      </c>
      <c r="O12" s="14">
        <v>9.2290389759933394E-2</v>
      </c>
      <c r="P12" s="14">
        <v>9.232855576323E-2</v>
      </c>
      <c r="Q12" s="14">
        <v>0.105251359913807</v>
      </c>
      <c r="R12" s="14"/>
      <c r="S12" s="14">
        <v>9.5338430514129394E-2</v>
      </c>
      <c r="T12" s="14">
        <v>8.2634283087255803E-2</v>
      </c>
      <c r="U12" s="14">
        <v>9.4873410212539894E-2</v>
      </c>
      <c r="V12" s="14">
        <v>8.1389119405180899E-2</v>
      </c>
      <c r="W12" s="14">
        <v>9.8491812158451805E-2</v>
      </c>
      <c r="X12" s="14">
        <v>9.0201516439200102E-2</v>
      </c>
      <c r="Y12" s="14">
        <v>8.8259333132185494E-2</v>
      </c>
      <c r="Z12" s="14">
        <v>0.10230827682322501</v>
      </c>
      <c r="AA12" s="14">
        <v>8.8708043002343306E-2</v>
      </c>
      <c r="AB12" s="14">
        <v>9.4219060329003596E-2</v>
      </c>
      <c r="AC12" s="14">
        <v>0.10903869700317401</v>
      </c>
      <c r="AD12" s="14">
        <v>9.8140802736811694E-2</v>
      </c>
      <c r="AE12" s="14"/>
      <c r="AF12" s="14">
        <v>9.9452968816882995E-2</v>
      </c>
      <c r="AG12" s="14">
        <v>0.100770374856878</v>
      </c>
      <c r="AH12" s="14">
        <v>7.8089765653739804E-2</v>
      </c>
      <c r="AI12" s="14">
        <v>7.5796922911138501E-2</v>
      </c>
      <c r="AJ12" s="14">
        <v>5.3389823478266797E-2</v>
      </c>
      <c r="AK12" s="14"/>
      <c r="AL12" s="14">
        <v>0.173073828308838</v>
      </c>
      <c r="AM12" s="14">
        <v>9.8574727175693905E-2</v>
      </c>
      <c r="AN12" s="14">
        <v>9.6996490596429993E-2</v>
      </c>
      <c r="AO12" s="14">
        <v>9.9756197929870893E-2</v>
      </c>
      <c r="AP12" s="14">
        <v>0.106417052988243</v>
      </c>
      <c r="AQ12" s="14">
        <v>0.10727212497332</v>
      </c>
      <c r="AR12" s="14">
        <v>9.57538341690128E-2</v>
      </c>
      <c r="AS12" s="14">
        <v>8.8790887999302695E-2</v>
      </c>
      <c r="AT12" s="14">
        <v>9.3018755881977902E-2</v>
      </c>
      <c r="AU12" s="14">
        <v>8.1055329802183093E-2</v>
      </c>
      <c r="AV12" s="14">
        <v>7.2962176791237704E-2</v>
      </c>
      <c r="AW12" s="14">
        <v>8.7307154124890096E-2</v>
      </c>
      <c r="AX12" s="14">
        <v>6.7982206980312501E-2</v>
      </c>
      <c r="AY12" s="14">
        <v>6.6907064223685905E-2</v>
      </c>
      <c r="AZ12" s="14">
        <v>6.2082381884801897E-2</v>
      </c>
      <c r="BA12" s="14">
        <v>6.6065719943797105E-2</v>
      </c>
      <c r="BB12" s="14"/>
      <c r="BC12" s="14">
        <v>6.6048523165054704E-2</v>
      </c>
      <c r="BD12" s="14">
        <v>0.10308963349855001</v>
      </c>
      <c r="BE12" s="14"/>
      <c r="BF12" s="14">
        <v>0.101103488247683</v>
      </c>
      <c r="BG12" s="14">
        <v>8.6912125983344607E-2</v>
      </c>
      <c r="BH12" s="14">
        <v>8.2006014292308402E-2</v>
      </c>
      <c r="BI12" s="14">
        <v>0.10365598994155099</v>
      </c>
      <c r="BJ12" s="14"/>
      <c r="BK12" s="14">
        <v>8.5343836297825201E-2</v>
      </c>
      <c r="BL12" s="14">
        <v>9.1457783818167895E-2</v>
      </c>
      <c r="BM12" s="14">
        <v>8.4568269686578795E-2</v>
      </c>
      <c r="BN12" s="14">
        <v>0.110863054925466</v>
      </c>
      <c r="BO12" s="14"/>
      <c r="BP12" s="14">
        <v>5.8786121612680202E-2</v>
      </c>
      <c r="BQ12" s="14">
        <v>0.10275946450828199</v>
      </c>
      <c r="BR12" s="14">
        <v>0.11070722842984899</v>
      </c>
      <c r="BS12" s="14">
        <v>7.7389378334954795E-2</v>
      </c>
      <c r="BT12" s="14">
        <v>0.12000314103776399</v>
      </c>
    </row>
    <row r="13" spans="2:72" x14ac:dyDescent="0.35">
      <c r="B13" s="15" t="s">
        <v>102</v>
      </c>
      <c r="C13" s="20">
        <v>8.6028727960012999E-2</v>
      </c>
      <c r="D13" s="20">
        <v>6.0268743009721203E-2</v>
      </c>
      <c r="E13" s="20">
        <v>0.11031546746293</v>
      </c>
      <c r="F13" s="20"/>
      <c r="G13" s="20">
        <v>7.5346293329866795E-2</v>
      </c>
      <c r="H13" s="20">
        <v>5.4708766229072302E-2</v>
      </c>
      <c r="I13" s="20">
        <v>6.8241789555418195E-2</v>
      </c>
      <c r="J13" s="20">
        <v>8.28605365321093E-2</v>
      </c>
      <c r="K13" s="20">
        <v>0.101668895074447</v>
      </c>
      <c r="L13" s="20">
        <v>0.12515350240568299</v>
      </c>
      <c r="M13" s="20"/>
      <c r="N13" s="20">
        <v>5.6140331917514101E-2</v>
      </c>
      <c r="O13" s="20">
        <v>9.6381657537335005E-2</v>
      </c>
      <c r="P13" s="20">
        <v>7.4695830730390503E-2</v>
      </c>
      <c r="Q13" s="20">
        <v>0.11782086885479</v>
      </c>
      <c r="R13" s="20"/>
      <c r="S13" s="20">
        <v>6.3653025841384006E-2</v>
      </c>
      <c r="T13" s="20">
        <v>9.7681852483727002E-2</v>
      </c>
      <c r="U13" s="20">
        <v>9.5237680297271504E-2</v>
      </c>
      <c r="V13" s="20">
        <v>7.4978648786371893E-2</v>
      </c>
      <c r="W13" s="20">
        <v>8.5582911493545397E-2</v>
      </c>
      <c r="X13" s="20">
        <v>9.1668768803775696E-2</v>
      </c>
      <c r="Y13" s="20">
        <v>9.9672445126044201E-2</v>
      </c>
      <c r="Z13" s="20">
        <v>0.101910456165273</v>
      </c>
      <c r="AA13" s="20">
        <v>8.8195098304886907E-2</v>
      </c>
      <c r="AB13" s="20">
        <v>7.6366750702599406E-2</v>
      </c>
      <c r="AC13" s="20">
        <v>9.2904116481846905E-2</v>
      </c>
      <c r="AD13" s="20">
        <v>8.4646103137165099E-2</v>
      </c>
      <c r="AE13" s="20"/>
      <c r="AF13" s="20">
        <v>0.115416847478997</v>
      </c>
      <c r="AG13" s="20">
        <v>8.7238167836487704E-2</v>
      </c>
      <c r="AH13" s="20">
        <v>6.9880619556342505E-2</v>
      </c>
      <c r="AI13" s="20">
        <v>4.8691188311575498E-2</v>
      </c>
      <c r="AJ13" s="20">
        <v>2.5235121704432002E-2</v>
      </c>
      <c r="AK13" s="20"/>
      <c r="AL13" s="20">
        <v>0.21507352726746901</v>
      </c>
      <c r="AM13" s="20">
        <v>0.120963528514703</v>
      </c>
      <c r="AN13" s="20">
        <v>0.11678724493793</v>
      </c>
      <c r="AO13" s="20">
        <v>0.115196190121662</v>
      </c>
      <c r="AP13" s="20">
        <v>9.0937553019002096E-2</v>
      </c>
      <c r="AQ13" s="20">
        <v>8.8997312949729304E-2</v>
      </c>
      <c r="AR13" s="20">
        <v>8.2377855617323206E-2</v>
      </c>
      <c r="AS13" s="20">
        <v>8.8320351732073796E-2</v>
      </c>
      <c r="AT13" s="20">
        <v>6.6181149232437994E-2</v>
      </c>
      <c r="AU13" s="20">
        <v>9.5802755091293407E-2</v>
      </c>
      <c r="AV13" s="20">
        <v>6.11730487680823E-2</v>
      </c>
      <c r="AW13" s="20">
        <v>7.0732644553204202E-2</v>
      </c>
      <c r="AX13" s="20">
        <v>4.6890709344844003E-2</v>
      </c>
      <c r="AY13" s="20">
        <v>2.1234794987547601E-2</v>
      </c>
      <c r="AZ13" s="20">
        <v>4.2364516852184501E-2</v>
      </c>
      <c r="BA13" s="20">
        <v>2.8945423400937101E-2</v>
      </c>
      <c r="BB13" s="20"/>
      <c r="BC13" s="20">
        <v>5.25569818818259E-2</v>
      </c>
      <c r="BD13" s="20">
        <v>0.100697361721135</v>
      </c>
      <c r="BE13" s="20"/>
      <c r="BF13" s="20">
        <v>6.0515121620854102E-2</v>
      </c>
      <c r="BG13" s="20">
        <v>9.0669621637150602E-2</v>
      </c>
      <c r="BH13" s="20">
        <v>8.5391941367600893E-2</v>
      </c>
      <c r="BI13" s="20">
        <v>0.13025140960242099</v>
      </c>
      <c r="BJ13" s="20"/>
      <c r="BK13" s="20">
        <v>6.3576567327920802E-2</v>
      </c>
      <c r="BL13" s="20">
        <v>6.0892579675072597E-2</v>
      </c>
      <c r="BM13" s="20">
        <v>7.8844053551916995E-2</v>
      </c>
      <c r="BN13" s="20">
        <v>0.143500665681077</v>
      </c>
      <c r="BO13" s="20"/>
      <c r="BP13" s="20">
        <v>4.8917283745764199E-2</v>
      </c>
      <c r="BQ13" s="20">
        <v>9.9837656595664695E-2</v>
      </c>
      <c r="BR13" s="20">
        <v>0.124267715760235</v>
      </c>
      <c r="BS13" s="20">
        <v>5.9664472808875803E-2</v>
      </c>
      <c r="BT13" s="20">
        <v>0.11977893410132399</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442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719</v>
      </c>
      <c r="D7" s="10">
        <v>375</v>
      </c>
      <c r="E7" s="10">
        <v>342</v>
      </c>
      <c r="F7" s="10"/>
      <c r="G7" s="10">
        <v>80</v>
      </c>
      <c r="H7" s="10">
        <v>91</v>
      </c>
      <c r="I7" s="10">
        <v>105</v>
      </c>
      <c r="J7" s="10">
        <v>134</v>
      </c>
      <c r="K7" s="10">
        <v>142</v>
      </c>
      <c r="L7" s="10">
        <v>167</v>
      </c>
      <c r="M7" s="10"/>
      <c r="N7" s="10">
        <v>191</v>
      </c>
      <c r="O7" s="10">
        <v>198</v>
      </c>
      <c r="P7" s="10">
        <v>164</v>
      </c>
      <c r="Q7" s="10">
        <v>164</v>
      </c>
      <c r="R7" s="10"/>
      <c r="S7" s="10">
        <v>0</v>
      </c>
      <c r="T7" s="10">
        <v>0</v>
      </c>
      <c r="U7" s="10">
        <v>0</v>
      </c>
      <c r="V7" s="10">
        <v>0</v>
      </c>
      <c r="W7" s="10">
        <v>0</v>
      </c>
      <c r="X7" s="10">
        <v>0</v>
      </c>
      <c r="Y7" s="10">
        <v>0</v>
      </c>
      <c r="Z7" s="10">
        <v>0</v>
      </c>
      <c r="AA7" s="10">
        <v>0</v>
      </c>
      <c r="AB7" s="10">
        <v>719</v>
      </c>
      <c r="AC7" s="10">
        <v>0</v>
      </c>
      <c r="AD7" s="10">
        <v>0</v>
      </c>
      <c r="AE7" s="10"/>
      <c r="AF7" s="10">
        <v>158</v>
      </c>
      <c r="AG7" s="10">
        <v>123</v>
      </c>
      <c r="AH7" s="10">
        <v>198</v>
      </c>
      <c r="AI7" s="10">
        <v>102</v>
      </c>
      <c r="AJ7" s="10">
        <v>11</v>
      </c>
      <c r="AK7" s="10"/>
      <c r="AL7" s="10">
        <v>2</v>
      </c>
      <c r="AM7" s="10">
        <v>34</v>
      </c>
      <c r="AN7" s="10">
        <v>57</v>
      </c>
      <c r="AO7" s="10">
        <v>53</v>
      </c>
      <c r="AP7" s="10">
        <v>57</v>
      </c>
      <c r="AQ7" s="10">
        <v>64</v>
      </c>
      <c r="AR7" s="10">
        <v>68</v>
      </c>
      <c r="AS7" s="10">
        <v>65</v>
      </c>
      <c r="AT7" s="10">
        <v>53</v>
      </c>
      <c r="AU7" s="10">
        <v>47</v>
      </c>
      <c r="AV7" s="10">
        <v>58</v>
      </c>
      <c r="AW7" s="10">
        <v>42</v>
      </c>
      <c r="AX7" s="10">
        <v>25</v>
      </c>
      <c r="AY7" s="10">
        <v>13</v>
      </c>
      <c r="AZ7" s="10">
        <v>15</v>
      </c>
      <c r="BA7" s="10">
        <v>48</v>
      </c>
      <c r="BB7" s="10"/>
      <c r="BC7" s="10">
        <v>173</v>
      </c>
      <c r="BD7" s="10">
        <v>546</v>
      </c>
      <c r="BE7" s="10"/>
      <c r="BF7" s="10">
        <v>233</v>
      </c>
      <c r="BG7" s="10">
        <v>250</v>
      </c>
      <c r="BH7" s="10">
        <v>159</v>
      </c>
      <c r="BI7" s="10">
        <v>77</v>
      </c>
      <c r="BJ7" s="10"/>
      <c r="BK7" s="10">
        <v>218</v>
      </c>
      <c r="BL7" s="10">
        <v>139</v>
      </c>
      <c r="BM7" s="10">
        <v>233</v>
      </c>
      <c r="BN7" s="10">
        <v>129</v>
      </c>
      <c r="BO7" s="10"/>
      <c r="BP7" s="10">
        <v>145</v>
      </c>
      <c r="BQ7" s="10">
        <v>143</v>
      </c>
      <c r="BR7" s="10">
        <v>78</v>
      </c>
      <c r="BS7" s="10">
        <v>172</v>
      </c>
      <c r="BT7" s="10">
        <v>181</v>
      </c>
    </row>
    <row r="8" spans="2:72" ht="30" customHeight="1" x14ac:dyDescent="0.35">
      <c r="B8" s="11" t="s">
        <v>20</v>
      </c>
      <c r="C8" s="11">
        <v>722</v>
      </c>
      <c r="D8" s="11">
        <v>379</v>
      </c>
      <c r="E8" s="11">
        <v>341</v>
      </c>
      <c r="F8" s="11"/>
      <c r="G8" s="11">
        <v>83</v>
      </c>
      <c r="H8" s="11">
        <v>97</v>
      </c>
      <c r="I8" s="11">
        <v>106</v>
      </c>
      <c r="J8" s="11">
        <v>131</v>
      </c>
      <c r="K8" s="11">
        <v>139</v>
      </c>
      <c r="L8" s="11">
        <v>166</v>
      </c>
      <c r="M8" s="11"/>
      <c r="N8" s="11">
        <v>185</v>
      </c>
      <c r="O8" s="11">
        <v>199</v>
      </c>
      <c r="P8" s="11">
        <v>167</v>
      </c>
      <c r="Q8" s="11">
        <v>169</v>
      </c>
      <c r="R8" s="11"/>
      <c r="S8" s="11">
        <v>0</v>
      </c>
      <c r="T8" s="11">
        <v>0</v>
      </c>
      <c r="U8" s="11">
        <v>0</v>
      </c>
      <c r="V8" s="11">
        <v>0</v>
      </c>
      <c r="W8" s="11">
        <v>0</v>
      </c>
      <c r="X8" s="11">
        <v>0</v>
      </c>
      <c r="Y8" s="11">
        <v>0</v>
      </c>
      <c r="Z8" s="11">
        <v>0</v>
      </c>
      <c r="AA8" s="11">
        <v>0</v>
      </c>
      <c r="AB8" s="11">
        <v>722</v>
      </c>
      <c r="AC8" s="11">
        <v>0</v>
      </c>
      <c r="AD8" s="11">
        <v>0</v>
      </c>
      <c r="AE8" s="11"/>
      <c r="AF8" s="11">
        <v>160</v>
      </c>
      <c r="AG8" s="11">
        <v>125</v>
      </c>
      <c r="AH8" s="11">
        <v>199</v>
      </c>
      <c r="AI8" s="11">
        <v>99</v>
      </c>
      <c r="AJ8" s="11">
        <v>10</v>
      </c>
      <c r="AK8" s="11"/>
      <c r="AL8" s="11">
        <v>2</v>
      </c>
      <c r="AM8" s="11">
        <v>34</v>
      </c>
      <c r="AN8" s="11">
        <v>58</v>
      </c>
      <c r="AO8" s="11">
        <v>54</v>
      </c>
      <c r="AP8" s="11">
        <v>59</v>
      </c>
      <c r="AQ8" s="11">
        <v>66</v>
      </c>
      <c r="AR8" s="11">
        <v>69</v>
      </c>
      <c r="AS8" s="11">
        <v>66</v>
      </c>
      <c r="AT8" s="11">
        <v>53</v>
      </c>
      <c r="AU8" s="11">
        <v>47</v>
      </c>
      <c r="AV8" s="11">
        <v>57</v>
      </c>
      <c r="AW8" s="11">
        <v>42</v>
      </c>
      <c r="AX8" s="11">
        <v>25</v>
      </c>
      <c r="AY8" s="11">
        <v>13</v>
      </c>
      <c r="AZ8" s="11">
        <v>14</v>
      </c>
      <c r="BA8" s="11">
        <v>45</v>
      </c>
      <c r="BB8" s="11"/>
      <c r="BC8" s="11">
        <v>173</v>
      </c>
      <c r="BD8" s="11">
        <v>549</v>
      </c>
      <c r="BE8" s="11"/>
      <c r="BF8" s="11">
        <v>229</v>
      </c>
      <c r="BG8" s="11">
        <v>253</v>
      </c>
      <c r="BH8" s="11">
        <v>162</v>
      </c>
      <c r="BI8" s="11">
        <v>77</v>
      </c>
      <c r="BJ8" s="11"/>
      <c r="BK8" s="11">
        <v>217</v>
      </c>
      <c r="BL8" s="11">
        <v>139</v>
      </c>
      <c r="BM8" s="11">
        <v>236</v>
      </c>
      <c r="BN8" s="11">
        <v>130</v>
      </c>
      <c r="BO8" s="11"/>
      <c r="BP8" s="11">
        <v>149</v>
      </c>
      <c r="BQ8" s="11">
        <v>142</v>
      </c>
      <c r="BR8" s="11">
        <v>78</v>
      </c>
      <c r="BS8" s="11">
        <v>169</v>
      </c>
      <c r="BT8" s="11">
        <v>185</v>
      </c>
    </row>
    <row r="9" spans="2:72" x14ac:dyDescent="0.35">
      <c r="B9" s="15" t="s">
        <v>436</v>
      </c>
      <c r="C9" s="14">
        <v>0.246074761516104</v>
      </c>
      <c r="D9" s="14">
        <v>0.24670338086451099</v>
      </c>
      <c r="E9" s="14">
        <v>0.24380350013306301</v>
      </c>
      <c r="F9" s="14"/>
      <c r="G9" s="14">
        <v>0.41646349457454801</v>
      </c>
      <c r="H9" s="14">
        <v>0.25084177447483302</v>
      </c>
      <c r="I9" s="14">
        <v>0.22173638138774299</v>
      </c>
      <c r="J9" s="14">
        <v>0.25736116120678298</v>
      </c>
      <c r="K9" s="14">
        <v>0.20157032154123899</v>
      </c>
      <c r="L9" s="14">
        <v>0.202281662050354</v>
      </c>
      <c r="M9" s="14"/>
      <c r="N9" s="14">
        <v>0.37570098602597801</v>
      </c>
      <c r="O9" s="14">
        <v>0.215976343913937</v>
      </c>
      <c r="P9" s="14">
        <v>0.26494260132582997</v>
      </c>
      <c r="Q9" s="14">
        <v>0.11816051805661899</v>
      </c>
      <c r="R9" s="14"/>
      <c r="S9" s="14">
        <v>0</v>
      </c>
      <c r="T9" s="14">
        <v>0</v>
      </c>
      <c r="U9" s="14">
        <v>0</v>
      </c>
      <c r="V9" s="14">
        <v>0</v>
      </c>
      <c r="W9" s="14">
        <v>0</v>
      </c>
      <c r="X9" s="14">
        <v>0</v>
      </c>
      <c r="Y9" s="14">
        <v>0</v>
      </c>
      <c r="Z9" s="14">
        <v>0</v>
      </c>
      <c r="AA9" s="14">
        <v>0</v>
      </c>
      <c r="AB9" s="14">
        <v>0.246074761516104</v>
      </c>
      <c r="AC9" s="14">
        <v>0</v>
      </c>
      <c r="AD9" s="14">
        <v>0</v>
      </c>
      <c r="AE9" s="14"/>
      <c r="AF9" s="14">
        <v>6.8452161531791303E-2</v>
      </c>
      <c r="AG9" s="14">
        <v>0.26320771430289602</v>
      </c>
      <c r="AH9" s="14">
        <v>0.32368420292334199</v>
      </c>
      <c r="AI9" s="14">
        <v>0.38750285419361302</v>
      </c>
      <c r="AJ9" s="14">
        <v>0.43569195005491201</v>
      </c>
      <c r="AK9" s="14"/>
      <c r="AL9" s="14">
        <v>0</v>
      </c>
      <c r="AM9" s="14">
        <v>0.116900197562898</v>
      </c>
      <c r="AN9" s="14">
        <v>2.1553258581738101E-2</v>
      </c>
      <c r="AO9" s="14">
        <v>0.171545908315929</v>
      </c>
      <c r="AP9" s="14">
        <v>0.19397719154193999</v>
      </c>
      <c r="AQ9" s="14">
        <v>0.27171581221914798</v>
      </c>
      <c r="AR9" s="14">
        <v>0.26841557865800802</v>
      </c>
      <c r="AS9" s="14">
        <v>0.22347491290280799</v>
      </c>
      <c r="AT9" s="14">
        <v>0.31963535151903</v>
      </c>
      <c r="AU9" s="14">
        <v>0.39971891207013699</v>
      </c>
      <c r="AV9" s="14">
        <v>0.287195942500026</v>
      </c>
      <c r="AW9" s="14">
        <v>0.26945540607705198</v>
      </c>
      <c r="AX9" s="14">
        <v>0.31211007674483299</v>
      </c>
      <c r="AY9" s="14">
        <v>0</v>
      </c>
      <c r="AZ9" s="14">
        <v>0.33320804801953802</v>
      </c>
      <c r="BA9" s="14">
        <v>0.45501469317001098</v>
      </c>
      <c r="BB9" s="14"/>
      <c r="BC9" s="14">
        <v>0.24756070550607001</v>
      </c>
      <c r="BD9" s="14">
        <v>0.24560650659775399</v>
      </c>
      <c r="BE9" s="14"/>
      <c r="BF9" s="14">
        <v>0.36280579472864399</v>
      </c>
      <c r="BG9" s="14">
        <v>0.246919929225872</v>
      </c>
      <c r="BH9" s="14">
        <v>0.16653752185746401</v>
      </c>
      <c r="BI9" s="14">
        <v>6.4511085332487395E-2</v>
      </c>
      <c r="BJ9" s="14"/>
      <c r="BK9" s="14">
        <v>0.44868283213099702</v>
      </c>
      <c r="BL9" s="14">
        <v>0.31247496766338601</v>
      </c>
      <c r="BM9" s="14">
        <v>0.156553474890017</v>
      </c>
      <c r="BN9" s="14">
        <v>0</v>
      </c>
      <c r="BO9" s="14"/>
      <c r="BP9" s="14">
        <v>0.29868218384321099</v>
      </c>
      <c r="BQ9" s="14">
        <v>0.23139940062734099</v>
      </c>
      <c r="BR9" s="14">
        <v>0.179390739952005</v>
      </c>
      <c r="BS9" s="14">
        <v>0.399924631717822</v>
      </c>
      <c r="BT9" s="14">
        <v>0.102797080908343</v>
      </c>
    </row>
    <row r="10" spans="2:72" x14ac:dyDescent="0.35">
      <c r="B10" s="15" t="s">
        <v>437</v>
      </c>
      <c r="C10" s="14">
        <v>0.220734722203144</v>
      </c>
      <c r="D10" s="14">
        <v>0.256628272758884</v>
      </c>
      <c r="E10" s="14">
        <v>0.182109836613735</v>
      </c>
      <c r="F10" s="14"/>
      <c r="G10" s="14">
        <v>0.23605577347251899</v>
      </c>
      <c r="H10" s="14">
        <v>0.31422749938223798</v>
      </c>
      <c r="I10" s="14">
        <v>0.25327557275116602</v>
      </c>
      <c r="J10" s="14">
        <v>0.242289204566498</v>
      </c>
      <c r="K10" s="14">
        <v>0.20984205401302899</v>
      </c>
      <c r="L10" s="14">
        <v>0.12993260696893699</v>
      </c>
      <c r="M10" s="14"/>
      <c r="N10" s="14">
        <v>0.235086775516191</v>
      </c>
      <c r="O10" s="14">
        <v>0.19974964770374501</v>
      </c>
      <c r="P10" s="14">
        <v>0.27689008517264102</v>
      </c>
      <c r="Q10" s="14">
        <v>0.17702469092154099</v>
      </c>
      <c r="R10" s="14"/>
      <c r="S10" s="14">
        <v>0</v>
      </c>
      <c r="T10" s="14">
        <v>0</v>
      </c>
      <c r="U10" s="14">
        <v>0</v>
      </c>
      <c r="V10" s="14">
        <v>0</v>
      </c>
      <c r="W10" s="14">
        <v>0</v>
      </c>
      <c r="X10" s="14">
        <v>0</v>
      </c>
      <c r="Y10" s="14">
        <v>0</v>
      </c>
      <c r="Z10" s="14">
        <v>0</v>
      </c>
      <c r="AA10" s="14">
        <v>0</v>
      </c>
      <c r="AB10" s="14">
        <v>0.220734722203144</v>
      </c>
      <c r="AC10" s="14">
        <v>0</v>
      </c>
      <c r="AD10" s="14">
        <v>0</v>
      </c>
      <c r="AE10" s="14"/>
      <c r="AF10" s="14">
        <v>0.222324469683818</v>
      </c>
      <c r="AG10" s="14">
        <v>0.23709048624440099</v>
      </c>
      <c r="AH10" s="14">
        <v>0.22552143152701901</v>
      </c>
      <c r="AI10" s="14">
        <v>0.23153385511840799</v>
      </c>
      <c r="AJ10" s="14">
        <v>0.178245948925777</v>
      </c>
      <c r="AK10" s="14"/>
      <c r="AL10" s="14">
        <v>0.50367579895026404</v>
      </c>
      <c r="AM10" s="14">
        <v>0.26129924901823798</v>
      </c>
      <c r="AN10" s="14">
        <v>0.23120814649846699</v>
      </c>
      <c r="AO10" s="14">
        <v>0.187198747035068</v>
      </c>
      <c r="AP10" s="14">
        <v>0.18234492683282999</v>
      </c>
      <c r="AQ10" s="14">
        <v>0.201309181872417</v>
      </c>
      <c r="AR10" s="14">
        <v>0.15091088726492299</v>
      </c>
      <c r="AS10" s="14">
        <v>0.139271464443885</v>
      </c>
      <c r="AT10" s="14">
        <v>0.25713756159274598</v>
      </c>
      <c r="AU10" s="14">
        <v>0.17307853366310899</v>
      </c>
      <c r="AV10" s="14">
        <v>0.37816844682926698</v>
      </c>
      <c r="AW10" s="14">
        <v>0.118596212254074</v>
      </c>
      <c r="AX10" s="14">
        <v>0.57295439075204402</v>
      </c>
      <c r="AY10" s="14">
        <v>0.28178914058773802</v>
      </c>
      <c r="AZ10" s="14">
        <v>0.26773945458517701</v>
      </c>
      <c r="BA10" s="14">
        <v>0.20334899899521899</v>
      </c>
      <c r="BB10" s="14"/>
      <c r="BC10" s="14">
        <v>0.28935809575731702</v>
      </c>
      <c r="BD10" s="14">
        <v>0.199109928538313</v>
      </c>
      <c r="BE10" s="14"/>
      <c r="BF10" s="14">
        <v>0.26175620189249199</v>
      </c>
      <c r="BG10" s="14">
        <v>0.21467154951193801</v>
      </c>
      <c r="BH10" s="14">
        <v>0.18970178534089499</v>
      </c>
      <c r="BI10" s="14">
        <v>0.18422116101682401</v>
      </c>
      <c r="BJ10" s="14"/>
      <c r="BK10" s="14">
        <v>0.256591890597965</v>
      </c>
      <c r="BL10" s="14">
        <v>0.31481101576104598</v>
      </c>
      <c r="BM10" s="14">
        <v>0.229141493539155</v>
      </c>
      <c r="BN10" s="14">
        <v>4.5297418929842397E-2</v>
      </c>
      <c r="BO10" s="14"/>
      <c r="BP10" s="14">
        <v>0.24932037068645199</v>
      </c>
      <c r="BQ10" s="14">
        <v>0.29256381800950199</v>
      </c>
      <c r="BR10" s="14">
        <v>0.14072087179852799</v>
      </c>
      <c r="BS10" s="14">
        <v>0.246577519168519</v>
      </c>
      <c r="BT10" s="14">
        <v>0.15244532662585</v>
      </c>
    </row>
    <row r="11" spans="2:72" x14ac:dyDescent="0.35">
      <c r="B11" s="15" t="s">
        <v>438</v>
      </c>
      <c r="C11" s="14">
        <v>0.160633415387608</v>
      </c>
      <c r="D11" s="14">
        <v>0.15558713961723999</v>
      </c>
      <c r="E11" s="14">
        <v>0.16721216574380601</v>
      </c>
      <c r="F11" s="14"/>
      <c r="G11" s="14">
        <v>0.110388063451202</v>
      </c>
      <c r="H11" s="14">
        <v>0.152877579561331</v>
      </c>
      <c r="I11" s="14">
        <v>0.26169915082881801</v>
      </c>
      <c r="J11" s="14">
        <v>0.15870026929091499</v>
      </c>
      <c r="K11" s="14">
        <v>0.19740539544385699</v>
      </c>
      <c r="L11" s="14">
        <v>9.6788720051900298E-2</v>
      </c>
      <c r="M11" s="14"/>
      <c r="N11" s="14">
        <v>0.104795308503023</v>
      </c>
      <c r="O11" s="14">
        <v>0.199463909333464</v>
      </c>
      <c r="P11" s="14">
        <v>0.16612655473159499</v>
      </c>
      <c r="Q11" s="14">
        <v>0.17245384723423701</v>
      </c>
      <c r="R11" s="14"/>
      <c r="S11" s="14">
        <v>0</v>
      </c>
      <c r="T11" s="14">
        <v>0</v>
      </c>
      <c r="U11" s="14">
        <v>0</v>
      </c>
      <c r="V11" s="14">
        <v>0</v>
      </c>
      <c r="W11" s="14">
        <v>0</v>
      </c>
      <c r="X11" s="14">
        <v>0</v>
      </c>
      <c r="Y11" s="14">
        <v>0</v>
      </c>
      <c r="Z11" s="14">
        <v>0</v>
      </c>
      <c r="AA11" s="14">
        <v>0</v>
      </c>
      <c r="AB11" s="14">
        <v>0.160633415387608</v>
      </c>
      <c r="AC11" s="14">
        <v>0</v>
      </c>
      <c r="AD11" s="14">
        <v>0</v>
      </c>
      <c r="AE11" s="14"/>
      <c r="AF11" s="14">
        <v>0.223542580368608</v>
      </c>
      <c r="AG11" s="14">
        <v>0.155912437913133</v>
      </c>
      <c r="AH11" s="14">
        <v>0.17563101008698201</v>
      </c>
      <c r="AI11" s="14">
        <v>6.9327979049590399E-2</v>
      </c>
      <c r="AJ11" s="14">
        <v>0.27091399116799397</v>
      </c>
      <c r="AK11" s="14"/>
      <c r="AL11" s="14">
        <v>0</v>
      </c>
      <c r="AM11" s="14">
        <v>0.24250783229020101</v>
      </c>
      <c r="AN11" s="14">
        <v>0.138077724231153</v>
      </c>
      <c r="AO11" s="14">
        <v>0.13148745808006901</v>
      </c>
      <c r="AP11" s="14">
        <v>0.24544586000439</v>
      </c>
      <c r="AQ11" s="14">
        <v>0.17475417578250499</v>
      </c>
      <c r="AR11" s="14">
        <v>0.11379446543539801</v>
      </c>
      <c r="AS11" s="14">
        <v>0.249621435765121</v>
      </c>
      <c r="AT11" s="14">
        <v>0.128055197208892</v>
      </c>
      <c r="AU11" s="14">
        <v>0.14873770872488501</v>
      </c>
      <c r="AV11" s="14">
        <v>0.14090228495305401</v>
      </c>
      <c r="AW11" s="14">
        <v>0.112059230605926</v>
      </c>
      <c r="AX11" s="14">
        <v>3.7787659461695898E-2</v>
      </c>
      <c r="AY11" s="14">
        <v>0.24117015541065301</v>
      </c>
      <c r="AZ11" s="14">
        <v>0.192948150211804</v>
      </c>
      <c r="BA11" s="14">
        <v>8.0865388676544997E-2</v>
      </c>
      <c r="BB11" s="14"/>
      <c r="BC11" s="14">
        <v>0.196472153522466</v>
      </c>
      <c r="BD11" s="14">
        <v>0.14933980976557601</v>
      </c>
      <c r="BE11" s="14"/>
      <c r="BF11" s="14">
        <v>0.100015571381928</v>
      </c>
      <c r="BG11" s="14">
        <v>0.18462724229314501</v>
      </c>
      <c r="BH11" s="14">
        <v>0.20111085995365999</v>
      </c>
      <c r="BI11" s="14">
        <v>0.176642766599864</v>
      </c>
      <c r="BJ11" s="14"/>
      <c r="BK11" s="14">
        <v>0.10715473963392599</v>
      </c>
      <c r="BL11" s="14">
        <v>0.26576827007390802</v>
      </c>
      <c r="BM11" s="14">
        <v>0.18945734669605399</v>
      </c>
      <c r="BN11" s="14">
        <v>8.5243564688567794E-2</v>
      </c>
      <c r="BO11" s="14"/>
      <c r="BP11" s="14">
        <v>0.14377573036820299</v>
      </c>
      <c r="BQ11" s="14">
        <v>0.20334254458016299</v>
      </c>
      <c r="BR11" s="14">
        <v>7.7319341511950496E-2</v>
      </c>
      <c r="BS11" s="14">
        <v>9.7828854561390594E-2</v>
      </c>
      <c r="BT11" s="14">
        <v>0.233529111909585</v>
      </c>
    </row>
    <row r="12" spans="2:72" x14ac:dyDescent="0.35">
      <c r="B12" s="15" t="s">
        <v>439</v>
      </c>
      <c r="C12" s="14">
        <v>3.7791519237247398E-2</v>
      </c>
      <c r="D12" s="14">
        <v>2.5112068246677999E-2</v>
      </c>
      <c r="E12" s="14">
        <v>5.2129496906173502E-2</v>
      </c>
      <c r="F12" s="14"/>
      <c r="G12" s="14">
        <v>2.5326980796102801E-2</v>
      </c>
      <c r="H12" s="14">
        <v>2.3054949939729098E-2</v>
      </c>
      <c r="I12" s="14">
        <v>6.8424759195089904E-2</v>
      </c>
      <c r="J12" s="14">
        <v>6.7061219595414501E-2</v>
      </c>
      <c r="K12" s="14">
        <v>2.8379346936325101E-2</v>
      </c>
      <c r="L12" s="14">
        <v>1.8007291335148602E-2</v>
      </c>
      <c r="M12" s="14"/>
      <c r="N12" s="14">
        <v>2.2478342517290299E-2</v>
      </c>
      <c r="O12" s="14">
        <v>4.0314264571115102E-2</v>
      </c>
      <c r="P12" s="14">
        <v>2.9052702156467498E-2</v>
      </c>
      <c r="Q12" s="14">
        <v>6.0648678569093901E-2</v>
      </c>
      <c r="R12" s="14"/>
      <c r="S12" s="14">
        <v>0</v>
      </c>
      <c r="T12" s="14">
        <v>0</v>
      </c>
      <c r="U12" s="14">
        <v>0</v>
      </c>
      <c r="V12" s="14">
        <v>0</v>
      </c>
      <c r="W12" s="14">
        <v>0</v>
      </c>
      <c r="X12" s="14">
        <v>0</v>
      </c>
      <c r="Y12" s="14">
        <v>0</v>
      </c>
      <c r="Z12" s="14">
        <v>0</v>
      </c>
      <c r="AA12" s="14">
        <v>0</v>
      </c>
      <c r="AB12" s="14">
        <v>3.7791519237247398E-2</v>
      </c>
      <c r="AC12" s="14">
        <v>0</v>
      </c>
      <c r="AD12" s="14">
        <v>0</v>
      </c>
      <c r="AE12" s="14"/>
      <c r="AF12" s="14">
        <v>4.50720042282814E-2</v>
      </c>
      <c r="AG12" s="14">
        <v>1.68387587393359E-2</v>
      </c>
      <c r="AH12" s="14">
        <v>4.5154837775711998E-2</v>
      </c>
      <c r="AI12" s="14">
        <v>3.1788732457529799E-2</v>
      </c>
      <c r="AJ12" s="14">
        <v>0</v>
      </c>
      <c r="AK12" s="14"/>
      <c r="AL12" s="14">
        <v>0</v>
      </c>
      <c r="AM12" s="14">
        <v>9.0050226000101805E-2</v>
      </c>
      <c r="AN12" s="14">
        <v>3.4530122486482698E-2</v>
      </c>
      <c r="AO12" s="14">
        <v>9.1067683051155299E-2</v>
      </c>
      <c r="AP12" s="14">
        <v>1.63987160483717E-2</v>
      </c>
      <c r="AQ12" s="14">
        <v>0</v>
      </c>
      <c r="AR12" s="14">
        <v>7.3172542788975004E-2</v>
      </c>
      <c r="AS12" s="14">
        <v>3.2305934463635499E-2</v>
      </c>
      <c r="AT12" s="14">
        <v>1.78109436417541E-2</v>
      </c>
      <c r="AU12" s="14">
        <v>0</v>
      </c>
      <c r="AV12" s="14">
        <v>6.9430026871927397E-2</v>
      </c>
      <c r="AW12" s="14">
        <v>4.7063885272357699E-2</v>
      </c>
      <c r="AX12" s="14">
        <v>0</v>
      </c>
      <c r="AY12" s="14">
        <v>0</v>
      </c>
      <c r="AZ12" s="14">
        <v>0</v>
      </c>
      <c r="BA12" s="14">
        <v>5.0114494375430398E-2</v>
      </c>
      <c r="BB12" s="14"/>
      <c r="BC12" s="14">
        <v>4.2252268702492303E-2</v>
      </c>
      <c r="BD12" s="14">
        <v>3.6385835112722802E-2</v>
      </c>
      <c r="BE12" s="14"/>
      <c r="BF12" s="14">
        <v>1.3496667629138299E-2</v>
      </c>
      <c r="BG12" s="14">
        <v>3.1671829289187103E-2</v>
      </c>
      <c r="BH12" s="14">
        <v>5.6133474653160001E-2</v>
      </c>
      <c r="BI12" s="14">
        <v>9.1293088531803193E-2</v>
      </c>
      <c r="BJ12" s="14"/>
      <c r="BK12" s="14">
        <v>0</v>
      </c>
      <c r="BL12" s="14">
        <v>2.2264989264189398E-2</v>
      </c>
      <c r="BM12" s="14">
        <v>6.7746753795091499E-2</v>
      </c>
      <c r="BN12" s="14">
        <v>6.2974655536425894E-2</v>
      </c>
      <c r="BO12" s="14"/>
      <c r="BP12" s="14">
        <v>3.4404263030033501E-2</v>
      </c>
      <c r="BQ12" s="14">
        <v>2.0531503978488502E-2</v>
      </c>
      <c r="BR12" s="14">
        <v>2.5308339998639899E-2</v>
      </c>
      <c r="BS12" s="14">
        <v>1.18446529855642E-2</v>
      </c>
      <c r="BT12" s="14">
        <v>8.2708676109691695E-2</v>
      </c>
    </row>
    <row r="13" spans="2:72" x14ac:dyDescent="0.35">
      <c r="B13" s="15" t="s">
        <v>440</v>
      </c>
      <c r="C13" s="14">
        <v>6.2427599923484199E-2</v>
      </c>
      <c r="D13" s="14">
        <v>6.8577414742428802E-2</v>
      </c>
      <c r="E13" s="14">
        <v>5.5957265124981802E-2</v>
      </c>
      <c r="F13" s="14"/>
      <c r="G13" s="14">
        <v>7.3778545398691595E-2</v>
      </c>
      <c r="H13" s="14">
        <v>4.79463986624881E-2</v>
      </c>
      <c r="I13" s="14">
        <v>5.9273567451847697E-2</v>
      </c>
      <c r="J13" s="14">
        <v>3.77681334739811E-2</v>
      </c>
      <c r="K13" s="14">
        <v>8.6683213816563701E-2</v>
      </c>
      <c r="L13" s="14">
        <v>6.6357069578171404E-2</v>
      </c>
      <c r="M13" s="14"/>
      <c r="N13" s="14">
        <v>2.2184251113092902E-2</v>
      </c>
      <c r="O13" s="14">
        <v>5.0394919762286799E-2</v>
      </c>
      <c r="P13" s="14">
        <v>6.6991802737770098E-2</v>
      </c>
      <c r="Q13" s="14">
        <v>0.116820727534863</v>
      </c>
      <c r="R13" s="14"/>
      <c r="S13" s="14">
        <v>0</v>
      </c>
      <c r="T13" s="14">
        <v>0</v>
      </c>
      <c r="U13" s="14">
        <v>0</v>
      </c>
      <c r="V13" s="14">
        <v>0</v>
      </c>
      <c r="W13" s="14">
        <v>0</v>
      </c>
      <c r="X13" s="14">
        <v>0</v>
      </c>
      <c r="Y13" s="14">
        <v>0</v>
      </c>
      <c r="Z13" s="14">
        <v>0</v>
      </c>
      <c r="AA13" s="14">
        <v>0</v>
      </c>
      <c r="AB13" s="14">
        <v>6.2427599923484199E-2</v>
      </c>
      <c r="AC13" s="14">
        <v>0</v>
      </c>
      <c r="AD13" s="14">
        <v>0</v>
      </c>
      <c r="AE13" s="14"/>
      <c r="AF13" s="14">
        <v>8.2705049506352699E-2</v>
      </c>
      <c r="AG13" s="14">
        <v>5.8426379924102698E-2</v>
      </c>
      <c r="AH13" s="14">
        <v>3.5110873802693197E-2</v>
      </c>
      <c r="AI13" s="14">
        <v>2.1020059235847301E-2</v>
      </c>
      <c r="AJ13" s="14">
        <v>0.115148109851317</v>
      </c>
      <c r="AK13" s="14"/>
      <c r="AL13" s="14">
        <v>0</v>
      </c>
      <c r="AM13" s="14">
        <v>5.7270677807367103E-2</v>
      </c>
      <c r="AN13" s="14">
        <v>7.1057511269307094E-2</v>
      </c>
      <c r="AO13" s="14">
        <v>0.134124585376868</v>
      </c>
      <c r="AP13" s="14">
        <v>3.3213766952174602E-2</v>
      </c>
      <c r="AQ13" s="14">
        <v>9.2508742863905993E-2</v>
      </c>
      <c r="AR13" s="14">
        <v>4.2238539065519103E-2</v>
      </c>
      <c r="AS13" s="14">
        <v>7.8825832498624293E-2</v>
      </c>
      <c r="AT13" s="14">
        <v>5.62230360220849E-2</v>
      </c>
      <c r="AU13" s="14">
        <v>6.9689015835025001E-2</v>
      </c>
      <c r="AV13" s="14">
        <v>3.71842769674917E-2</v>
      </c>
      <c r="AW13" s="14">
        <v>4.9977090353723302E-2</v>
      </c>
      <c r="AX13" s="14">
        <v>0</v>
      </c>
      <c r="AY13" s="14">
        <v>0.15816440398922699</v>
      </c>
      <c r="AZ13" s="14">
        <v>0</v>
      </c>
      <c r="BA13" s="14">
        <v>4.8397911890774803E-2</v>
      </c>
      <c r="BB13" s="14"/>
      <c r="BC13" s="14">
        <v>3.7317971004827602E-2</v>
      </c>
      <c r="BD13" s="14">
        <v>7.0340217975375305E-2</v>
      </c>
      <c r="BE13" s="14"/>
      <c r="BF13" s="14">
        <v>1.2948238832508299E-2</v>
      </c>
      <c r="BG13" s="14">
        <v>6.4542834301271002E-2</v>
      </c>
      <c r="BH13" s="14">
        <v>7.0681070004185498E-2</v>
      </c>
      <c r="BI13" s="14">
        <v>0.18468757025355101</v>
      </c>
      <c r="BJ13" s="14"/>
      <c r="BK13" s="14">
        <v>0</v>
      </c>
      <c r="BL13" s="14">
        <v>7.2157593946994697E-3</v>
      </c>
      <c r="BM13" s="14">
        <v>6.63916907970485E-2</v>
      </c>
      <c r="BN13" s="14">
        <v>0.21821858918863901</v>
      </c>
      <c r="BO13" s="14"/>
      <c r="BP13" s="14">
        <v>6.3780371297372407E-2</v>
      </c>
      <c r="BQ13" s="14">
        <v>4.1855832814082498E-2</v>
      </c>
      <c r="BR13" s="14">
        <v>6.3774784424609807E-2</v>
      </c>
      <c r="BS13" s="14">
        <v>6.0933566581814697E-3</v>
      </c>
      <c r="BT13" s="14">
        <v>0.12798338663807299</v>
      </c>
    </row>
    <row r="14" spans="2:72" ht="29" x14ac:dyDescent="0.35">
      <c r="B14" s="15" t="s">
        <v>441</v>
      </c>
      <c r="C14" s="14">
        <v>0.15657285454285799</v>
      </c>
      <c r="D14" s="14">
        <v>0.14364596676847799</v>
      </c>
      <c r="E14" s="14">
        <v>0.1689520420592</v>
      </c>
      <c r="F14" s="14"/>
      <c r="G14" s="14">
        <v>8.8247050829499199E-2</v>
      </c>
      <c r="H14" s="14">
        <v>0.13181796153536399</v>
      </c>
      <c r="I14" s="14">
        <v>2.9420979577984799E-2</v>
      </c>
      <c r="J14" s="14">
        <v>0.123233446328628</v>
      </c>
      <c r="K14" s="14">
        <v>0.132746784961803</v>
      </c>
      <c r="L14" s="14">
        <v>0.33194833557251902</v>
      </c>
      <c r="M14" s="14"/>
      <c r="N14" s="14">
        <v>0.16405131391745301</v>
      </c>
      <c r="O14" s="14">
        <v>0.146906795082862</v>
      </c>
      <c r="P14" s="14">
        <v>0.11828870504295699</v>
      </c>
      <c r="Q14" s="14">
        <v>0.19334871570957299</v>
      </c>
      <c r="R14" s="14"/>
      <c r="S14" s="14">
        <v>0</v>
      </c>
      <c r="T14" s="14">
        <v>0</v>
      </c>
      <c r="U14" s="14">
        <v>0</v>
      </c>
      <c r="V14" s="14">
        <v>0</v>
      </c>
      <c r="W14" s="14">
        <v>0</v>
      </c>
      <c r="X14" s="14">
        <v>0</v>
      </c>
      <c r="Y14" s="14">
        <v>0</v>
      </c>
      <c r="Z14" s="14">
        <v>0</v>
      </c>
      <c r="AA14" s="14">
        <v>0</v>
      </c>
      <c r="AB14" s="14">
        <v>0.15657285454285799</v>
      </c>
      <c r="AC14" s="14">
        <v>0</v>
      </c>
      <c r="AD14" s="14">
        <v>0</v>
      </c>
      <c r="AE14" s="14"/>
      <c r="AF14" s="14">
        <v>0.163300837892006</v>
      </c>
      <c r="AG14" s="14">
        <v>0.18294493449549001</v>
      </c>
      <c r="AH14" s="14">
        <v>0.10821602672078599</v>
      </c>
      <c r="AI14" s="14">
        <v>0.16617533398082801</v>
      </c>
      <c r="AJ14" s="14">
        <v>0</v>
      </c>
      <c r="AK14" s="14"/>
      <c r="AL14" s="14">
        <v>0.49632420104973501</v>
      </c>
      <c r="AM14" s="14">
        <v>0.14628705791420299</v>
      </c>
      <c r="AN14" s="14">
        <v>0.27428931510090698</v>
      </c>
      <c r="AO14" s="14">
        <v>0.21052900836340299</v>
      </c>
      <c r="AP14" s="14">
        <v>0.19327481121222201</v>
      </c>
      <c r="AQ14" s="14">
        <v>0.136932784811161</v>
      </c>
      <c r="AR14" s="14">
        <v>0.14874928068005899</v>
      </c>
      <c r="AS14" s="14">
        <v>0.199208800128099</v>
      </c>
      <c r="AT14" s="14">
        <v>0.108023871911166</v>
      </c>
      <c r="AU14" s="14">
        <v>0.124259713654644</v>
      </c>
      <c r="AV14" s="14">
        <v>3.4288331634199198E-2</v>
      </c>
      <c r="AW14" s="14">
        <v>0.21102295244468799</v>
      </c>
      <c r="AX14" s="14">
        <v>3.9767178928638701E-2</v>
      </c>
      <c r="AY14" s="14">
        <v>0.239498597154401</v>
      </c>
      <c r="AZ14" s="14">
        <v>0.13851243962711099</v>
      </c>
      <c r="BA14" s="14">
        <v>0.112702796794645</v>
      </c>
      <c r="BB14" s="14"/>
      <c r="BC14" s="14">
        <v>8.0477138877457693E-2</v>
      </c>
      <c r="BD14" s="14">
        <v>0.18055235401679301</v>
      </c>
      <c r="BE14" s="14"/>
      <c r="BF14" s="14">
        <v>0.15374731103492201</v>
      </c>
      <c r="BG14" s="14">
        <v>0.15446894752371901</v>
      </c>
      <c r="BH14" s="14">
        <v>0.15886548866359201</v>
      </c>
      <c r="BI14" s="14">
        <v>0.16701967100611001</v>
      </c>
      <c r="BJ14" s="14"/>
      <c r="BK14" s="14">
        <v>0.123304438166133</v>
      </c>
      <c r="BL14" s="14">
        <v>6.3483369354178795E-2</v>
      </c>
      <c r="BM14" s="14">
        <v>0.15825997839782399</v>
      </c>
      <c r="BN14" s="14">
        <v>0.30831627677719098</v>
      </c>
      <c r="BO14" s="14"/>
      <c r="BP14" s="14">
        <v>0.14257103630781701</v>
      </c>
      <c r="BQ14" s="14">
        <v>7.6106637933139806E-2</v>
      </c>
      <c r="BR14" s="14">
        <v>0.32073640235989098</v>
      </c>
      <c r="BS14" s="14">
        <v>0.141798804032503</v>
      </c>
      <c r="BT14" s="14">
        <v>0.17436817384714801</v>
      </c>
    </row>
    <row r="15" spans="2:72" x14ac:dyDescent="0.35">
      <c r="B15" s="15" t="s">
        <v>433</v>
      </c>
      <c r="C15" s="20">
        <v>0.11576512718955401</v>
      </c>
      <c r="D15" s="20">
        <v>0.103745757001781</v>
      </c>
      <c r="E15" s="20">
        <v>0.129835693419041</v>
      </c>
      <c r="F15" s="20"/>
      <c r="G15" s="20">
        <v>4.9740091477437499E-2</v>
      </c>
      <c r="H15" s="20">
        <v>7.9233836444017297E-2</v>
      </c>
      <c r="I15" s="20">
        <v>0.10616958880735</v>
      </c>
      <c r="J15" s="20">
        <v>0.113586565537781</v>
      </c>
      <c r="K15" s="20">
        <v>0.14337288328718301</v>
      </c>
      <c r="L15" s="20">
        <v>0.15468431444297001</v>
      </c>
      <c r="M15" s="20"/>
      <c r="N15" s="20">
        <v>7.5703022406971507E-2</v>
      </c>
      <c r="O15" s="20">
        <v>0.14719411963258999</v>
      </c>
      <c r="P15" s="20">
        <v>7.7707548832739406E-2</v>
      </c>
      <c r="Q15" s="20">
        <v>0.16154282197407199</v>
      </c>
      <c r="R15" s="20"/>
      <c r="S15" s="20">
        <v>0</v>
      </c>
      <c r="T15" s="20">
        <v>0</v>
      </c>
      <c r="U15" s="20">
        <v>0</v>
      </c>
      <c r="V15" s="20">
        <v>0</v>
      </c>
      <c r="W15" s="20">
        <v>0</v>
      </c>
      <c r="X15" s="20">
        <v>0</v>
      </c>
      <c r="Y15" s="20">
        <v>0</v>
      </c>
      <c r="Z15" s="20">
        <v>0</v>
      </c>
      <c r="AA15" s="20">
        <v>0</v>
      </c>
      <c r="AB15" s="20">
        <v>0.11576512718955401</v>
      </c>
      <c r="AC15" s="20">
        <v>0</v>
      </c>
      <c r="AD15" s="20">
        <v>0</v>
      </c>
      <c r="AE15" s="20"/>
      <c r="AF15" s="20">
        <v>0.194602896789142</v>
      </c>
      <c r="AG15" s="20">
        <v>8.5579288380642202E-2</v>
      </c>
      <c r="AH15" s="20">
        <v>8.6681617163465993E-2</v>
      </c>
      <c r="AI15" s="20">
        <v>9.2651185964183397E-2</v>
      </c>
      <c r="AJ15" s="20">
        <v>0</v>
      </c>
      <c r="AK15" s="20"/>
      <c r="AL15" s="20">
        <v>0</v>
      </c>
      <c r="AM15" s="20">
        <v>8.5684759406990704E-2</v>
      </c>
      <c r="AN15" s="20">
        <v>0.22928392183194499</v>
      </c>
      <c r="AO15" s="20">
        <v>7.4046609777508904E-2</v>
      </c>
      <c r="AP15" s="20">
        <v>0.13534472740807199</v>
      </c>
      <c r="AQ15" s="20">
        <v>0.12277930245086401</v>
      </c>
      <c r="AR15" s="20">
        <v>0.20271870610711701</v>
      </c>
      <c r="AS15" s="20">
        <v>7.7291619797828004E-2</v>
      </c>
      <c r="AT15" s="20">
        <v>0.11311403810432601</v>
      </c>
      <c r="AU15" s="20">
        <v>8.4516116052199303E-2</v>
      </c>
      <c r="AV15" s="20">
        <v>5.2830690244034501E-2</v>
      </c>
      <c r="AW15" s="20">
        <v>0.191825222992179</v>
      </c>
      <c r="AX15" s="20">
        <v>3.7380694112788597E-2</v>
      </c>
      <c r="AY15" s="20">
        <v>7.9377702857981597E-2</v>
      </c>
      <c r="AZ15" s="20">
        <v>6.7591907556369193E-2</v>
      </c>
      <c r="BA15" s="20">
        <v>4.9555716097376197E-2</v>
      </c>
      <c r="BB15" s="20"/>
      <c r="BC15" s="20">
        <v>0.10656166662937</v>
      </c>
      <c r="BD15" s="20">
        <v>0.11866534799346599</v>
      </c>
      <c r="BE15" s="20"/>
      <c r="BF15" s="20">
        <v>9.5230214500367893E-2</v>
      </c>
      <c r="BG15" s="20">
        <v>0.103097667854867</v>
      </c>
      <c r="BH15" s="20">
        <v>0.15696979952704301</v>
      </c>
      <c r="BI15" s="20">
        <v>0.13162465725936101</v>
      </c>
      <c r="BJ15" s="20"/>
      <c r="BK15" s="20">
        <v>6.4266099470978694E-2</v>
      </c>
      <c r="BL15" s="20">
        <v>1.3981628488591399E-2</v>
      </c>
      <c r="BM15" s="20">
        <v>0.13244926188480999</v>
      </c>
      <c r="BN15" s="20">
        <v>0.27994949487933402</v>
      </c>
      <c r="BO15" s="20"/>
      <c r="BP15" s="20">
        <v>6.7466044466910499E-2</v>
      </c>
      <c r="BQ15" s="20">
        <v>0.134200262057283</v>
      </c>
      <c r="BR15" s="20">
        <v>0.192749519954376</v>
      </c>
      <c r="BS15" s="20">
        <v>9.5932180876020207E-2</v>
      </c>
      <c r="BT15" s="20">
        <v>0.12616824396130999</v>
      </c>
    </row>
    <row r="16" spans="2:72" x14ac:dyDescent="0.35">
      <c r="B16" s="16" t="s">
        <v>435</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BT16"/>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443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64</v>
      </c>
      <c r="C9" s="14">
        <v>0.30066247801641599</v>
      </c>
      <c r="D9" s="14">
        <v>0.35477289989474697</v>
      </c>
      <c r="E9" s="14">
        <v>0.247714271921082</v>
      </c>
      <c r="F9" s="14"/>
      <c r="G9" s="14">
        <v>0.392830575858233</v>
      </c>
      <c r="H9" s="14">
        <v>0.46749506714620098</v>
      </c>
      <c r="I9" s="14">
        <v>0.36375418992935699</v>
      </c>
      <c r="J9" s="14">
        <v>0.22964280121455</v>
      </c>
      <c r="K9" s="14">
        <v>0.20123075578208</v>
      </c>
      <c r="L9" s="14">
        <v>0.17681667706849899</v>
      </c>
      <c r="M9" s="14"/>
      <c r="N9" s="14">
        <v>0.44926617160812299</v>
      </c>
      <c r="O9" s="14">
        <v>0.27604142596856701</v>
      </c>
      <c r="P9" s="14">
        <v>0.26107057628858199</v>
      </c>
      <c r="Q9" s="14">
        <v>0.20312683416271299</v>
      </c>
      <c r="R9" s="14"/>
      <c r="S9" s="14">
        <v>0.47539572031348498</v>
      </c>
      <c r="T9" s="14">
        <v>0.25397987615496997</v>
      </c>
      <c r="U9" s="14">
        <v>0.25773006313899399</v>
      </c>
      <c r="V9" s="14">
        <v>0.243311103028578</v>
      </c>
      <c r="W9" s="14">
        <v>0.23037271609029</v>
      </c>
      <c r="X9" s="14">
        <v>0.30822909485057098</v>
      </c>
      <c r="Y9" s="14">
        <v>0.21030258231579099</v>
      </c>
      <c r="Z9" s="14">
        <v>0.27197124476908002</v>
      </c>
      <c r="AA9" s="14">
        <v>0.29605899006289699</v>
      </c>
      <c r="AB9" s="14">
        <v>0.384042857601883</v>
      </c>
      <c r="AC9" s="14">
        <v>0.2259563171916</v>
      </c>
      <c r="AD9" s="14">
        <v>0.285857976603552</v>
      </c>
      <c r="AE9" s="14"/>
      <c r="AF9" s="14">
        <v>0.100859401347446</v>
      </c>
      <c r="AG9" s="14">
        <v>0.28024325219611101</v>
      </c>
      <c r="AH9" s="14">
        <v>0.40614460123506702</v>
      </c>
      <c r="AI9" s="14">
        <v>0.54679571312704101</v>
      </c>
      <c r="AJ9" s="14">
        <v>0.64198920183976504</v>
      </c>
      <c r="AK9" s="14"/>
      <c r="AL9" s="14">
        <v>0.18351232786155</v>
      </c>
      <c r="AM9" s="14">
        <v>0.22616090241609199</v>
      </c>
      <c r="AN9" s="14">
        <v>0.193294447526034</v>
      </c>
      <c r="AO9" s="14">
        <v>0.211303869973752</v>
      </c>
      <c r="AP9" s="14">
        <v>0.25415448529658502</v>
      </c>
      <c r="AQ9" s="14">
        <v>0.21335143690608699</v>
      </c>
      <c r="AR9" s="14">
        <v>0.241136289092416</v>
      </c>
      <c r="AS9" s="14">
        <v>0.29372788262890298</v>
      </c>
      <c r="AT9" s="14">
        <v>0.27801571554475601</v>
      </c>
      <c r="AU9" s="14">
        <v>0.30099446609781</v>
      </c>
      <c r="AV9" s="14">
        <v>0.33780927626725599</v>
      </c>
      <c r="AW9" s="14">
        <v>0.37039048578108302</v>
      </c>
      <c r="AX9" s="14">
        <v>0.44448781620419803</v>
      </c>
      <c r="AY9" s="14">
        <v>0.41945425678278597</v>
      </c>
      <c r="AZ9" s="14">
        <v>0.51806602849674399</v>
      </c>
      <c r="BA9" s="14">
        <v>0.61000924881547103</v>
      </c>
      <c r="BB9" s="14"/>
      <c r="BC9" s="14">
        <v>0.44277189057952498</v>
      </c>
      <c r="BD9" s="14">
        <v>0.23838455197016001</v>
      </c>
      <c r="BE9" s="14"/>
      <c r="BF9" s="14">
        <v>0.37720814396779301</v>
      </c>
      <c r="BG9" s="14">
        <v>0.27986311973932998</v>
      </c>
      <c r="BH9" s="14">
        <v>0.28090051777053598</v>
      </c>
      <c r="BI9" s="14">
        <v>0.22833973713268499</v>
      </c>
      <c r="BJ9" s="14"/>
      <c r="BK9" s="14">
        <v>0.46716343538377297</v>
      </c>
      <c r="BL9" s="14">
        <v>0.40541218424222297</v>
      </c>
      <c r="BM9" s="14">
        <v>0.26101013601538497</v>
      </c>
      <c r="BN9" s="14">
        <v>9.6340122531549499E-2</v>
      </c>
      <c r="BO9" s="14"/>
      <c r="BP9" s="14">
        <v>0.348942901814835</v>
      </c>
      <c r="BQ9" s="14">
        <v>0.25964816186933898</v>
      </c>
      <c r="BR9" s="14">
        <v>0.18589318475965799</v>
      </c>
      <c r="BS9" s="14">
        <v>0.46354800458852902</v>
      </c>
      <c r="BT9" s="14">
        <v>0.17547379970728699</v>
      </c>
    </row>
    <row r="10" spans="2:72" x14ac:dyDescent="0.35">
      <c r="B10" s="15" t="s">
        <v>65</v>
      </c>
      <c r="C10" s="14">
        <v>0.66700459546240898</v>
      </c>
      <c r="D10" s="14">
        <v>0.61418121059466901</v>
      </c>
      <c r="E10" s="14">
        <v>0.71855349671496005</v>
      </c>
      <c r="F10" s="14"/>
      <c r="G10" s="14">
        <v>0.55665892999552502</v>
      </c>
      <c r="H10" s="14">
        <v>0.48521754545727303</v>
      </c>
      <c r="I10" s="14">
        <v>0.59365152111445796</v>
      </c>
      <c r="J10" s="14">
        <v>0.74325523219235301</v>
      </c>
      <c r="K10" s="14">
        <v>0.78026939540805595</v>
      </c>
      <c r="L10" s="14">
        <v>0.80989365204962205</v>
      </c>
      <c r="M10" s="14"/>
      <c r="N10" s="14">
        <v>0.53267135539518995</v>
      </c>
      <c r="O10" s="14">
        <v>0.69791478496861403</v>
      </c>
      <c r="P10" s="14">
        <v>0.70881515040005105</v>
      </c>
      <c r="Q10" s="14">
        <v>0.74012316848017501</v>
      </c>
      <c r="R10" s="14"/>
      <c r="S10" s="14">
        <v>0.48984239156023202</v>
      </c>
      <c r="T10" s="14">
        <v>0.71443550171737003</v>
      </c>
      <c r="U10" s="14">
        <v>0.71609640552085196</v>
      </c>
      <c r="V10" s="14">
        <v>0.72930453998797995</v>
      </c>
      <c r="W10" s="14">
        <v>0.73154041145481496</v>
      </c>
      <c r="X10" s="14">
        <v>0.64990052638332096</v>
      </c>
      <c r="Y10" s="14">
        <v>0.75248869096124105</v>
      </c>
      <c r="Z10" s="14">
        <v>0.70625449884444602</v>
      </c>
      <c r="AA10" s="14">
        <v>0.67667376369213195</v>
      </c>
      <c r="AB10" s="14">
        <v>0.584292900852177</v>
      </c>
      <c r="AC10" s="14">
        <v>0.74868876203635204</v>
      </c>
      <c r="AD10" s="14">
        <v>0.66733483210745703</v>
      </c>
      <c r="AE10" s="14"/>
      <c r="AF10" s="14">
        <v>0.86203649527162496</v>
      </c>
      <c r="AG10" s="14">
        <v>0.69562457828639801</v>
      </c>
      <c r="AH10" s="14">
        <v>0.56583102831147503</v>
      </c>
      <c r="AI10" s="14">
        <v>0.41749888625036602</v>
      </c>
      <c r="AJ10" s="14">
        <v>0.31796981523286499</v>
      </c>
      <c r="AK10" s="14"/>
      <c r="AL10" s="14">
        <v>0.67353314354102201</v>
      </c>
      <c r="AM10" s="14">
        <v>0.69297812626220301</v>
      </c>
      <c r="AN10" s="14">
        <v>0.76326536011559998</v>
      </c>
      <c r="AO10" s="14">
        <v>0.74342480157858404</v>
      </c>
      <c r="AP10" s="14">
        <v>0.71229150528796403</v>
      </c>
      <c r="AQ10" s="14">
        <v>0.75672080254081897</v>
      </c>
      <c r="AR10" s="14">
        <v>0.73529696103490205</v>
      </c>
      <c r="AS10" s="14">
        <v>0.67809674592307501</v>
      </c>
      <c r="AT10" s="14">
        <v>0.68806123254490204</v>
      </c>
      <c r="AU10" s="14">
        <v>0.67805559278764105</v>
      </c>
      <c r="AV10" s="14">
        <v>0.63706369547199304</v>
      </c>
      <c r="AW10" s="14">
        <v>0.59905183191075395</v>
      </c>
      <c r="AX10" s="14">
        <v>0.54675925221094401</v>
      </c>
      <c r="AY10" s="14">
        <v>0.55952413380780397</v>
      </c>
      <c r="AZ10" s="14">
        <v>0.477689072997321</v>
      </c>
      <c r="BA10" s="14">
        <v>0.37364534627218499</v>
      </c>
      <c r="BB10" s="14"/>
      <c r="BC10" s="14">
        <v>0.525986637782341</v>
      </c>
      <c r="BD10" s="14">
        <v>0.72880420311115102</v>
      </c>
      <c r="BE10" s="14"/>
      <c r="BF10" s="14">
        <v>0.61296583359768297</v>
      </c>
      <c r="BG10" s="14">
        <v>0.701594579985516</v>
      </c>
      <c r="BH10" s="14">
        <v>0.67576070144634104</v>
      </c>
      <c r="BI10" s="14">
        <v>0.67738065790991198</v>
      </c>
      <c r="BJ10" s="14"/>
      <c r="BK10" s="14">
        <v>0.52119073107215197</v>
      </c>
      <c r="BL10" s="14">
        <v>0.58414170816216804</v>
      </c>
      <c r="BM10" s="14">
        <v>0.71048305757656705</v>
      </c>
      <c r="BN10" s="14">
        <v>0.82402874874526599</v>
      </c>
      <c r="BO10" s="14"/>
      <c r="BP10" s="14">
        <v>0.61508838741893301</v>
      </c>
      <c r="BQ10" s="14">
        <v>0.71527254789338901</v>
      </c>
      <c r="BR10" s="14">
        <v>0.80471142846560995</v>
      </c>
      <c r="BS10" s="14">
        <v>0.52106652099356598</v>
      </c>
      <c r="BT10" s="14">
        <v>0.76616402235885295</v>
      </c>
    </row>
    <row r="11" spans="2:72" x14ac:dyDescent="0.35">
      <c r="B11" s="15" t="s">
        <v>102</v>
      </c>
      <c r="C11" s="20">
        <v>3.2332926521174699E-2</v>
      </c>
      <c r="D11" s="20">
        <v>3.1045889510583999E-2</v>
      </c>
      <c r="E11" s="20">
        <v>3.3732231363958101E-2</v>
      </c>
      <c r="F11" s="20"/>
      <c r="G11" s="20">
        <v>5.0510494146242702E-2</v>
      </c>
      <c r="H11" s="20">
        <v>4.7287387396526499E-2</v>
      </c>
      <c r="I11" s="20">
        <v>4.2594288956185097E-2</v>
      </c>
      <c r="J11" s="20">
        <v>2.7101966593096799E-2</v>
      </c>
      <c r="K11" s="20">
        <v>1.8499848809864699E-2</v>
      </c>
      <c r="L11" s="20">
        <v>1.32896708818792E-2</v>
      </c>
      <c r="M11" s="20"/>
      <c r="N11" s="20">
        <v>1.8062472996687E-2</v>
      </c>
      <c r="O11" s="20">
        <v>2.6043789062819001E-2</v>
      </c>
      <c r="P11" s="20">
        <v>3.0114273311366801E-2</v>
      </c>
      <c r="Q11" s="20">
        <v>5.6749997357112898E-2</v>
      </c>
      <c r="R11" s="20"/>
      <c r="S11" s="20">
        <v>3.4761888126283003E-2</v>
      </c>
      <c r="T11" s="20">
        <v>3.1584622127660202E-2</v>
      </c>
      <c r="U11" s="20">
        <v>2.61735313401536E-2</v>
      </c>
      <c r="V11" s="20">
        <v>2.7384356983442899E-2</v>
      </c>
      <c r="W11" s="20">
        <v>3.8086872454894602E-2</v>
      </c>
      <c r="X11" s="20">
        <v>4.18703787661086E-2</v>
      </c>
      <c r="Y11" s="20">
        <v>3.7208726722967898E-2</v>
      </c>
      <c r="Z11" s="20">
        <v>2.1774256386473199E-2</v>
      </c>
      <c r="AA11" s="20">
        <v>2.72672462449709E-2</v>
      </c>
      <c r="AB11" s="20">
        <v>3.1664241545939803E-2</v>
      </c>
      <c r="AC11" s="20">
        <v>2.5354920772047599E-2</v>
      </c>
      <c r="AD11" s="20">
        <v>4.6807191288991197E-2</v>
      </c>
      <c r="AE11" s="20"/>
      <c r="AF11" s="20">
        <v>3.7104103380928899E-2</v>
      </c>
      <c r="AG11" s="20">
        <v>2.4132169517491399E-2</v>
      </c>
      <c r="AH11" s="20">
        <v>2.8024370453457698E-2</v>
      </c>
      <c r="AI11" s="20">
        <v>3.5705400622592101E-2</v>
      </c>
      <c r="AJ11" s="20">
        <v>4.0040982927369899E-2</v>
      </c>
      <c r="AK11" s="20"/>
      <c r="AL11" s="20">
        <v>0.14295452859742799</v>
      </c>
      <c r="AM11" s="20">
        <v>8.0860971321705305E-2</v>
      </c>
      <c r="AN11" s="20">
        <v>4.3440192358365902E-2</v>
      </c>
      <c r="AO11" s="20">
        <v>4.5271328447663899E-2</v>
      </c>
      <c r="AP11" s="20">
        <v>3.3554009415450503E-2</v>
      </c>
      <c r="AQ11" s="20">
        <v>2.9927760553094099E-2</v>
      </c>
      <c r="AR11" s="20">
        <v>2.3566749872681501E-2</v>
      </c>
      <c r="AS11" s="20">
        <v>2.8175371448021801E-2</v>
      </c>
      <c r="AT11" s="20">
        <v>3.3923051910341999E-2</v>
      </c>
      <c r="AU11" s="20">
        <v>2.0949941114548998E-2</v>
      </c>
      <c r="AV11" s="20">
        <v>2.51270282607516E-2</v>
      </c>
      <c r="AW11" s="20">
        <v>3.0557682308162901E-2</v>
      </c>
      <c r="AX11" s="20">
        <v>8.7529315848575307E-3</v>
      </c>
      <c r="AY11" s="20">
        <v>2.1021609409409499E-2</v>
      </c>
      <c r="AZ11" s="20">
        <v>4.2448985059350096E-3</v>
      </c>
      <c r="BA11" s="20">
        <v>1.63454049123441E-2</v>
      </c>
      <c r="BB11" s="20"/>
      <c r="BC11" s="20">
        <v>3.1241471638135E-2</v>
      </c>
      <c r="BD11" s="20">
        <v>3.2811244918688198E-2</v>
      </c>
      <c r="BE11" s="20"/>
      <c r="BF11" s="20">
        <v>9.8260224345239396E-3</v>
      </c>
      <c r="BG11" s="20">
        <v>1.8542300275154099E-2</v>
      </c>
      <c r="BH11" s="20">
        <v>4.3338780783122699E-2</v>
      </c>
      <c r="BI11" s="20">
        <v>9.4279604957403396E-2</v>
      </c>
      <c r="BJ11" s="20"/>
      <c r="BK11" s="20">
        <v>1.1645833544074899E-2</v>
      </c>
      <c r="BL11" s="20">
        <v>1.04461075956083E-2</v>
      </c>
      <c r="BM11" s="20">
        <v>2.8506806408048101E-2</v>
      </c>
      <c r="BN11" s="20">
        <v>7.96311287231843E-2</v>
      </c>
      <c r="BO11" s="20"/>
      <c r="BP11" s="20">
        <v>3.5968710766231898E-2</v>
      </c>
      <c r="BQ11" s="20">
        <v>2.50792902372718E-2</v>
      </c>
      <c r="BR11" s="20">
        <v>9.3953867747324903E-3</v>
      </c>
      <c r="BS11" s="20">
        <v>1.53854744179056E-2</v>
      </c>
      <c r="BT11" s="20">
        <v>5.8362177933859602E-2</v>
      </c>
    </row>
    <row r="12" spans="2:72" x14ac:dyDescent="0.35">
      <c r="B12" s="16"/>
    </row>
    <row r="13" spans="2:72" x14ac:dyDescent="0.35">
      <c r="B13" t="s">
        <v>104</v>
      </c>
    </row>
    <row r="14" spans="2:72" x14ac:dyDescent="0.35">
      <c r="B14" t="s">
        <v>105</v>
      </c>
    </row>
    <row r="16" spans="2:72" x14ac:dyDescent="0.35">
      <c r="B16"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BT18"/>
  <sheetViews>
    <sheetView showGridLines="0" workbookViewId="0">
      <pane xSplit="2" topLeftCell="C1" activePane="topRight" state="frozen"/>
      <selection pane="topRight" activeCell="B18" sqref="B18"/>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446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2404</v>
      </c>
      <c r="D7" s="10">
        <v>1367</v>
      </c>
      <c r="E7" s="10">
        <v>1031</v>
      </c>
      <c r="F7" s="10"/>
      <c r="G7" s="10">
        <v>433</v>
      </c>
      <c r="H7" s="10">
        <v>606</v>
      </c>
      <c r="I7" s="10">
        <v>503</v>
      </c>
      <c r="J7" s="10">
        <v>322</v>
      </c>
      <c r="K7" s="10">
        <v>238</v>
      </c>
      <c r="L7" s="10">
        <v>302</v>
      </c>
      <c r="M7" s="10"/>
      <c r="N7" s="10">
        <v>994</v>
      </c>
      <c r="O7" s="10">
        <v>568</v>
      </c>
      <c r="P7" s="10">
        <v>449</v>
      </c>
      <c r="Q7" s="10">
        <v>389</v>
      </c>
      <c r="R7" s="10"/>
      <c r="S7" s="10">
        <v>515</v>
      </c>
      <c r="T7" s="10">
        <v>257</v>
      </c>
      <c r="U7" s="10">
        <v>166</v>
      </c>
      <c r="V7" s="10">
        <v>171</v>
      </c>
      <c r="W7" s="10">
        <v>125</v>
      </c>
      <c r="X7" s="10">
        <v>222</v>
      </c>
      <c r="Y7" s="10">
        <v>140</v>
      </c>
      <c r="Z7" s="10">
        <v>101</v>
      </c>
      <c r="AA7" s="10">
        <v>269</v>
      </c>
      <c r="AB7" s="10">
        <v>279</v>
      </c>
      <c r="AC7" s="10">
        <v>90</v>
      </c>
      <c r="AD7" s="10">
        <v>69</v>
      </c>
      <c r="AE7" s="10"/>
      <c r="AF7" s="10">
        <v>193</v>
      </c>
      <c r="AG7" s="10">
        <v>492</v>
      </c>
      <c r="AH7" s="10">
        <v>838</v>
      </c>
      <c r="AI7" s="10">
        <v>553</v>
      </c>
      <c r="AJ7" s="10">
        <v>104</v>
      </c>
      <c r="AK7" s="10"/>
      <c r="AL7" s="10">
        <v>15</v>
      </c>
      <c r="AM7" s="10">
        <v>76</v>
      </c>
      <c r="AN7" s="10">
        <v>103</v>
      </c>
      <c r="AO7" s="10">
        <v>111</v>
      </c>
      <c r="AP7" s="10">
        <v>175</v>
      </c>
      <c r="AQ7" s="10">
        <v>169</v>
      </c>
      <c r="AR7" s="10">
        <v>179</v>
      </c>
      <c r="AS7" s="10">
        <v>185</v>
      </c>
      <c r="AT7" s="10">
        <v>137</v>
      </c>
      <c r="AU7" s="10">
        <v>130</v>
      </c>
      <c r="AV7" s="10">
        <v>211</v>
      </c>
      <c r="AW7" s="10">
        <v>176</v>
      </c>
      <c r="AX7" s="10">
        <v>170</v>
      </c>
      <c r="AY7" s="10">
        <v>82</v>
      </c>
      <c r="AZ7" s="10">
        <v>111</v>
      </c>
      <c r="BA7" s="10">
        <v>314</v>
      </c>
      <c r="BB7" s="10"/>
      <c r="BC7" s="10">
        <v>1079</v>
      </c>
      <c r="BD7" s="10">
        <v>1325</v>
      </c>
      <c r="BE7" s="10"/>
      <c r="BF7" s="10">
        <v>850</v>
      </c>
      <c r="BG7" s="10">
        <v>747</v>
      </c>
      <c r="BH7" s="10">
        <v>573</v>
      </c>
      <c r="BI7" s="10">
        <v>234</v>
      </c>
      <c r="BJ7" s="10"/>
      <c r="BK7" s="10">
        <v>887</v>
      </c>
      <c r="BL7" s="10">
        <v>610</v>
      </c>
      <c r="BM7" s="10">
        <v>739</v>
      </c>
      <c r="BN7" s="10">
        <v>168</v>
      </c>
      <c r="BO7" s="10"/>
      <c r="BP7" s="10">
        <v>630</v>
      </c>
      <c r="BQ7" s="10">
        <v>336</v>
      </c>
      <c r="BR7" s="10">
        <v>153</v>
      </c>
      <c r="BS7" s="10">
        <v>922</v>
      </c>
      <c r="BT7" s="10">
        <v>363</v>
      </c>
    </row>
    <row r="8" spans="2:72" ht="30" customHeight="1" x14ac:dyDescent="0.35">
      <c r="B8" s="11" t="s">
        <v>20</v>
      </c>
      <c r="C8" s="11">
        <v>2412</v>
      </c>
      <c r="D8" s="11">
        <v>1402</v>
      </c>
      <c r="E8" s="11">
        <v>1003</v>
      </c>
      <c r="F8" s="11"/>
      <c r="G8" s="11">
        <v>437</v>
      </c>
      <c r="H8" s="11">
        <v>639</v>
      </c>
      <c r="I8" s="11">
        <v>498</v>
      </c>
      <c r="J8" s="11">
        <v>313</v>
      </c>
      <c r="K8" s="11">
        <v>227</v>
      </c>
      <c r="L8" s="11">
        <v>297</v>
      </c>
      <c r="M8" s="11"/>
      <c r="N8" s="11">
        <v>970</v>
      </c>
      <c r="O8" s="11">
        <v>573</v>
      </c>
      <c r="P8" s="11">
        <v>459</v>
      </c>
      <c r="Q8" s="11">
        <v>406</v>
      </c>
      <c r="R8" s="11"/>
      <c r="S8" s="11">
        <v>534</v>
      </c>
      <c r="T8" s="11">
        <v>265</v>
      </c>
      <c r="U8" s="11">
        <v>165</v>
      </c>
      <c r="V8" s="11">
        <v>176</v>
      </c>
      <c r="W8" s="11">
        <v>129</v>
      </c>
      <c r="X8" s="11">
        <v>223</v>
      </c>
      <c r="Y8" s="11">
        <v>135</v>
      </c>
      <c r="Z8" s="11">
        <v>87</v>
      </c>
      <c r="AA8" s="11">
        <v>261</v>
      </c>
      <c r="AB8" s="11">
        <v>277</v>
      </c>
      <c r="AC8" s="11">
        <v>91</v>
      </c>
      <c r="AD8" s="11">
        <v>69</v>
      </c>
      <c r="AE8" s="11"/>
      <c r="AF8" s="11">
        <v>197</v>
      </c>
      <c r="AG8" s="11">
        <v>496</v>
      </c>
      <c r="AH8" s="11">
        <v>848</v>
      </c>
      <c r="AI8" s="11">
        <v>551</v>
      </c>
      <c r="AJ8" s="11">
        <v>97</v>
      </c>
      <c r="AK8" s="11"/>
      <c r="AL8" s="11">
        <v>15</v>
      </c>
      <c r="AM8" s="11">
        <v>77</v>
      </c>
      <c r="AN8" s="11">
        <v>104</v>
      </c>
      <c r="AO8" s="11">
        <v>113</v>
      </c>
      <c r="AP8" s="11">
        <v>180</v>
      </c>
      <c r="AQ8" s="11">
        <v>172</v>
      </c>
      <c r="AR8" s="11">
        <v>182</v>
      </c>
      <c r="AS8" s="11">
        <v>188</v>
      </c>
      <c r="AT8" s="11">
        <v>140</v>
      </c>
      <c r="AU8" s="11">
        <v>132</v>
      </c>
      <c r="AV8" s="11">
        <v>213</v>
      </c>
      <c r="AW8" s="11">
        <v>181</v>
      </c>
      <c r="AX8" s="11">
        <v>170</v>
      </c>
      <c r="AY8" s="11">
        <v>82</v>
      </c>
      <c r="AZ8" s="11">
        <v>109</v>
      </c>
      <c r="BA8" s="11">
        <v>294</v>
      </c>
      <c r="BB8" s="11"/>
      <c r="BC8" s="11">
        <v>1082</v>
      </c>
      <c r="BD8" s="11">
        <v>1329</v>
      </c>
      <c r="BE8" s="11"/>
      <c r="BF8" s="11">
        <v>847</v>
      </c>
      <c r="BG8" s="11">
        <v>748</v>
      </c>
      <c r="BH8" s="11">
        <v>579</v>
      </c>
      <c r="BI8" s="11">
        <v>238</v>
      </c>
      <c r="BJ8" s="11"/>
      <c r="BK8" s="11">
        <v>883</v>
      </c>
      <c r="BL8" s="11">
        <v>611</v>
      </c>
      <c r="BM8" s="11">
        <v>749</v>
      </c>
      <c r="BN8" s="11">
        <v>169</v>
      </c>
      <c r="BO8" s="11"/>
      <c r="BP8" s="11">
        <v>639</v>
      </c>
      <c r="BQ8" s="11">
        <v>336</v>
      </c>
      <c r="BR8" s="11">
        <v>151</v>
      </c>
      <c r="BS8" s="11">
        <v>915</v>
      </c>
      <c r="BT8" s="11">
        <v>370</v>
      </c>
    </row>
    <row r="9" spans="2:72" x14ac:dyDescent="0.35">
      <c r="B9" s="15" t="s">
        <v>444</v>
      </c>
      <c r="C9" s="14">
        <v>0.34444736864190201</v>
      </c>
      <c r="D9" s="14">
        <v>0.35723872210604202</v>
      </c>
      <c r="E9" s="14">
        <v>0.32668624545144498</v>
      </c>
      <c r="F9" s="14"/>
      <c r="G9" s="14">
        <v>0.36651469737381598</v>
      </c>
      <c r="H9" s="14">
        <v>0.38616627100677497</v>
      </c>
      <c r="I9" s="14">
        <v>0.36097591768170501</v>
      </c>
      <c r="J9" s="14">
        <v>0.293020706116635</v>
      </c>
      <c r="K9" s="14">
        <v>0.27370266466193099</v>
      </c>
      <c r="L9" s="14">
        <v>0.30273834144504602</v>
      </c>
      <c r="M9" s="14"/>
      <c r="N9" s="14">
        <v>0.42798410123563602</v>
      </c>
      <c r="O9" s="14">
        <v>0.29562010258369098</v>
      </c>
      <c r="P9" s="14">
        <v>0.32526458867109098</v>
      </c>
      <c r="Q9" s="14">
        <v>0.23634492290332801</v>
      </c>
      <c r="R9" s="14"/>
      <c r="S9" s="14">
        <v>0.45228806851250902</v>
      </c>
      <c r="T9" s="14">
        <v>0.30024282030397198</v>
      </c>
      <c r="U9" s="14">
        <v>0.28755518389754697</v>
      </c>
      <c r="V9" s="14">
        <v>0.32150554031591499</v>
      </c>
      <c r="W9" s="14">
        <v>0.314437490163892</v>
      </c>
      <c r="X9" s="14">
        <v>0.37904042260359599</v>
      </c>
      <c r="Y9" s="14">
        <v>0.23404090774960501</v>
      </c>
      <c r="Z9" s="14">
        <v>0.33447260434132198</v>
      </c>
      <c r="AA9" s="14">
        <v>0.31676102019820201</v>
      </c>
      <c r="AB9" s="14">
        <v>0.29283847806947799</v>
      </c>
      <c r="AC9" s="14">
        <v>0.34279765936918299</v>
      </c>
      <c r="AD9" s="14">
        <v>0.36235140395201199</v>
      </c>
      <c r="AE9" s="14"/>
      <c r="AF9" s="14">
        <v>0.24230186154102101</v>
      </c>
      <c r="AG9" s="14">
        <v>0.26399057230790102</v>
      </c>
      <c r="AH9" s="14">
        <v>0.36228556890177599</v>
      </c>
      <c r="AI9" s="14">
        <v>0.42928916072810702</v>
      </c>
      <c r="AJ9" s="14">
        <v>0.55793237868877499</v>
      </c>
      <c r="AK9" s="14"/>
      <c r="AL9" s="14">
        <v>0.19081132359854999</v>
      </c>
      <c r="AM9" s="14">
        <v>0.20998019211493099</v>
      </c>
      <c r="AN9" s="14">
        <v>0.26313128357332</v>
      </c>
      <c r="AO9" s="14">
        <v>0.18008614190546801</v>
      </c>
      <c r="AP9" s="14">
        <v>0.28099164010642103</v>
      </c>
      <c r="AQ9" s="14">
        <v>0.30429618696664901</v>
      </c>
      <c r="AR9" s="14">
        <v>0.28314961850770398</v>
      </c>
      <c r="AS9" s="14">
        <v>0.34050614059039702</v>
      </c>
      <c r="AT9" s="14">
        <v>0.31495641581200701</v>
      </c>
      <c r="AU9" s="14">
        <v>0.393344939669723</v>
      </c>
      <c r="AV9" s="14">
        <v>0.33993275210801399</v>
      </c>
      <c r="AW9" s="14">
        <v>0.34719509280803401</v>
      </c>
      <c r="AX9" s="14">
        <v>0.34187988923666301</v>
      </c>
      <c r="AY9" s="14">
        <v>0.505966137405231</v>
      </c>
      <c r="AZ9" s="14">
        <v>0.47246320554638399</v>
      </c>
      <c r="BA9" s="14">
        <v>0.50059583612986103</v>
      </c>
      <c r="BB9" s="14"/>
      <c r="BC9" s="14">
        <v>0.40044329590153799</v>
      </c>
      <c r="BD9" s="14">
        <v>0.29886785660888598</v>
      </c>
      <c r="BE9" s="14"/>
      <c r="BF9" s="14">
        <v>0.40608551336498999</v>
      </c>
      <c r="BG9" s="14">
        <v>0.32499300000664599</v>
      </c>
      <c r="BH9" s="14">
        <v>0.32215494771841802</v>
      </c>
      <c r="BI9" s="14">
        <v>0.24069824879347601</v>
      </c>
      <c r="BJ9" s="14"/>
      <c r="BK9" s="14">
        <v>0.43169105898156301</v>
      </c>
      <c r="BL9" s="14">
        <v>0.348706572275712</v>
      </c>
      <c r="BM9" s="14">
        <v>0.27108543103989002</v>
      </c>
      <c r="BN9" s="14">
        <v>0.19849458341627299</v>
      </c>
      <c r="BO9" s="14"/>
      <c r="BP9" s="14">
        <v>0.33403835865109599</v>
      </c>
      <c r="BQ9" s="14">
        <v>0.222663529483728</v>
      </c>
      <c r="BR9" s="14">
        <v>0.28844064148412601</v>
      </c>
      <c r="BS9" s="14">
        <v>0.45265771990703502</v>
      </c>
      <c r="BT9" s="14">
        <v>0.228084326323232</v>
      </c>
    </row>
    <row r="10" spans="2:72" x14ac:dyDescent="0.35">
      <c r="B10" s="15" t="s">
        <v>437</v>
      </c>
      <c r="C10" s="14">
        <v>0.36629752680774702</v>
      </c>
      <c r="D10" s="14">
        <v>0.37956201001381001</v>
      </c>
      <c r="E10" s="14">
        <v>0.34893707211477698</v>
      </c>
      <c r="F10" s="14"/>
      <c r="G10" s="14">
        <v>0.40462874389241399</v>
      </c>
      <c r="H10" s="14">
        <v>0.40329633794119002</v>
      </c>
      <c r="I10" s="14">
        <v>0.37194317004092697</v>
      </c>
      <c r="J10" s="14">
        <v>0.30753753149216101</v>
      </c>
      <c r="K10" s="14">
        <v>0.30305693603825201</v>
      </c>
      <c r="L10" s="14">
        <v>0.33104369425086899</v>
      </c>
      <c r="M10" s="14"/>
      <c r="N10" s="14">
        <v>0.36971741104960898</v>
      </c>
      <c r="O10" s="14">
        <v>0.374801197122618</v>
      </c>
      <c r="P10" s="14">
        <v>0.35451098863604102</v>
      </c>
      <c r="Q10" s="14">
        <v>0.35812817163002297</v>
      </c>
      <c r="R10" s="14"/>
      <c r="S10" s="14">
        <v>0.35905608087322899</v>
      </c>
      <c r="T10" s="14">
        <v>0.38781796989467598</v>
      </c>
      <c r="U10" s="14">
        <v>0.39730919921692098</v>
      </c>
      <c r="V10" s="14">
        <v>0.353645356742329</v>
      </c>
      <c r="W10" s="14">
        <v>0.35601385225823101</v>
      </c>
      <c r="X10" s="14">
        <v>0.324857896803042</v>
      </c>
      <c r="Y10" s="14">
        <v>0.37479010685758302</v>
      </c>
      <c r="Z10" s="14">
        <v>0.32291701804957001</v>
      </c>
      <c r="AA10" s="14">
        <v>0.378851606635903</v>
      </c>
      <c r="AB10" s="14">
        <v>0.418614752939793</v>
      </c>
      <c r="AC10" s="14">
        <v>0.30551124671839303</v>
      </c>
      <c r="AD10" s="14">
        <v>0.31049058107793298</v>
      </c>
      <c r="AE10" s="14"/>
      <c r="AF10" s="14">
        <v>0.351396593783383</v>
      </c>
      <c r="AG10" s="14">
        <v>0.340145423932111</v>
      </c>
      <c r="AH10" s="14">
        <v>0.37112457950830702</v>
      </c>
      <c r="AI10" s="14">
        <v>0.38185021611138997</v>
      </c>
      <c r="AJ10" s="14">
        <v>0.34935890492885402</v>
      </c>
      <c r="AK10" s="14"/>
      <c r="AL10" s="14">
        <v>0.27308686132823101</v>
      </c>
      <c r="AM10" s="14">
        <v>0.310466943171464</v>
      </c>
      <c r="AN10" s="14">
        <v>0.35780920974721803</v>
      </c>
      <c r="AO10" s="14">
        <v>0.41135221621957002</v>
      </c>
      <c r="AP10" s="14">
        <v>0.39191221047147401</v>
      </c>
      <c r="AQ10" s="14">
        <v>0.33407141683963198</v>
      </c>
      <c r="AR10" s="14">
        <v>0.42154130080401597</v>
      </c>
      <c r="AS10" s="14">
        <v>0.31864189017035399</v>
      </c>
      <c r="AT10" s="14">
        <v>0.42445382449296698</v>
      </c>
      <c r="AU10" s="14">
        <v>0.31340897480211299</v>
      </c>
      <c r="AV10" s="14">
        <v>0.41627454961357402</v>
      </c>
      <c r="AW10" s="14">
        <v>0.38439130946025701</v>
      </c>
      <c r="AX10" s="14">
        <v>0.37305310548110199</v>
      </c>
      <c r="AY10" s="14">
        <v>0.28677459047408299</v>
      </c>
      <c r="AZ10" s="14">
        <v>0.32060701415193699</v>
      </c>
      <c r="BA10" s="14">
        <v>0.37995442930170398</v>
      </c>
      <c r="BB10" s="14"/>
      <c r="BC10" s="14">
        <v>0.40432304142917802</v>
      </c>
      <c r="BD10" s="14">
        <v>0.33534555429708801</v>
      </c>
      <c r="BE10" s="14"/>
      <c r="BF10" s="14">
        <v>0.32005342478064702</v>
      </c>
      <c r="BG10" s="14">
        <v>0.39770556308480998</v>
      </c>
      <c r="BH10" s="14">
        <v>0.38118553405054501</v>
      </c>
      <c r="BI10" s="14">
        <v>0.39587197582440697</v>
      </c>
      <c r="BJ10" s="14"/>
      <c r="BK10" s="14">
        <v>0.31651816983856401</v>
      </c>
      <c r="BL10" s="14">
        <v>0.37336283226811201</v>
      </c>
      <c r="BM10" s="14">
        <v>0.432965157333006</v>
      </c>
      <c r="BN10" s="14">
        <v>0.30550082698593001</v>
      </c>
      <c r="BO10" s="14"/>
      <c r="BP10" s="14">
        <v>0.41512065518151597</v>
      </c>
      <c r="BQ10" s="14">
        <v>0.33751445728988999</v>
      </c>
      <c r="BR10" s="14">
        <v>0.31118244325747402</v>
      </c>
      <c r="BS10" s="14">
        <v>0.36841206937683402</v>
      </c>
      <c r="BT10" s="14">
        <v>0.325315572730075</v>
      </c>
    </row>
    <row r="11" spans="2:72" x14ac:dyDescent="0.35">
      <c r="B11" s="15" t="s">
        <v>438</v>
      </c>
      <c r="C11" s="14">
        <v>0.15463556046902599</v>
      </c>
      <c r="D11" s="14">
        <v>0.14050872608054099</v>
      </c>
      <c r="E11" s="14">
        <v>0.174306192854284</v>
      </c>
      <c r="F11" s="14"/>
      <c r="G11" s="14">
        <v>0.137765011304326</v>
      </c>
      <c r="H11" s="14">
        <v>0.12998764618178499</v>
      </c>
      <c r="I11" s="14">
        <v>0.14690627701495301</v>
      </c>
      <c r="J11" s="14">
        <v>0.192116373056364</v>
      </c>
      <c r="K11" s="14">
        <v>0.20928098563696201</v>
      </c>
      <c r="L11" s="14">
        <v>0.16422155390401</v>
      </c>
      <c r="M11" s="14"/>
      <c r="N11" s="14">
        <v>0.115792626229478</v>
      </c>
      <c r="O11" s="14">
        <v>0.18611075893415299</v>
      </c>
      <c r="P11" s="14">
        <v>0.16095571870963499</v>
      </c>
      <c r="Q11" s="14">
        <v>0.19741790017369201</v>
      </c>
      <c r="R11" s="14"/>
      <c r="S11" s="14">
        <v>0.113260147643395</v>
      </c>
      <c r="T11" s="14">
        <v>0.15687878600127</v>
      </c>
      <c r="U11" s="14">
        <v>0.11523032461687099</v>
      </c>
      <c r="V11" s="14">
        <v>0.143401233250252</v>
      </c>
      <c r="W11" s="14">
        <v>0.13249972843127</v>
      </c>
      <c r="X11" s="14">
        <v>0.21136785208050601</v>
      </c>
      <c r="Y11" s="14">
        <v>0.22815708793592099</v>
      </c>
      <c r="Z11" s="14">
        <v>0.21871594945794301</v>
      </c>
      <c r="AA11" s="14">
        <v>0.14073875262094501</v>
      </c>
      <c r="AB11" s="14">
        <v>0.16637096153452899</v>
      </c>
      <c r="AC11" s="14">
        <v>0.15734974426961301</v>
      </c>
      <c r="AD11" s="14">
        <v>0.225061902406404</v>
      </c>
      <c r="AE11" s="14"/>
      <c r="AF11" s="14">
        <v>0.14441040636316099</v>
      </c>
      <c r="AG11" s="14">
        <v>0.18235536258240301</v>
      </c>
      <c r="AH11" s="14">
        <v>0.16416885741446199</v>
      </c>
      <c r="AI11" s="14">
        <v>0.120697332308255</v>
      </c>
      <c r="AJ11" s="14">
        <v>5.2045522461505497E-2</v>
      </c>
      <c r="AK11" s="14"/>
      <c r="AL11" s="14">
        <v>0.20008677204188099</v>
      </c>
      <c r="AM11" s="14">
        <v>0.24378060615550701</v>
      </c>
      <c r="AN11" s="14">
        <v>0.20668754574520301</v>
      </c>
      <c r="AO11" s="14">
        <v>0.23246628407022699</v>
      </c>
      <c r="AP11" s="14">
        <v>0.14420612186357701</v>
      </c>
      <c r="AQ11" s="14">
        <v>0.17438445543732101</v>
      </c>
      <c r="AR11" s="14">
        <v>0.16254764275457201</v>
      </c>
      <c r="AS11" s="14">
        <v>0.172964751718966</v>
      </c>
      <c r="AT11" s="14">
        <v>0.12742196565799299</v>
      </c>
      <c r="AU11" s="14">
        <v>0.18456296897104199</v>
      </c>
      <c r="AV11" s="14">
        <v>0.139354594878973</v>
      </c>
      <c r="AW11" s="14">
        <v>0.160562107763497</v>
      </c>
      <c r="AX11" s="14">
        <v>0.12743862733219899</v>
      </c>
      <c r="AY11" s="14">
        <v>0.16029982745693799</v>
      </c>
      <c r="AZ11" s="14">
        <v>0.13920436632710001</v>
      </c>
      <c r="BA11" s="14">
        <v>7.85375539388488E-2</v>
      </c>
      <c r="BB11" s="14"/>
      <c r="BC11" s="14">
        <v>0.12704563563353399</v>
      </c>
      <c r="BD11" s="14">
        <v>0.17709318145275499</v>
      </c>
      <c r="BE11" s="14"/>
      <c r="BF11" s="14">
        <v>0.14346972747075501</v>
      </c>
      <c r="BG11" s="14">
        <v>0.13964342190335299</v>
      </c>
      <c r="BH11" s="14">
        <v>0.17762114689778499</v>
      </c>
      <c r="BI11" s="14">
        <v>0.18550556141202401</v>
      </c>
      <c r="BJ11" s="14"/>
      <c r="BK11" s="14">
        <v>0.15007020768624099</v>
      </c>
      <c r="BL11" s="14">
        <v>0.15086719516570701</v>
      </c>
      <c r="BM11" s="14">
        <v>0.171942413095622</v>
      </c>
      <c r="BN11" s="14">
        <v>0.115498435401791</v>
      </c>
      <c r="BO11" s="14"/>
      <c r="BP11" s="14">
        <v>0.16840539675436</v>
      </c>
      <c r="BQ11" s="14">
        <v>0.21818707407259699</v>
      </c>
      <c r="BR11" s="14">
        <v>0.155556361391048</v>
      </c>
      <c r="BS11" s="14">
        <v>0.112118444088266</v>
      </c>
      <c r="BT11" s="14">
        <v>0.17796390060506401</v>
      </c>
    </row>
    <row r="12" spans="2:72" x14ac:dyDescent="0.35">
      <c r="B12" s="15" t="s">
        <v>445</v>
      </c>
      <c r="C12" s="14">
        <v>7.7083302606936299E-2</v>
      </c>
      <c r="D12" s="14">
        <v>7.3974065442057702E-2</v>
      </c>
      <c r="E12" s="14">
        <v>7.9863928044827406E-2</v>
      </c>
      <c r="F12" s="14"/>
      <c r="G12" s="14">
        <v>3.95922039360522E-2</v>
      </c>
      <c r="H12" s="14">
        <v>4.8845425370255602E-2</v>
      </c>
      <c r="I12" s="14">
        <v>6.75646140602848E-2</v>
      </c>
      <c r="J12" s="14">
        <v>0.131012135545921</v>
      </c>
      <c r="K12" s="14">
        <v>0.13291747936078999</v>
      </c>
      <c r="L12" s="14">
        <v>0.109492366153943</v>
      </c>
      <c r="M12" s="14"/>
      <c r="N12" s="14">
        <v>4.8261999195468197E-2</v>
      </c>
      <c r="O12" s="14">
        <v>9.2886572168142195E-2</v>
      </c>
      <c r="P12" s="14">
        <v>7.9081937974013597E-2</v>
      </c>
      <c r="Q12" s="14">
        <v>0.12215958109604801</v>
      </c>
      <c r="R12" s="14"/>
      <c r="S12" s="14">
        <v>5.1618704911648099E-2</v>
      </c>
      <c r="T12" s="14">
        <v>8.3135501202943093E-2</v>
      </c>
      <c r="U12" s="14">
        <v>0.102352274329256</v>
      </c>
      <c r="V12" s="14">
        <v>9.4146143115879696E-2</v>
      </c>
      <c r="W12" s="14">
        <v>0.104689087530471</v>
      </c>
      <c r="X12" s="14">
        <v>5.5472019929743599E-2</v>
      </c>
      <c r="Y12" s="14">
        <v>8.4160222114748107E-2</v>
      </c>
      <c r="Z12" s="14">
        <v>4.7943973718772098E-2</v>
      </c>
      <c r="AA12" s="14">
        <v>9.7850421413913299E-2</v>
      </c>
      <c r="AB12" s="14">
        <v>7.8307101629303905E-2</v>
      </c>
      <c r="AC12" s="14">
        <v>0.10989614315373999</v>
      </c>
      <c r="AD12" s="14">
        <v>6.1159693537648802E-2</v>
      </c>
      <c r="AE12" s="14"/>
      <c r="AF12" s="14">
        <v>0.13126210404981301</v>
      </c>
      <c r="AG12" s="14">
        <v>0.13105519565458401</v>
      </c>
      <c r="AH12" s="14">
        <v>5.8038007190105802E-2</v>
      </c>
      <c r="AI12" s="14">
        <v>4.2561355050036102E-2</v>
      </c>
      <c r="AJ12" s="14">
        <v>2.9865013180741001E-2</v>
      </c>
      <c r="AK12" s="14"/>
      <c r="AL12" s="14">
        <v>6.8553526219454902E-2</v>
      </c>
      <c r="AM12" s="14">
        <v>0.14280780937979001</v>
      </c>
      <c r="AN12" s="14">
        <v>9.5200272169394196E-2</v>
      </c>
      <c r="AO12" s="14">
        <v>0.13150828358872901</v>
      </c>
      <c r="AP12" s="14">
        <v>8.8784806406750696E-2</v>
      </c>
      <c r="AQ12" s="14">
        <v>0.11091182949018399</v>
      </c>
      <c r="AR12" s="14">
        <v>8.9199608558259702E-2</v>
      </c>
      <c r="AS12" s="14">
        <v>9.9560950401951398E-2</v>
      </c>
      <c r="AT12" s="14">
        <v>6.57935085994103E-2</v>
      </c>
      <c r="AU12" s="14">
        <v>6.2675308266802093E-2</v>
      </c>
      <c r="AV12" s="14">
        <v>5.9953971359470497E-2</v>
      </c>
      <c r="AW12" s="14">
        <v>7.2910956297966706E-2</v>
      </c>
      <c r="AX12" s="14">
        <v>8.3781783576259705E-2</v>
      </c>
      <c r="AY12" s="14">
        <v>3.5607657001306803E-2</v>
      </c>
      <c r="AZ12" s="14">
        <v>3.7550781742570101E-2</v>
      </c>
      <c r="BA12" s="14">
        <v>2.1644806699846399E-2</v>
      </c>
      <c r="BB12" s="14"/>
      <c r="BC12" s="14">
        <v>3.8896738283688399E-2</v>
      </c>
      <c r="BD12" s="14">
        <v>0.108166366201915</v>
      </c>
      <c r="BE12" s="14"/>
      <c r="BF12" s="14">
        <v>8.8323046068771296E-2</v>
      </c>
      <c r="BG12" s="14">
        <v>8.0991460865954004E-2</v>
      </c>
      <c r="BH12" s="14">
        <v>6.3137917286769096E-2</v>
      </c>
      <c r="BI12" s="14">
        <v>5.8766391586476702E-2</v>
      </c>
      <c r="BJ12" s="14"/>
      <c r="BK12" s="14">
        <v>5.8487075796962003E-2</v>
      </c>
      <c r="BL12" s="14">
        <v>0.103326957740015</v>
      </c>
      <c r="BM12" s="14">
        <v>6.5358720543980897E-2</v>
      </c>
      <c r="BN12" s="14">
        <v>0.13113925729894499</v>
      </c>
      <c r="BO12" s="14"/>
      <c r="BP12" s="14">
        <v>4.3806509995253901E-2</v>
      </c>
      <c r="BQ12" s="14">
        <v>0.15106551763995299</v>
      </c>
      <c r="BR12" s="14">
        <v>0.15477562272971801</v>
      </c>
      <c r="BS12" s="14">
        <v>4.6242420223330298E-2</v>
      </c>
      <c r="BT12" s="14">
        <v>0.1120008667348</v>
      </c>
    </row>
    <row r="13" spans="2:72" x14ac:dyDescent="0.35">
      <c r="B13" s="15" t="s">
        <v>102</v>
      </c>
      <c r="C13" s="20">
        <v>5.7536241474388003E-2</v>
      </c>
      <c r="D13" s="20">
        <v>4.8716476357549998E-2</v>
      </c>
      <c r="E13" s="20">
        <v>7.0206561534666506E-2</v>
      </c>
      <c r="F13" s="20"/>
      <c r="G13" s="20">
        <v>5.1499343493391303E-2</v>
      </c>
      <c r="H13" s="20">
        <v>3.1704319499994103E-2</v>
      </c>
      <c r="I13" s="20">
        <v>5.2610021202130298E-2</v>
      </c>
      <c r="J13" s="20">
        <v>7.63132537889194E-2</v>
      </c>
      <c r="K13" s="20">
        <v>8.1041934302064494E-2</v>
      </c>
      <c r="L13" s="20">
        <v>9.2504044246131706E-2</v>
      </c>
      <c r="M13" s="20"/>
      <c r="N13" s="20">
        <v>3.8243862289808798E-2</v>
      </c>
      <c r="O13" s="20">
        <v>5.0581369191395401E-2</v>
      </c>
      <c r="P13" s="20">
        <v>8.0186766009219507E-2</v>
      </c>
      <c r="Q13" s="20">
        <v>8.5949424196908999E-2</v>
      </c>
      <c r="R13" s="20"/>
      <c r="S13" s="20">
        <v>2.3776998059219699E-2</v>
      </c>
      <c r="T13" s="20">
        <v>7.1924922597139507E-2</v>
      </c>
      <c r="U13" s="20">
        <v>9.7553017939404602E-2</v>
      </c>
      <c r="V13" s="20">
        <v>8.7301726575624197E-2</v>
      </c>
      <c r="W13" s="20">
        <v>9.2359841616137403E-2</v>
      </c>
      <c r="X13" s="20">
        <v>2.92618085831114E-2</v>
      </c>
      <c r="Y13" s="20">
        <v>7.8851675342143504E-2</v>
      </c>
      <c r="Z13" s="20">
        <v>7.5950454432392497E-2</v>
      </c>
      <c r="AA13" s="20">
        <v>6.5798199131037099E-2</v>
      </c>
      <c r="AB13" s="20">
        <v>4.3868705826895601E-2</v>
      </c>
      <c r="AC13" s="20">
        <v>8.4445206489070501E-2</v>
      </c>
      <c r="AD13" s="20">
        <v>4.0936419026001099E-2</v>
      </c>
      <c r="AE13" s="20"/>
      <c r="AF13" s="20">
        <v>0.13062903426262201</v>
      </c>
      <c r="AG13" s="20">
        <v>8.2453445523000796E-2</v>
      </c>
      <c r="AH13" s="20">
        <v>4.4382986985349503E-2</v>
      </c>
      <c r="AI13" s="20">
        <v>2.56019358022118E-2</v>
      </c>
      <c r="AJ13" s="20">
        <v>1.0798180740123699E-2</v>
      </c>
      <c r="AK13" s="20"/>
      <c r="AL13" s="20">
        <v>0.26746151681188401</v>
      </c>
      <c r="AM13" s="20">
        <v>9.29644491783084E-2</v>
      </c>
      <c r="AN13" s="20">
        <v>7.7171688764865201E-2</v>
      </c>
      <c r="AO13" s="20">
        <v>4.4587074216006002E-2</v>
      </c>
      <c r="AP13" s="20">
        <v>9.4105221151777399E-2</v>
      </c>
      <c r="AQ13" s="20">
        <v>7.6336111266214299E-2</v>
      </c>
      <c r="AR13" s="20">
        <v>4.3561829375447898E-2</v>
      </c>
      <c r="AS13" s="20">
        <v>6.8326267118331396E-2</v>
      </c>
      <c r="AT13" s="20">
        <v>6.7374285437623305E-2</v>
      </c>
      <c r="AU13" s="20">
        <v>4.6007808290319599E-2</v>
      </c>
      <c r="AV13" s="20">
        <v>4.4484132039969301E-2</v>
      </c>
      <c r="AW13" s="20">
        <v>3.4940533670245903E-2</v>
      </c>
      <c r="AX13" s="20">
        <v>7.3846594373776303E-2</v>
      </c>
      <c r="AY13" s="20">
        <v>1.13517876624405E-2</v>
      </c>
      <c r="AZ13" s="20">
        <v>3.0174632232008801E-2</v>
      </c>
      <c r="BA13" s="20">
        <v>1.9267373929740501E-2</v>
      </c>
      <c r="BB13" s="20"/>
      <c r="BC13" s="20">
        <v>2.9291288752062099E-2</v>
      </c>
      <c r="BD13" s="20">
        <v>8.0527041439356906E-2</v>
      </c>
      <c r="BE13" s="20"/>
      <c r="BF13" s="20">
        <v>4.2068288314837297E-2</v>
      </c>
      <c r="BG13" s="20">
        <v>5.6666554139236901E-2</v>
      </c>
      <c r="BH13" s="20">
        <v>5.5900454046482702E-2</v>
      </c>
      <c r="BI13" s="20">
        <v>0.119157822383617</v>
      </c>
      <c r="BJ13" s="20"/>
      <c r="BK13" s="20">
        <v>4.3233487696671E-2</v>
      </c>
      <c r="BL13" s="20">
        <v>2.3736442550452701E-2</v>
      </c>
      <c r="BM13" s="20">
        <v>5.8648277987501302E-2</v>
      </c>
      <c r="BN13" s="20">
        <v>0.24936689689706101</v>
      </c>
      <c r="BO13" s="20"/>
      <c r="BP13" s="20">
        <v>3.8629079417775103E-2</v>
      </c>
      <c r="BQ13" s="20">
        <v>7.05694215138329E-2</v>
      </c>
      <c r="BR13" s="20">
        <v>9.0044931137634093E-2</v>
      </c>
      <c r="BS13" s="20">
        <v>2.0569346404534498E-2</v>
      </c>
      <c r="BT13" s="20">
        <v>0.15663533360682899</v>
      </c>
    </row>
    <row r="14" spans="2:72" x14ac:dyDescent="0.35">
      <c r="B14" s="16" t="s">
        <v>447</v>
      </c>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A93CC-6C0B-4506-8ED1-15566FA2DC0D}">
  <dimension ref="B2:BK18"/>
  <sheetViews>
    <sheetView showGridLines="0" workbookViewId="0">
      <pane xSplit="2" topLeftCell="C1" activePane="topRight" state="frozen"/>
      <selection pane="topRight" activeCell="B14" sqref="B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25" width="10.7265625" customWidth="1"/>
    <col min="26" max="26" width="2.1796875" customWidth="1"/>
    <col min="27" max="31" width="10.7265625" customWidth="1"/>
    <col min="32" max="32" width="2.1796875" customWidth="1"/>
    <col min="33" max="48" width="10.7265625" customWidth="1"/>
    <col min="49" max="49" width="2.1796875" customWidth="1"/>
    <col min="50" max="53" width="10.7265625" customWidth="1"/>
    <col min="54" max="54" width="2.1796875" customWidth="1"/>
    <col min="55" max="58" width="10.7265625" customWidth="1"/>
    <col min="59" max="59" width="2.1796875" customWidth="1"/>
    <col min="60" max="63" width="10.7265625" customWidth="1"/>
    <col min="64" max="64" width="2.1796875" customWidth="1"/>
  </cols>
  <sheetData>
    <row r="2" spans="2:63" ht="40" customHeight="1" x14ac:dyDescent="0.35">
      <c r="D2" s="27" t="s">
        <v>448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row>
    <row r="5" spans="2:63" ht="30" customHeight="1" x14ac:dyDescent="0.35">
      <c r="B5" s="19"/>
      <c r="C5" s="19"/>
      <c r="D5" s="28" t="s">
        <v>79</v>
      </c>
      <c r="E5" s="28"/>
      <c r="F5" s="19"/>
      <c r="G5" s="28" t="s">
        <v>80</v>
      </c>
      <c r="H5" s="28"/>
      <c r="I5" s="28"/>
      <c r="J5" s="28"/>
      <c r="K5" s="28"/>
      <c r="L5" s="28"/>
      <c r="M5" s="19"/>
      <c r="N5" s="28" t="s">
        <v>82</v>
      </c>
      <c r="O5" s="28"/>
      <c r="P5" s="28"/>
      <c r="Q5" s="28"/>
      <c r="R5" s="28"/>
      <c r="S5" s="28"/>
      <c r="T5" s="28"/>
      <c r="U5" s="28"/>
      <c r="V5" s="28"/>
      <c r="W5" s="28"/>
      <c r="X5" s="28"/>
      <c r="Y5" s="28"/>
      <c r="Z5" s="19"/>
      <c r="AA5" s="28" t="s">
        <v>83</v>
      </c>
      <c r="AB5" s="28"/>
      <c r="AC5" s="28"/>
      <c r="AD5" s="28"/>
      <c r="AE5" s="28"/>
      <c r="AF5" s="19"/>
      <c r="AG5" s="28" t="s">
        <v>84</v>
      </c>
      <c r="AH5" s="28"/>
      <c r="AI5" s="28"/>
      <c r="AJ5" s="28"/>
      <c r="AK5" s="28"/>
      <c r="AL5" s="28"/>
      <c r="AM5" s="28"/>
      <c r="AN5" s="28"/>
      <c r="AO5" s="28"/>
      <c r="AP5" s="28"/>
      <c r="AQ5" s="28"/>
      <c r="AR5" s="28"/>
      <c r="AS5" s="28"/>
      <c r="AT5" s="28"/>
      <c r="AU5" s="28"/>
      <c r="AV5" s="28"/>
      <c r="AW5" s="19"/>
      <c r="AX5" s="28" t="s">
        <v>81</v>
      </c>
      <c r="AY5" s="28"/>
      <c r="AZ5" s="28"/>
      <c r="BA5" s="28"/>
      <c r="BB5" s="19"/>
      <c r="BC5" s="28" t="s">
        <v>86</v>
      </c>
      <c r="BD5" s="28"/>
      <c r="BE5" s="28"/>
      <c r="BF5" s="28"/>
      <c r="BG5" s="19"/>
      <c r="BH5" s="28" t="s">
        <v>87</v>
      </c>
      <c r="BI5" s="28"/>
      <c r="BJ5" s="28"/>
      <c r="BK5" s="28"/>
    </row>
    <row r="6" spans="2:63" ht="72.5" x14ac:dyDescent="0.35">
      <c r="B6" t="s">
        <v>15</v>
      </c>
      <c r="C6" s="9" t="s">
        <v>16</v>
      </c>
      <c r="D6" s="12" t="s">
        <v>17</v>
      </c>
      <c r="E6" s="12" t="s">
        <v>18</v>
      </c>
      <c r="G6" s="12" t="s">
        <v>21</v>
      </c>
      <c r="H6" s="12" t="s">
        <v>22</v>
      </c>
      <c r="I6" s="12" t="s">
        <v>23</v>
      </c>
      <c r="J6" s="12" t="s">
        <v>24</v>
      </c>
      <c r="K6" s="12" t="s">
        <v>25</v>
      </c>
      <c r="L6" s="12" t="s">
        <v>26</v>
      </c>
      <c r="N6" s="12" t="s">
        <v>31</v>
      </c>
      <c r="O6" s="12" t="s">
        <v>32</v>
      </c>
      <c r="P6" s="12" t="s">
        <v>33</v>
      </c>
      <c r="Q6" s="12" t="s">
        <v>34</v>
      </c>
      <c r="R6" s="12" t="s">
        <v>35</v>
      </c>
      <c r="S6" s="12" t="s">
        <v>36</v>
      </c>
      <c r="T6" s="12" t="s">
        <v>37</v>
      </c>
      <c r="U6" s="12" t="s">
        <v>38</v>
      </c>
      <c r="V6" s="12" t="s">
        <v>39</v>
      </c>
      <c r="W6" s="12" t="s">
        <v>40</v>
      </c>
      <c r="X6" s="12" t="s">
        <v>41</v>
      </c>
      <c r="Y6" s="12" t="s">
        <v>42</v>
      </c>
      <c r="AA6" s="12" t="s">
        <v>43</v>
      </c>
      <c r="AB6" s="12" t="s">
        <v>44</v>
      </c>
      <c r="AC6" s="12" t="s">
        <v>45</v>
      </c>
      <c r="AD6" s="12" t="s">
        <v>46</v>
      </c>
      <c r="AE6" s="12" t="s">
        <v>47</v>
      </c>
      <c r="AG6" s="12" t="s">
        <v>48</v>
      </c>
      <c r="AH6" s="12" t="s">
        <v>49</v>
      </c>
      <c r="AI6" s="12" t="s">
        <v>50</v>
      </c>
      <c r="AJ6" s="12" t="s">
        <v>51</v>
      </c>
      <c r="AK6" s="12" t="s">
        <v>52</v>
      </c>
      <c r="AL6" s="12" t="s">
        <v>53</v>
      </c>
      <c r="AM6" s="12" t="s">
        <v>54</v>
      </c>
      <c r="AN6" s="12" t="s">
        <v>55</v>
      </c>
      <c r="AO6" s="12" t="s">
        <v>56</v>
      </c>
      <c r="AP6" s="12" t="s">
        <v>57</v>
      </c>
      <c r="AQ6" s="12" t="s">
        <v>58</v>
      </c>
      <c r="AR6" s="12" t="s">
        <v>59</v>
      </c>
      <c r="AS6" s="12" t="s">
        <v>60</v>
      </c>
      <c r="AT6" s="12" t="s">
        <v>61</v>
      </c>
      <c r="AU6" s="12" t="s">
        <v>62</v>
      </c>
      <c r="AV6" s="12" t="s">
        <v>63</v>
      </c>
      <c r="AX6" s="12" t="s">
        <v>27</v>
      </c>
      <c r="AY6" s="12" t="s">
        <v>28</v>
      </c>
      <c r="AZ6" s="12" t="s">
        <v>29</v>
      </c>
      <c r="BA6" s="12" t="s">
        <v>30</v>
      </c>
      <c r="BC6" s="12" t="s">
        <v>66</v>
      </c>
      <c r="BD6" s="12" t="s">
        <v>67</v>
      </c>
      <c r="BE6" s="12" t="s">
        <v>68</v>
      </c>
      <c r="BF6" s="12" t="s">
        <v>69</v>
      </c>
      <c r="BH6" s="12" t="s">
        <v>70</v>
      </c>
      <c r="BI6" s="12" t="s">
        <v>71</v>
      </c>
      <c r="BJ6" s="12" t="s">
        <v>72</v>
      </c>
      <c r="BK6" s="12" t="s">
        <v>73</v>
      </c>
    </row>
    <row r="7" spans="2:63" ht="30" customHeight="1" x14ac:dyDescent="0.35">
      <c r="B7" s="10" t="s">
        <v>19</v>
      </c>
      <c r="C7" s="10">
        <v>2194</v>
      </c>
      <c r="D7" s="10">
        <v>1078</v>
      </c>
      <c r="E7" s="10">
        <v>1113</v>
      </c>
      <c r="F7" s="10"/>
      <c r="G7" s="10">
        <v>154</v>
      </c>
      <c r="H7" s="10">
        <v>627</v>
      </c>
      <c r="I7" s="10">
        <v>801</v>
      </c>
      <c r="J7" s="10">
        <v>483</v>
      </c>
      <c r="K7" s="10">
        <v>118</v>
      </c>
      <c r="L7" s="10">
        <v>11</v>
      </c>
      <c r="M7" s="10"/>
      <c r="N7" s="10">
        <v>388</v>
      </c>
      <c r="O7" s="10">
        <v>234</v>
      </c>
      <c r="P7" s="10">
        <v>152</v>
      </c>
      <c r="Q7" s="10">
        <v>183</v>
      </c>
      <c r="R7" s="10">
        <v>158</v>
      </c>
      <c r="S7" s="10">
        <v>250</v>
      </c>
      <c r="T7" s="10">
        <v>156</v>
      </c>
      <c r="U7" s="10">
        <v>94</v>
      </c>
      <c r="V7" s="10">
        <v>253</v>
      </c>
      <c r="W7" s="10">
        <v>160</v>
      </c>
      <c r="X7" s="10">
        <v>91</v>
      </c>
      <c r="Y7" s="10">
        <v>75</v>
      </c>
      <c r="Z7" s="10"/>
      <c r="AA7" s="10">
        <v>371</v>
      </c>
      <c r="AB7" s="10">
        <v>383</v>
      </c>
      <c r="AC7" s="10">
        <v>670</v>
      </c>
      <c r="AD7" s="10">
        <v>468</v>
      </c>
      <c r="AE7" s="10">
        <v>91</v>
      </c>
      <c r="AF7" s="10"/>
      <c r="AG7" s="10">
        <v>11</v>
      </c>
      <c r="AH7" s="10">
        <v>47</v>
      </c>
      <c r="AI7" s="10">
        <v>86</v>
      </c>
      <c r="AJ7" s="10">
        <v>86</v>
      </c>
      <c r="AK7" s="10">
        <v>151</v>
      </c>
      <c r="AL7" s="10">
        <v>163</v>
      </c>
      <c r="AM7" s="10">
        <v>186</v>
      </c>
      <c r="AN7" s="10">
        <v>139</v>
      </c>
      <c r="AO7" s="10">
        <v>135</v>
      </c>
      <c r="AP7" s="10">
        <v>118</v>
      </c>
      <c r="AQ7" s="10">
        <v>188</v>
      </c>
      <c r="AR7" s="10">
        <v>188</v>
      </c>
      <c r="AS7" s="10">
        <v>166</v>
      </c>
      <c r="AT7" s="10">
        <v>88</v>
      </c>
      <c r="AU7" s="10">
        <v>100</v>
      </c>
      <c r="AV7" s="10">
        <v>317</v>
      </c>
      <c r="AW7" s="10"/>
      <c r="AX7" s="10">
        <v>866</v>
      </c>
      <c r="AY7" s="10">
        <v>489</v>
      </c>
      <c r="AZ7" s="10">
        <v>478</v>
      </c>
      <c r="BA7" s="10">
        <v>357</v>
      </c>
      <c r="BB7" s="10"/>
      <c r="BC7" s="10">
        <v>511</v>
      </c>
      <c r="BD7" s="10">
        <v>677</v>
      </c>
      <c r="BE7" s="10">
        <v>688</v>
      </c>
      <c r="BF7" s="10">
        <v>318</v>
      </c>
      <c r="BG7" s="10"/>
      <c r="BH7" s="10">
        <v>449</v>
      </c>
      <c r="BI7" s="10">
        <v>454</v>
      </c>
      <c r="BJ7" s="10">
        <v>856</v>
      </c>
      <c r="BK7" s="10">
        <v>435</v>
      </c>
    </row>
    <row r="8" spans="2:63" ht="30" customHeight="1" x14ac:dyDescent="0.35">
      <c r="B8" s="11" t="s">
        <v>20</v>
      </c>
      <c r="C8" s="11">
        <v>2195</v>
      </c>
      <c r="D8" s="11">
        <v>1109</v>
      </c>
      <c r="E8" s="11">
        <v>1083</v>
      </c>
      <c r="F8" s="11"/>
      <c r="G8" s="11">
        <v>153</v>
      </c>
      <c r="H8" s="11">
        <v>656</v>
      </c>
      <c r="I8" s="11">
        <v>794</v>
      </c>
      <c r="J8" s="11">
        <v>468</v>
      </c>
      <c r="K8" s="11">
        <v>114</v>
      </c>
      <c r="L8" s="11">
        <v>11</v>
      </c>
      <c r="M8" s="11"/>
      <c r="N8" s="11">
        <v>399</v>
      </c>
      <c r="O8" s="11">
        <v>242</v>
      </c>
      <c r="P8" s="11">
        <v>151</v>
      </c>
      <c r="Q8" s="11">
        <v>188</v>
      </c>
      <c r="R8" s="11">
        <v>162</v>
      </c>
      <c r="S8" s="11">
        <v>249</v>
      </c>
      <c r="T8" s="11">
        <v>150</v>
      </c>
      <c r="U8" s="11">
        <v>81</v>
      </c>
      <c r="V8" s="11">
        <v>246</v>
      </c>
      <c r="W8" s="11">
        <v>160</v>
      </c>
      <c r="X8" s="11">
        <v>92</v>
      </c>
      <c r="Y8" s="11">
        <v>74</v>
      </c>
      <c r="Z8" s="11"/>
      <c r="AA8" s="11">
        <v>373</v>
      </c>
      <c r="AB8" s="11">
        <v>386</v>
      </c>
      <c r="AC8" s="11">
        <v>684</v>
      </c>
      <c r="AD8" s="11">
        <v>458</v>
      </c>
      <c r="AE8" s="11">
        <v>81</v>
      </c>
      <c r="AF8" s="11"/>
      <c r="AG8" s="11">
        <v>11</v>
      </c>
      <c r="AH8" s="11">
        <v>48</v>
      </c>
      <c r="AI8" s="11">
        <v>87</v>
      </c>
      <c r="AJ8" s="11">
        <v>87</v>
      </c>
      <c r="AK8" s="11">
        <v>155</v>
      </c>
      <c r="AL8" s="11">
        <v>165</v>
      </c>
      <c r="AM8" s="11">
        <v>189</v>
      </c>
      <c r="AN8" s="11">
        <v>141</v>
      </c>
      <c r="AO8" s="11">
        <v>139</v>
      </c>
      <c r="AP8" s="11">
        <v>119</v>
      </c>
      <c r="AQ8" s="11">
        <v>192</v>
      </c>
      <c r="AR8" s="11">
        <v>192</v>
      </c>
      <c r="AS8" s="11">
        <v>166</v>
      </c>
      <c r="AT8" s="11">
        <v>87</v>
      </c>
      <c r="AU8" s="11">
        <v>98</v>
      </c>
      <c r="AV8" s="11">
        <v>295</v>
      </c>
      <c r="AW8" s="11"/>
      <c r="AX8" s="11">
        <v>839</v>
      </c>
      <c r="AY8" s="11">
        <v>493</v>
      </c>
      <c r="AZ8" s="11">
        <v>488</v>
      </c>
      <c r="BA8" s="11">
        <v>371</v>
      </c>
      <c r="BB8" s="11"/>
      <c r="BC8" s="11">
        <v>512</v>
      </c>
      <c r="BD8" s="11">
        <v>675</v>
      </c>
      <c r="BE8" s="11">
        <v>687</v>
      </c>
      <c r="BF8" s="11">
        <v>321</v>
      </c>
      <c r="BG8" s="11"/>
      <c r="BH8" s="11">
        <v>448</v>
      </c>
      <c r="BI8" s="11">
        <v>452</v>
      </c>
      <c r="BJ8" s="11">
        <v>860</v>
      </c>
      <c r="BK8" s="11">
        <v>434</v>
      </c>
    </row>
    <row r="9" spans="2:63" x14ac:dyDescent="0.35">
      <c r="B9" s="15" t="s">
        <v>313</v>
      </c>
      <c r="C9" s="14">
        <v>0.54292118572913906</v>
      </c>
      <c r="D9" s="14">
        <v>0.55235606448761099</v>
      </c>
      <c r="E9" s="14">
        <v>0.53382527445691597</v>
      </c>
      <c r="F9" s="14"/>
      <c r="G9" s="14">
        <v>0.53045634495306604</v>
      </c>
      <c r="H9" s="14">
        <v>0.626591979251791</v>
      </c>
      <c r="I9" s="14">
        <v>0.54304425835537296</v>
      </c>
      <c r="J9" s="14">
        <v>0.457681655344014</v>
      </c>
      <c r="K9" s="14">
        <v>0.44393567041162402</v>
      </c>
      <c r="L9" s="14">
        <v>0.36371690085948499</v>
      </c>
      <c r="M9" s="14"/>
      <c r="N9" s="14">
        <v>0.63131497779732504</v>
      </c>
      <c r="O9" s="14">
        <v>0.47634364049095901</v>
      </c>
      <c r="P9" s="14">
        <v>0.49835589934353902</v>
      </c>
      <c r="Q9" s="14">
        <v>0.50270663900432</v>
      </c>
      <c r="R9" s="14">
        <v>0.44239775929177899</v>
      </c>
      <c r="S9" s="14">
        <v>0.57499990853155603</v>
      </c>
      <c r="T9" s="14">
        <v>0.50535950961656495</v>
      </c>
      <c r="U9" s="14">
        <v>0.534010324702061</v>
      </c>
      <c r="V9" s="14">
        <v>0.56854217623155501</v>
      </c>
      <c r="W9" s="14">
        <v>0.54142289064805404</v>
      </c>
      <c r="X9" s="14">
        <v>0.49231512419926798</v>
      </c>
      <c r="Y9" s="14">
        <v>0.65805772578673505</v>
      </c>
      <c r="Z9" s="14"/>
      <c r="AA9" s="14">
        <v>0.37917822751751101</v>
      </c>
      <c r="AB9" s="14">
        <v>0.453208642044793</v>
      </c>
      <c r="AC9" s="14">
        <v>0.59535221315171705</v>
      </c>
      <c r="AD9" s="14">
        <v>0.69065517837714396</v>
      </c>
      <c r="AE9" s="14">
        <v>0.79700454853117098</v>
      </c>
      <c r="AF9" s="14"/>
      <c r="AG9" s="14">
        <v>0.18376979274219299</v>
      </c>
      <c r="AH9" s="14">
        <v>0.32038731109888802</v>
      </c>
      <c r="AI9" s="14">
        <v>0.33179060841449498</v>
      </c>
      <c r="AJ9" s="14">
        <v>0.31906850956035099</v>
      </c>
      <c r="AK9" s="14">
        <v>0.46574657834278599</v>
      </c>
      <c r="AL9" s="14">
        <v>0.39616828010948901</v>
      </c>
      <c r="AM9" s="14">
        <v>0.49485353185944198</v>
      </c>
      <c r="AN9" s="14">
        <v>0.48883336788396198</v>
      </c>
      <c r="AO9" s="14">
        <v>0.48940283952705699</v>
      </c>
      <c r="AP9" s="14">
        <v>0.52446162055049494</v>
      </c>
      <c r="AQ9" s="14">
        <v>0.54439709974255601</v>
      </c>
      <c r="AR9" s="14">
        <v>0.58346767822424195</v>
      </c>
      <c r="AS9" s="14">
        <v>0.59799476053473</v>
      </c>
      <c r="AT9" s="14">
        <v>0.66881389572797001</v>
      </c>
      <c r="AU9" s="14">
        <v>0.68216225945661801</v>
      </c>
      <c r="AV9" s="14">
        <v>0.79200869349678205</v>
      </c>
      <c r="AW9" s="14"/>
      <c r="AX9" s="14">
        <v>0.66848259666037102</v>
      </c>
      <c r="AY9" s="14">
        <v>0.48845145431909798</v>
      </c>
      <c r="AZ9" s="14">
        <v>0.46282747092090998</v>
      </c>
      <c r="BA9" s="14">
        <v>0.43762655050925803</v>
      </c>
      <c r="BB9" s="14"/>
      <c r="BC9" s="14">
        <v>0.64198778425245895</v>
      </c>
      <c r="BD9" s="14">
        <v>0.569335286816126</v>
      </c>
      <c r="BE9" s="14">
        <v>0.501906013721094</v>
      </c>
      <c r="BF9" s="14">
        <v>0.417237138258372</v>
      </c>
      <c r="BG9" s="14"/>
      <c r="BH9" s="14">
        <v>0.65602097055660502</v>
      </c>
      <c r="BI9" s="14">
        <v>0.58130163162843695</v>
      </c>
      <c r="BJ9" s="14">
        <v>0.52896014324915697</v>
      </c>
      <c r="BK9" s="14">
        <v>0.41379060926579397</v>
      </c>
    </row>
    <row r="10" spans="2:63" x14ac:dyDescent="0.35">
      <c r="B10" s="15" t="s">
        <v>314</v>
      </c>
      <c r="C10" s="14">
        <v>0.35661348377187602</v>
      </c>
      <c r="D10" s="14">
        <v>0.36057476083853401</v>
      </c>
      <c r="E10" s="14">
        <v>0.351714199569718</v>
      </c>
      <c r="F10" s="14"/>
      <c r="G10" s="14">
        <v>0.36671174238714499</v>
      </c>
      <c r="H10" s="14">
        <v>0.29815657437785498</v>
      </c>
      <c r="I10" s="14">
        <v>0.36532462547787697</v>
      </c>
      <c r="J10" s="14">
        <v>0.41151865338789001</v>
      </c>
      <c r="K10" s="14">
        <v>0.38443427227590399</v>
      </c>
      <c r="L10" s="14">
        <v>0.45194190179628002</v>
      </c>
      <c r="M10" s="14"/>
      <c r="N10" s="14">
        <v>0.31059023143796599</v>
      </c>
      <c r="O10" s="14">
        <v>0.42867503943489699</v>
      </c>
      <c r="P10" s="14">
        <v>0.390177943234918</v>
      </c>
      <c r="Q10" s="14">
        <v>0.34973641566723601</v>
      </c>
      <c r="R10" s="14">
        <v>0.45751296641482098</v>
      </c>
      <c r="S10" s="14">
        <v>0.33957711815689001</v>
      </c>
      <c r="T10" s="14">
        <v>0.34953313146168202</v>
      </c>
      <c r="U10" s="14">
        <v>0.40344610084897597</v>
      </c>
      <c r="V10" s="14">
        <v>0.31167075922986898</v>
      </c>
      <c r="W10" s="14">
        <v>0.37423301394565101</v>
      </c>
      <c r="X10" s="14">
        <v>0.35383720182573503</v>
      </c>
      <c r="Y10" s="14">
        <v>0.23101931465195299</v>
      </c>
      <c r="Z10" s="14"/>
      <c r="AA10" s="14">
        <v>0.450001200353289</v>
      </c>
      <c r="AB10" s="14">
        <v>0.406222982268864</v>
      </c>
      <c r="AC10" s="14">
        <v>0.33677013867136701</v>
      </c>
      <c r="AD10" s="14">
        <v>0.26389878791040999</v>
      </c>
      <c r="AE10" s="14">
        <v>0.19039156535356</v>
      </c>
      <c r="AF10" s="14"/>
      <c r="AG10" s="14">
        <v>0.54393591811060005</v>
      </c>
      <c r="AH10" s="14">
        <v>0.404664009724018</v>
      </c>
      <c r="AI10" s="14">
        <v>0.49715286560446098</v>
      </c>
      <c r="AJ10" s="14">
        <v>0.52786789177818805</v>
      </c>
      <c r="AK10" s="14">
        <v>0.31638805742505</v>
      </c>
      <c r="AL10" s="14">
        <v>0.47148028552144</v>
      </c>
      <c r="AM10" s="14">
        <v>0.39152251758301798</v>
      </c>
      <c r="AN10" s="14">
        <v>0.36514986448459102</v>
      </c>
      <c r="AO10" s="14">
        <v>0.41627064446240902</v>
      </c>
      <c r="AP10" s="14">
        <v>0.357724115614103</v>
      </c>
      <c r="AQ10" s="14">
        <v>0.37998737823883799</v>
      </c>
      <c r="AR10" s="14">
        <v>0.35076705379926898</v>
      </c>
      <c r="AS10" s="14">
        <v>0.372328335091341</v>
      </c>
      <c r="AT10" s="14">
        <v>0.24540760497081299</v>
      </c>
      <c r="AU10" s="14">
        <v>0.29810637404742801</v>
      </c>
      <c r="AV10" s="14">
        <v>0.193463514610966</v>
      </c>
      <c r="AW10" s="14"/>
      <c r="AX10" s="14">
        <v>0.270991531272532</v>
      </c>
      <c r="AY10" s="14">
        <v>0.40177579986471701</v>
      </c>
      <c r="AZ10" s="14">
        <v>0.43388518345546001</v>
      </c>
      <c r="BA10" s="14">
        <v>0.38668223062639701</v>
      </c>
      <c r="BB10" s="14"/>
      <c r="BC10" s="14">
        <v>0.29996613434133901</v>
      </c>
      <c r="BD10" s="14">
        <v>0.343169455971155</v>
      </c>
      <c r="BE10" s="14">
        <v>0.38437878855711199</v>
      </c>
      <c r="BF10" s="14">
        <v>0.41576579725810697</v>
      </c>
      <c r="BG10" s="14"/>
      <c r="BH10" s="14">
        <v>0.29701622521165399</v>
      </c>
      <c r="BI10" s="14">
        <v>0.327177565272253</v>
      </c>
      <c r="BJ10" s="14">
        <v>0.37921083281200901</v>
      </c>
      <c r="BK10" s="14">
        <v>0.40407161343780001</v>
      </c>
    </row>
    <row r="11" spans="2:63" x14ac:dyDescent="0.35">
      <c r="B11" s="15" t="s">
        <v>315</v>
      </c>
      <c r="C11" s="14">
        <v>6.2625553029797804E-2</v>
      </c>
      <c r="D11" s="14">
        <v>5.21530240216313E-2</v>
      </c>
      <c r="E11" s="14">
        <v>7.3523461491578804E-2</v>
      </c>
      <c r="F11" s="14"/>
      <c r="G11" s="14">
        <v>8.6161263524824394E-2</v>
      </c>
      <c r="H11" s="14">
        <v>4.45809189011383E-2</v>
      </c>
      <c r="I11" s="14">
        <v>5.3728774437238197E-2</v>
      </c>
      <c r="J11" s="14">
        <v>8.0642901755632906E-2</v>
      </c>
      <c r="K11" s="14">
        <v>0.120458543711945</v>
      </c>
      <c r="L11" s="14">
        <v>8.92467714902829E-2</v>
      </c>
      <c r="M11" s="14"/>
      <c r="N11" s="14">
        <v>3.9214091644791803E-2</v>
      </c>
      <c r="O11" s="14">
        <v>5.5521928676430798E-2</v>
      </c>
      <c r="P11" s="14">
        <v>7.2264781902841704E-2</v>
      </c>
      <c r="Q11" s="14">
        <v>8.6330259693182296E-2</v>
      </c>
      <c r="R11" s="14">
        <v>7.0750299356079696E-2</v>
      </c>
      <c r="S11" s="14">
        <v>4.9235477595297297E-2</v>
      </c>
      <c r="T11" s="14">
        <v>9.0238295109310904E-2</v>
      </c>
      <c r="U11" s="14">
        <v>2.3527565962918599E-2</v>
      </c>
      <c r="V11" s="14">
        <v>8.0080381440011103E-2</v>
      </c>
      <c r="W11" s="14">
        <v>6.3866509508923405E-2</v>
      </c>
      <c r="X11" s="14">
        <v>7.6145457191671206E-2</v>
      </c>
      <c r="Y11" s="14">
        <v>6.8591711720666207E-2</v>
      </c>
      <c r="Z11" s="14"/>
      <c r="AA11" s="14">
        <v>0.100109096944879</v>
      </c>
      <c r="AB11" s="14">
        <v>8.9998938249806107E-2</v>
      </c>
      <c r="AC11" s="14">
        <v>3.3085651137100797E-2</v>
      </c>
      <c r="AD11" s="14">
        <v>3.9736639716002997E-2</v>
      </c>
      <c r="AE11" s="14">
        <v>1.26038861152692E-2</v>
      </c>
      <c r="AF11" s="14"/>
      <c r="AG11" s="14">
        <v>0.18513973240787501</v>
      </c>
      <c r="AH11" s="14">
        <v>0.211672345297958</v>
      </c>
      <c r="AI11" s="14">
        <v>9.8412962827521697E-2</v>
      </c>
      <c r="AJ11" s="14">
        <v>8.3706111395580707E-2</v>
      </c>
      <c r="AK11" s="14">
        <v>0.120838204558175</v>
      </c>
      <c r="AL11" s="14">
        <v>8.6039752658124705E-2</v>
      </c>
      <c r="AM11" s="14">
        <v>6.4046596710633397E-2</v>
      </c>
      <c r="AN11" s="14">
        <v>0.10132521378801899</v>
      </c>
      <c r="AO11" s="14">
        <v>6.4813026507162405E-2</v>
      </c>
      <c r="AP11" s="14">
        <v>5.9453270004518E-2</v>
      </c>
      <c r="AQ11" s="14">
        <v>6.5486619155798495E-2</v>
      </c>
      <c r="AR11" s="14">
        <v>3.9652632424053598E-2</v>
      </c>
      <c r="AS11" s="14">
        <v>1.25584832966768E-2</v>
      </c>
      <c r="AT11" s="14">
        <v>5.4888109123877399E-2</v>
      </c>
      <c r="AU11" s="14">
        <v>1.9731366495953799E-2</v>
      </c>
      <c r="AV11" s="14">
        <v>1.09783240089257E-2</v>
      </c>
      <c r="AW11" s="14"/>
      <c r="AX11" s="14">
        <v>3.3948748876308797E-2</v>
      </c>
      <c r="AY11" s="14">
        <v>6.8990317092132603E-2</v>
      </c>
      <c r="AZ11" s="14">
        <v>7.0302724480124396E-2</v>
      </c>
      <c r="BA11" s="14">
        <v>0.109534417686597</v>
      </c>
      <c r="BB11" s="14"/>
      <c r="BC11" s="14">
        <v>4.08801035137214E-2</v>
      </c>
      <c r="BD11" s="14">
        <v>5.7936367754307098E-2</v>
      </c>
      <c r="BE11" s="14">
        <v>6.8185632270271496E-2</v>
      </c>
      <c r="BF11" s="14">
        <v>9.5252932344316393E-2</v>
      </c>
      <c r="BG11" s="14"/>
      <c r="BH11" s="14">
        <v>3.9831218384256697E-2</v>
      </c>
      <c r="BI11" s="14">
        <v>5.5578981244277001E-2</v>
      </c>
      <c r="BJ11" s="14">
        <v>6.1837947534210999E-2</v>
      </c>
      <c r="BK11" s="14">
        <v>9.5065364448469095E-2</v>
      </c>
    </row>
    <row r="12" spans="2:63" x14ac:dyDescent="0.35">
      <c r="B12" s="15" t="s">
        <v>316</v>
      </c>
      <c r="C12" s="14">
        <v>1.8600069577874401E-2</v>
      </c>
      <c r="D12" s="14">
        <v>1.66372486826885E-2</v>
      </c>
      <c r="E12" s="14">
        <v>2.06611271707886E-2</v>
      </c>
      <c r="F12" s="14"/>
      <c r="G12" s="14">
        <v>1.21341067339901E-2</v>
      </c>
      <c r="H12" s="14">
        <v>1.02425242645326E-2</v>
      </c>
      <c r="I12" s="14">
        <v>1.7361187091211702E-2</v>
      </c>
      <c r="J12" s="14">
        <v>3.33174615426639E-2</v>
      </c>
      <c r="K12" s="14">
        <v>2.54233963201934E-2</v>
      </c>
      <c r="L12" s="14">
        <v>0</v>
      </c>
      <c r="M12" s="14"/>
      <c r="N12" s="14">
        <v>1.6221892714051601E-2</v>
      </c>
      <c r="O12" s="14">
        <v>1.6776514718013599E-2</v>
      </c>
      <c r="P12" s="14">
        <v>6.7413926301516103E-3</v>
      </c>
      <c r="Q12" s="14">
        <v>1.7192916070947299E-2</v>
      </c>
      <c r="R12" s="14">
        <v>1.0531196284007401E-2</v>
      </c>
      <c r="S12" s="14">
        <v>2.0016882548990901E-2</v>
      </c>
      <c r="T12" s="14">
        <v>2.7048518973756899E-2</v>
      </c>
      <c r="U12" s="14">
        <v>2.83858101499137E-2</v>
      </c>
      <c r="V12" s="14">
        <v>2.7280852662153798E-2</v>
      </c>
      <c r="W12" s="14">
        <v>1.45201927318482E-2</v>
      </c>
      <c r="X12" s="14">
        <v>4.2626044334780497E-2</v>
      </c>
      <c r="Y12" s="14">
        <v>0</v>
      </c>
      <c r="Z12" s="14"/>
      <c r="AA12" s="14">
        <v>3.0139991374391401E-2</v>
      </c>
      <c r="AB12" s="14">
        <v>2.0854384097891601E-2</v>
      </c>
      <c r="AC12" s="14">
        <v>1.7608925672019299E-2</v>
      </c>
      <c r="AD12" s="14">
        <v>5.7093939964428901E-3</v>
      </c>
      <c r="AE12" s="14">
        <v>0</v>
      </c>
      <c r="AF12" s="14"/>
      <c r="AG12" s="14">
        <v>8.7154556739331604E-2</v>
      </c>
      <c r="AH12" s="14">
        <v>2.2470171815383001E-2</v>
      </c>
      <c r="AI12" s="14">
        <v>1.0902088086891699E-2</v>
      </c>
      <c r="AJ12" s="14">
        <v>4.6482149593210398E-2</v>
      </c>
      <c r="AK12" s="14">
        <v>5.58608308133932E-2</v>
      </c>
      <c r="AL12" s="14">
        <v>1.84984320028923E-2</v>
      </c>
      <c r="AM12" s="14">
        <v>1.49723509598691E-2</v>
      </c>
      <c r="AN12" s="14">
        <v>2.2591624042723399E-2</v>
      </c>
      <c r="AO12" s="14">
        <v>2.9513489503371199E-2</v>
      </c>
      <c r="AP12" s="14">
        <v>2.39025308317867E-2</v>
      </c>
      <c r="AQ12" s="14">
        <v>1.01289028628079E-2</v>
      </c>
      <c r="AR12" s="14">
        <v>1.0160003467490099E-2</v>
      </c>
      <c r="AS12" s="14">
        <v>9.9093545050178405E-3</v>
      </c>
      <c r="AT12" s="14">
        <v>2.0072670222843699E-2</v>
      </c>
      <c r="AU12" s="14">
        <v>0</v>
      </c>
      <c r="AV12" s="14">
        <v>0</v>
      </c>
      <c r="AW12" s="14"/>
      <c r="AX12" s="14">
        <v>1.81169477047365E-2</v>
      </c>
      <c r="AY12" s="14">
        <v>1.63272768939207E-2</v>
      </c>
      <c r="AZ12" s="14">
        <v>1.41393872557236E-2</v>
      </c>
      <c r="BA12" s="14">
        <v>2.877135946125E-2</v>
      </c>
      <c r="BB12" s="14"/>
      <c r="BC12" s="14">
        <v>1.1406709201776499E-2</v>
      </c>
      <c r="BD12" s="14">
        <v>1.7790171877935801E-2</v>
      </c>
      <c r="BE12" s="14">
        <v>2.19120521092557E-2</v>
      </c>
      <c r="BF12" s="14">
        <v>2.4684456694733101E-2</v>
      </c>
      <c r="BG12" s="14"/>
      <c r="BH12" s="14">
        <v>4.45550708447617E-3</v>
      </c>
      <c r="BI12" s="14">
        <v>1.54348904936156E-2</v>
      </c>
      <c r="BJ12" s="14">
        <v>1.85082233099629E-2</v>
      </c>
      <c r="BK12" s="14">
        <v>3.6686150201771899E-2</v>
      </c>
    </row>
    <row r="13" spans="2:63" x14ac:dyDescent="0.35">
      <c r="B13" s="15" t="s">
        <v>102</v>
      </c>
      <c r="C13" s="20">
        <v>1.92397078913134E-2</v>
      </c>
      <c r="D13" s="20">
        <v>1.82789019695349E-2</v>
      </c>
      <c r="E13" s="20">
        <v>2.0275937310998599E-2</v>
      </c>
      <c r="F13" s="20"/>
      <c r="G13" s="20">
        <v>4.5365424009739504E-3</v>
      </c>
      <c r="H13" s="20">
        <v>2.0428003204682899E-2</v>
      </c>
      <c r="I13" s="20">
        <v>2.0541154638300699E-2</v>
      </c>
      <c r="J13" s="20">
        <v>1.6839327969798899E-2</v>
      </c>
      <c r="K13" s="20">
        <v>2.5748117280333101E-2</v>
      </c>
      <c r="L13" s="20">
        <v>9.5094425853952197E-2</v>
      </c>
      <c r="M13" s="20"/>
      <c r="N13" s="20">
        <v>2.6588064058656498E-3</v>
      </c>
      <c r="O13" s="20">
        <v>2.26828766796997E-2</v>
      </c>
      <c r="P13" s="20">
        <v>3.2459982888549503E-2</v>
      </c>
      <c r="Q13" s="20">
        <v>4.4033769564315102E-2</v>
      </c>
      <c r="R13" s="20">
        <v>1.8807778653313099E-2</v>
      </c>
      <c r="S13" s="20">
        <v>1.6170613167265899E-2</v>
      </c>
      <c r="T13" s="20">
        <v>2.7820544838685499E-2</v>
      </c>
      <c r="U13" s="20">
        <v>1.06301983361302E-2</v>
      </c>
      <c r="V13" s="20">
        <v>1.2425830436410301E-2</v>
      </c>
      <c r="W13" s="20">
        <v>5.95739316552311E-3</v>
      </c>
      <c r="X13" s="20">
        <v>3.5076172448545197E-2</v>
      </c>
      <c r="Y13" s="20">
        <v>4.2331247840645E-2</v>
      </c>
      <c r="Z13" s="20"/>
      <c r="AA13" s="20">
        <v>4.0571483809928997E-2</v>
      </c>
      <c r="AB13" s="20">
        <v>2.97150533386452E-2</v>
      </c>
      <c r="AC13" s="20">
        <v>1.7183071367796499E-2</v>
      </c>
      <c r="AD13" s="20">
        <v>0</v>
      </c>
      <c r="AE13" s="20">
        <v>0</v>
      </c>
      <c r="AF13" s="20"/>
      <c r="AG13" s="20">
        <v>0</v>
      </c>
      <c r="AH13" s="20">
        <v>4.0806162063753502E-2</v>
      </c>
      <c r="AI13" s="20">
        <v>6.1741475066630198E-2</v>
      </c>
      <c r="AJ13" s="20">
        <v>2.2875337672669499E-2</v>
      </c>
      <c r="AK13" s="20">
        <v>4.1166328860595597E-2</v>
      </c>
      <c r="AL13" s="20">
        <v>2.7813249708055099E-2</v>
      </c>
      <c r="AM13" s="20">
        <v>3.4605002887037502E-2</v>
      </c>
      <c r="AN13" s="20">
        <v>2.2099929800704899E-2</v>
      </c>
      <c r="AO13" s="20">
        <v>0</v>
      </c>
      <c r="AP13" s="20">
        <v>3.4458462999097203E-2</v>
      </c>
      <c r="AQ13" s="20">
        <v>0</v>
      </c>
      <c r="AR13" s="20">
        <v>1.5952632084945299E-2</v>
      </c>
      <c r="AS13" s="20">
        <v>7.2090665722350398E-3</v>
      </c>
      <c r="AT13" s="20">
        <v>1.0817719954496201E-2</v>
      </c>
      <c r="AU13" s="20">
        <v>0</v>
      </c>
      <c r="AV13" s="20">
        <v>3.5494678833267001E-3</v>
      </c>
      <c r="AW13" s="20"/>
      <c r="AX13" s="20">
        <v>8.4601754860519005E-3</v>
      </c>
      <c r="AY13" s="20">
        <v>2.44551518301316E-2</v>
      </c>
      <c r="AZ13" s="20">
        <v>1.88452338877819E-2</v>
      </c>
      <c r="BA13" s="20">
        <v>3.73854417164977E-2</v>
      </c>
      <c r="BB13" s="20"/>
      <c r="BC13" s="20">
        <v>5.7592686907037404E-3</v>
      </c>
      <c r="BD13" s="20">
        <v>1.1768717580476E-2</v>
      </c>
      <c r="BE13" s="20">
        <v>2.3617513342266701E-2</v>
      </c>
      <c r="BF13" s="20">
        <v>4.7059675444472301E-2</v>
      </c>
      <c r="BG13" s="20"/>
      <c r="BH13" s="20">
        <v>2.6760787630079898E-3</v>
      </c>
      <c r="BI13" s="20">
        <v>2.0506931361416899E-2</v>
      </c>
      <c r="BJ13" s="20">
        <v>1.14828530946595E-2</v>
      </c>
      <c r="BK13" s="20">
        <v>5.0386262646165497E-2</v>
      </c>
    </row>
    <row r="14" spans="2:63" x14ac:dyDescent="0.35">
      <c r="B14" s="16" t="s">
        <v>240</v>
      </c>
    </row>
    <row r="15" spans="2:63" x14ac:dyDescent="0.35">
      <c r="B15" t="s">
        <v>104</v>
      </c>
    </row>
    <row r="16" spans="2:63" x14ac:dyDescent="0.35">
      <c r="B16" t="s">
        <v>105</v>
      </c>
    </row>
    <row r="18" spans="2:2" x14ac:dyDescent="0.35">
      <c r="B18" s="8" t="str">
        <f>HYPERLINK("#'Contents'!A1", "Return to Contents")</f>
        <v>Return to Contents</v>
      </c>
    </row>
  </sheetData>
  <mergeCells count="9">
    <mergeCell ref="BH5:BK5"/>
    <mergeCell ref="D2:BE2"/>
    <mergeCell ref="D5:E5"/>
    <mergeCell ref="G5:L5"/>
    <mergeCell ref="N5:Y5"/>
    <mergeCell ref="AA5:AE5"/>
    <mergeCell ref="AG5:AV5"/>
    <mergeCell ref="AX5:BA5"/>
    <mergeCell ref="BC5:BF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058C-E42D-4F44-87BD-27CDDDA9EDAA}">
  <dimension ref="B2:BK19"/>
  <sheetViews>
    <sheetView showGridLines="0" workbookViewId="0">
      <pane xSplit="2" topLeftCell="C1" activePane="topRight" state="frozen"/>
      <selection activeCell="B8" sqref="B8"/>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25" width="10.7265625" customWidth="1"/>
    <col min="26" max="26" width="2.1796875" customWidth="1"/>
    <col min="27" max="31" width="10.7265625" customWidth="1"/>
    <col min="32" max="32" width="2.1796875" customWidth="1"/>
    <col min="33" max="48" width="10.7265625" customWidth="1"/>
    <col min="49" max="49" width="2.1796875" customWidth="1"/>
    <col min="50" max="53" width="10.7265625" customWidth="1"/>
    <col min="54" max="54" width="2.1796875" customWidth="1"/>
    <col min="55" max="58" width="10.7265625" customWidth="1"/>
    <col min="59" max="59" width="2.1796875" customWidth="1"/>
    <col min="60" max="63" width="10.7265625" customWidth="1"/>
    <col min="64" max="64" width="2.1796875" customWidth="1"/>
  </cols>
  <sheetData>
    <row r="2" spans="2:63" ht="40" customHeight="1" x14ac:dyDescent="0.35">
      <c r="D2" s="27" t="s">
        <v>454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row>
    <row r="5" spans="2:63" ht="30" customHeight="1" x14ac:dyDescent="0.35">
      <c r="B5" s="19"/>
      <c r="C5" s="19"/>
      <c r="D5" s="28" t="s">
        <v>79</v>
      </c>
      <c r="E5" s="28"/>
      <c r="F5" s="19"/>
      <c r="G5" s="28" t="s">
        <v>80</v>
      </c>
      <c r="H5" s="28"/>
      <c r="I5" s="28"/>
      <c r="J5" s="28"/>
      <c r="K5" s="28"/>
      <c r="L5" s="28"/>
      <c r="M5" s="19"/>
      <c r="N5" s="28" t="s">
        <v>82</v>
      </c>
      <c r="O5" s="28"/>
      <c r="P5" s="28"/>
      <c r="Q5" s="28"/>
      <c r="R5" s="28"/>
      <c r="S5" s="28"/>
      <c r="T5" s="28"/>
      <c r="U5" s="28"/>
      <c r="V5" s="28"/>
      <c r="W5" s="28"/>
      <c r="X5" s="28"/>
      <c r="Y5" s="28"/>
      <c r="Z5" s="19"/>
      <c r="AA5" s="28" t="s">
        <v>83</v>
      </c>
      <c r="AB5" s="28"/>
      <c r="AC5" s="28"/>
      <c r="AD5" s="28"/>
      <c r="AE5" s="28"/>
      <c r="AF5" s="19"/>
      <c r="AG5" s="28" t="s">
        <v>84</v>
      </c>
      <c r="AH5" s="28"/>
      <c r="AI5" s="28"/>
      <c r="AJ5" s="28"/>
      <c r="AK5" s="28"/>
      <c r="AL5" s="28"/>
      <c r="AM5" s="28"/>
      <c r="AN5" s="28"/>
      <c r="AO5" s="28"/>
      <c r="AP5" s="28"/>
      <c r="AQ5" s="28"/>
      <c r="AR5" s="28"/>
      <c r="AS5" s="28"/>
      <c r="AT5" s="28"/>
      <c r="AU5" s="28"/>
      <c r="AV5" s="28"/>
      <c r="AW5" s="19"/>
      <c r="AX5" s="28" t="s">
        <v>81</v>
      </c>
      <c r="AY5" s="28"/>
      <c r="AZ5" s="28"/>
      <c r="BA5" s="28"/>
      <c r="BB5" s="19"/>
      <c r="BC5" s="28" t="s">
        <v>86</v>
      </c>
      <c r="BD5" s="28"/>
      <c r="BE5" s="28"/>
      <c r="BF5" s="28"/>
      <c r="BG5" s="19"/>
      <c r="BH5" s="28" t="s">
        <v>87</v>
      </c>
      <c r="BI5" s="28"/>
      <c r="BJ5" s="28"/>
      <c r="BK5" s="28"/>
    </row>
    <row r="6" spans="2:63" ht="72.5" x14ac:dyDescent="0.35">
      <c r="B6" t="s">
        <v>15</v>
      </c>
      <c r="C6" s="9" t="s">
        <v>16</v>
      </c>
      <c r="D6" s="12" t="s">
        <v>17</v>
      </c>
      <c r="E6" s="12" t="s">
        <v>18</v>
      </c>
      <c r="G6" s="12" t="s">
        <v>21</v>
      </c>
      <c r="H6" s="12" t="s">
        <v>22</v>
      </c>
      <c r="I6" s="12" t="s">
        <v>23</v>
      </c>
      <c r="J6" s="12" t="s">
        <v>24</v>
      </c>
      <c r="K6" s="12" t="s">
        <v>25</v>
      </c>
      <c r="L6" s="12" t="s">
        <v>26</v>
      </c>
      <c r="N6" s="12" t="s">
        <v>31</v>
      </c>
      <c r="O6" s="12" t="s">
        <v>32</v>
      </c>
      <c r="P6" s="12" t="s">
        <v>33</v>
      </c>
      <c r="Q6" s="12" t="s">
        <v>34</v>
      </c>
      <c r="R6" s="12" t="s">
        <v>35</v>
      </c>
      <c r="S6" s="12" t="s">
        <v>36</v>
      </c>
      <c r="T6" s="12" t="s">
        <v>37</v>
      </c>
      <c r="U6" s="12" t="s">
        <v>38</v>
      </c>
      <c r="V6" s="12" t="s">
        <v>39</v>
      </c>
      <c r="W6" s="12" t="s">
        <v>40</v>
      </c>
      <c r="X6" s="12" t="s">
        <v>41</v>
      </c>
      <c r="Y6" s="12" t="s">
        <v>42</v>
      </c>
      <c r="AA6" s="12" t="s">
        <v>43</v>
      </c>
      <c r="AB6" s="12" t="s">
        <v>44</v>
      </c>
      <c r="AC6" s="12" t="s">
        <v>45</v>
      </c>
      <c r="AD6" s="12" t="s">
        <v>46</v>
      </c>
      <c r="AE6" s="12" t="s">
        <v>47</v>
      </c>
      <c r="AG6" s="12" t="s">
        <v>48</v>
      </c>
      <c r="AH6" s="12" t="s">
        <v>49</v>
      </c>
      <c r="AI6" s="12" t="s">
        <v>50</v>
      </c>
      <c r="AJ6" s="12" t="s">
        <v>51</v>
      </c>
      <c r="AK6" s="12" t="s">
        <v>52</v>
      </c>
      <c r="AL6" s="12" t="s">
        <v>53</v>
      </c>
      <c r="AM6" s="12" t="s">
        <v>54</v>
      </c>
      <c r="AN6" s="12" t="s">
        <v>55</v>
      </c>
      <c r="AO6" s="12" t="s">
        <v>56</v>
      </c>
      <c r="AP6" s="12" t="s">
        <v>57</v>
      </c>
      <c r="AQ6" s="12" t="s">
        <v>58</v>
      </c>
      <c r="AR6" s="12" t="s">
        <v>59</v>
      </c>
      <c r="AS6" s="12" t="s">
        <v>60</v>
      </c>
      <c r="AT6" s="12" t="s">
        <v>61</v>
      </c>
      <c r="AU6" s="12" t="s">
        <v>62</v>
      </c>
      <c r="AV6" s="12" t="s">
        <v>63</v>
      </c>
      <c r="AX6" s="12" t="s">
        <v>27</v>
      </c>
      <c r="AY6" s="12" t="s">
        <v>28</v>
      </c>
      <c r="AZ6" s="12" t="s">
        <v>29</v>
      </c>
      <c r="BA6" s="12" t="s">
        <v>30</v>
      </c>
      <c r="BC6" s="12" t="s">
        <v>66</v>
      </c>
      <c r="BD6" s="12" t="s">
        <v>67</v>
      </c>
      <c r="BE6" s="12" t="s">
        <v>68</v>
      </c>
      <c r="BF6" s="12" t="s">
        <v>69</v>
      </c>
      <c r="BH6" s="12" t="s">
        <v>70</v>
      </c>
      <c r="BI6" s="12" t="s">
        <v>71</v>
      </c>
      <c r="BJ6" s="12" t="s">
        <v>72</v>
      </c>
      <c r="BK6" s="12" t="s">
        <v>73</v>
      </c>
    </row>
    <row r="7" spans="2:63" ht="30" customHeight="1" x14ac:dyDescent="0.35">
      <c r="B7" s="10" t="s">
        <v>19</v>
      </c>
      <c r="C7" s="10">
        <v>2194</v>
      </c>
      <c r="D7" s="10">
        <v>1078</v>
      </c>
      <c r="E7" s="10">
        <v>1113</v>
      </c>
      <c r="F7" s="10"/>
      <c r="G7" s="10">
        <v>154</v>
      </c>
      <c r="H7" s="10">
        <v>627</v>
      </c>
      <c r="I7" s="10">
        <v>801</v>
      </c>
      <c r="J7" s="10">
        <v>483</v>
      </c>
      <c r="K7" s="10">
        <v>118</v>
      </c>
      <c r="L7" s="10">
        <v>11</v>
      </c>
      <c r="M7" s="10"/>
      <c r="N7" s="10">
        <v>388</v>
      </c>
      <c r="O7" s="10">
        <v>234</v>
      </c>
      <c r="P7" s="10">
        <v>152</v>
      </c>
      <c r="Q7" s="10">
        <v>183</v>
      </c>
      <c r="R7" s="10">
        <v>158</v>
      </c>
      <c r="S7" s="10">
        <v>250</v>
      </c>
      <c r="T7" s="10">
        <v>156</v>
      </c>
      <c r="U7" s="10">
        <v>94</v>
      </c>
      <c r="V7" s="10">
        <v>253</v>
      </c>
      <c r="W7" s="10">
        <v>160</v>
      </c>
      <c r="X7" s="10">
        <v>91</v>
      </c>
      <c r="Y7" s="10">
        <v>75</v>
      </c>
      <c r="Z7" s="10"/>
      <c r="AA7" s="10">
        <v>371</v>
      </c>
      <c r="AB7" s="10">
        <v>383</v>
      </c>
      <c r="AC7" s="10">
        <v>670</v>
      </c>
      <c r="AD7" s="10">
        <v>468</v>
      </c>
      <c r="AE7" s="10">
        <v>91</v>
      </c>
      <c r="AF7" s="10"/>
      <c r="AG7" s="10">
        <v>11</v>
      </c>
      <c r="AH7" s="10">
        <v>47</v>
      </c>
      <c r="AI7" s="10">
        <v>86</v>
      </c>
      <c r="AJ7" s="10">
        <v>86</v>
      </c>
      <c r="AK7" s="10">
        <v>151</v>
      </c>
      <c r="AL7" s="10">
        <v>163</v>
      </c>
      <c r="AM7" s="10">
        <v>186</v>
      </c>
      <c r="AN7" s="10">
        <v>139</v>
      </c>
      <c r="AO7" s="10">
        <v>135</v>
      </c>
      <c r="AP7" s="10">
        <v>118</v>
      </c>
      <c r="AQ7" s="10">
        <v>188</v>
      </c>
      <c r="AR7" s="10">
        <v>188</v>
      </c>
      <c r="AS7" s="10">
        <v>166</v>
      </c>
      <c r="AT7" s="10">
        <v>88</v>
      </c>
      <c r="AU7" s="10">
        <v>100</v>
      </c>
      <c r="AV7" s="10">
        <v>317</v>
      </c>
      <c r="AW7" s="10"/>
      <c r="AX7" s="10">
        <v>866</v>
      </c>
      <c r="AY7" s="10">
        <v>489</v>
      </c>
      <c r="AZ7" s="10">
        <v>478</v>
      </c>
      <c r="BA7" s="10">
        <v>357</v>
      </c>
      <c r="BB7" s="10"/>
      <c r="BC7" s="10">
        <v>511</v>
      </c>
      <c r="BD7" s="10">
        <v>677</v>
      </c>
      <c r="BE7" s="10">
        <v>688</v>
      </c>
      <c r="BF7" s="10">
        <v>318</v>
      </c>
      <c r="BG7" s="10"/>
      <c r="BH7" s="10">
        <v>449</v>
      </c>
      <c r="BI7" s="10">
        <v>454</v>
      </c>
      <c r="BJ7" s="10">
        <v>856</v>
      </c>
      <c r="BK7" s="10">
        <v>435</v>
      </c>
    </row>
    <row r="8" spans="2:63" ht="30" customHeight="1" x14ac:dyDescent="0.35">
      <c r="B8" s="11" t="s">
        <v>20</v>
      </c>
      <c r="C8" s="11">
        <v>2195</v>
      </c>
      <c r="D8" s="11">
        <v>1109</v>
      </c>
      <c r="E8" s="11">
        <v>1083</v>
      </c>
      <c r="F8" s="11"/>
      <c r="G8" s="11">
        <v>153</v>
      </c>
      <c r="H8" s="11">
        <v>656</v>
      </c>
      <c r="I8" s="11">
        <v>794</v>
      </c>
      <c r="J8" s="11">
        <v>468</v>
      </c>
      <c r="K8" s="11">
        <v>114</v>
      </c>
      <c r="L8" s="11">
        <v>11</v>
      </c>
      <c r="M8" s="11"/>
      <c r="N8" s="11">
        <v>399</v>
      </c>
      <c r="O8" s="11">
        <v>242</v>
      </c>
      <c r="P8" s="11">
        <v>151</v>
      </c>
      <c r="Q8" s="11">
        <v>188</v>
      </c>
      <c r="R8" s="11">
        <v>162</v>
      </c>
      <c r="S8" s="11">
        <v>249</v>
      </c>
      <c r="T8" s="11">
        <v>150</v>
      </c>
      <c r="U8" s="11">
        <v>81</v>
      </c>
      <c r="V8" s="11">
        <v>246</v>
      </c>
      <c r="W8" s="11">
        <v>160</v>
      </c>
      <c r="X8" s="11">
        <v>92</v>
      </c>
      <c r="Y8" s="11">
        <v>74</v>
      </c>
      <c r="Z8" s="11"/>
      <c r="AA8" s="11">
        <v>373</v>
      </c>
      <c r="AB8" s="11">
        <v>386</v>
      </c>
      <c r="AC8" s="11">
        <v>684</v>
      </c>
      <c r="AD8" s="11">
        <v>458</v>
      </c>
      <c r="AE8" s="11">
        <v>81</v>
      </c>
      <c r="AF8" s="11"/>
      <c r="AG8" s="11">
        <v>11</v>
      </c>
      <c r="AH8" s="11">
        <v>48</v>
      </c>
      <c r="AI8" s="11">
        <v>87</v>
      </c>
      <c r="AJ8" s="11">
        <v>87</v>
      </c>
      <c r="AK8" s="11">
        <v>155</v>
      </c>
      <c r="AL8" s="11">
        <v>165</v>
      </c>
      <c r="AM8" s="11">
        <v>189</v>
      </c>
      <c r="AN8" s="11">
        <v>141</v>
      </c>
      <c r="AO8" s="11">
        <v>139</v>
      </c>
      <c r="AP8" s="11">
        <v>119</v>
      </c>
      <c r="AQ8" s="11">
        <v>192</v>
      </c>
      <c r="AR8" s="11">
        <v>192</v>
      </c>
      <c r="AS8" s="11">
        <v>166</v>
      </c>
      <c r="AT8" s="11">
        <v>87</v>
      </c>
      <c r="AU8" s="11">
        <v>98</v>
      </c>
      <c r="AV8" s="11">
        <v>295</v>
      </c>
      <c r="AW8" s="11"/>
      <c r="AX8" s="11">
        <v>839</v>
      </c>
      <c r="AY8" s="11">
        <v>493</v>
      </c>
      <c r="AZ8" s="11">
        <v>488</v>
      </c>
      <c r="BA8" s="11">
        <v>371</v>
      </c>
      <c r="BB8" s="11"/>
      <c r="BC8" s="11">
        <v>512</v>
      </c>
      <c r="BD8" s="11">
        <v>675</v>
      </c>
      <c r="BE8" s="11">
        <v>687</v>
      </c>
      <c r="BF8" s="11">
        <v>321</v>
      </c>
      <c r="BG8" s="11"/>
      <c r="BH8" s="11">
        <v>448</v>
      </c>
      <c r="BI8" s="11">
        <v>452</v>
      </c>
      <c r="BJ8" s="11">
        <v>860</v>
      </c>
      <c r="BK8" s="11">
        <v>434</v>
      </c>
    </row>
    <row r="9" spans="2:63" x14ac:dyDescent="0.35">
      <c r="B9" s="15" t="s">
        <v>449</v>
      </c>
      <c r="C9" s="14">
        <v>0.18618542481049899</v>
      </c>
      <c r="D9" s="14">
        <v>0.1834784702167</v>
      </c>
      <c r="E9" s="14">
        <v>0.18859236765338799</v>
      </c>
      <c r="F9" s="14"/>
      <c r="G9" s="14">
        <v>0.222687736780257</v>
      </c>
      <c r="H9" s="14">
        <v>0.18118817598735301</v>
      </c>
      <c r="I9" s="14">
        <v>0.20795149297205301</v>
      </c>
      <c r="J9" s="14">
        <v>0.16487190699835699</v>
      </c>
      <c r="K9" s="14">
        <v>0.110802430169018</v>
      </c>
      <c r="L9" s="14">
        <v>8.8642604032786204E-2</v>
      </c>
      <c r="M9" s="14"/>
      <c r="N9" s="14">
        <v>0.247946949283225</v>
      </c>
      <c r="O9" s="14">
        <v>0.162888826668588</v>
      </c>
      <c r="P9" s="14">
        <v>0.14616181926041899</v>
      </c>
      <c r="Q9" s="14">
        <v>0.19168944074139499</v>
      </c>
      <c r="R9" s="14">
        <v>0.16306925779501499</v>
      </c>
      <c r="S9" s="14">
        <v>0.198721668411795</v>
      </c>
      <c r="T9" s="14">
        <v>0.12662322036895499</v>
      </c>
      <c r="U9" s="14">
        <v>0.139499456443232</v>
      </c>
      <c r="V9" s="14">
        <v>0.18450817051665599</v>
      </c>
      <c r="W9" s="14">
        <v>0.16335202465072299</v>
      </c>
      <c r="X9" s="14">
        <v>0.16612275515408201</v>
      </c>
      <c r="Y9" s="14">
        <v>0.25851397419142802</v>
      </c>
      <c r="Z9" s="14"/>
      <c r="AA9" s="14">
        <v>0.11741933584623</v>
      </c>
      <c r="AB9" s="14">
        <v>0.14599923060543801</v>
      </c>
      <c r="AC9" s="14">
        <v>0.20666080365867301</v>
      </c>
      <c r="AD9" s="14">
        <v>0.25119512533585497</v>
      </c>
      <c r="AE9" s="14">
        <v>0.35879637491883898</v>
      </c>
      <c r="AF9" s="14"/>
      <c r="AG9" s="14">
        <v>9.3551233077325505E-2</v>
      </c>
      <c r="AH9" s="14">
        <v>0.219958293109768</v>
      </c>
      <c r="AI9" s="14">
        <v>0.198560391321391</v>
      </c>
      <c r="AJ9" s="14">
        <v>9.7097612478301398E-2</v>
      </c>
      <c r="AK9" s="14">
        <v>0.18884636230427301</v>
      </c>
      <c r="AL9" s="14">
        <v>0.16141329704902899</v>
      </c>
      <c r="AM9" s="14">
        <v>0.123285756782297</v>
      </c>
      <c r="AN9" s="14">
        <v>0.158834069384195</v>
      </c>
      <c r="AO9" s="14">
        <v>0.17381711506646699</v>
      </c>
      <c r="AP9" s="14">
        <v>0.13905538413989299</v>
      </c>
      <c r="AQ9" s="14">
        <v>0.13099114044441301</v>
      </c>
      <c r="AR9" s="14">
        <v>0.220698403404824</v>
      </c>
      <c r="AS9" s="14">
        <v>0.13642409879119699</v>
      </c>
      <c r="AT9" s="14">
        <v>0.21566485751977801</v>
      </c>
      <c r="AU9" s="14">
        <v>0.295042798917316</v>
      </c>
      <c r="AV9" s="14">
        <v>0.289178248444798</v>
      </c>
      <c r="AW9" s="14"/>
      <c r="AX9" s="14">
        <v>0.226209979776507</v>
      </c>
      <c r="AY9" s="14">
        <v>0.18040944706429099</v>
      </c>
      <c r="AZ9" s="14">
        <v>0.15491860904903601</v>
      </c>
      <c r="BA9" s="14">
        <v>0.14357041247980501</v>
      </c>
      <c r="BB9" s="14"/>
      <c r="BC9" s="14">
        <v>0.22051671735970199</v>
      </c>
      <c r="BD9" s="14">
        <v>0.157366090300185</v>
      </c>
      <c r="BE9" s="14">
        <v>0.20638810154503501</v>
      </c>
      <c r="BF9" s="14">
        <v>0.14873106878046299</v>
      </c>
      <c r="BG9" s="14"/>
      <c r="BH9" s="14">
        <v>0.24267513679267999</v>
      </c>
      <c r="BI9" s="14">
        <v>0.197730833072503</v>
      </c>
      <c r="BJ9" s="14">
        <v>0.179482984063248</v>
      </c>
      <c r="BK9" s="14">
        <v>0.12909532517480399</v>
      </c>
    </row>
    <row r="10" spans="2:63" ht="29" x14ac:dyDescent="0.35">
      <c r="B10" s="15" t="s">
        <v>450</v>
      </c>
      <c r="C10" s="14">
        <v>0.450857334437894</v>
      </c>
      <c r="D10" s="14">
        <v>0.469821748491276</v>
      </c>
      <c r="E10" s="14">
        <v>0.43081581664098501</v>
      </c>
      <c r="F10" s="14"/>
      <c r="G10" s="14">
        <v>0.39609867357924899</v>
      </c>
      <c r="H10" s="14">
        <v>0.48130719324078702</v>
      </c>
      <c r="I10" s="14">
        <v>0.44344909651008602</v>
      </c>
      <c r="J10" s="14">
        <v>0.43582861329374301</v>
      </c>
      <c r="K10" s="14">
        <v>0.45314043855754299</v>
      </c>
      <c r="L10" s="14">
        <v>0.54960256337637403</v>
      </c>
      <c r="M10" s="14"/>
      <c r="N10" s="14">
        <v>0.46469632099848301</v>
      </c>
      <c r="O10" s="14">
        <v>0.49631129595888301</v>
      </c>
      <c r="P10" s="14">
        <v>0.47606259297237302</v>
      </c>
      <c r="Q10" s="14">
        <v>0.44771665972929803</v>
      </c>
      <c r="R10" s="14">
        <v>0.48956356860250499</v>
      </c>
      <c r="S10" s="14">
        <v>0.42799776930053202</v>
      </c>
      <c r="T10" s="14">
        <v>0.41897556671504599</v>
      </c>
      <c r="U10" s="14">
        <v>0.44735507581325401</v>
      </c>
      <c r="V10" s="14">
        <v>0.42031010899323901</v>
      </c>
      <c r="W10" s="14">
        <v>0.43269114234884998</v>
      </c>
      <c r="X10" s="14">
        <v>0.42234057529419999</v>
      </c>
      <c r="Y10" s="14">
        <v>0.42112677259083697</v>
      </c>
      <c r="Z10" s="14"/>
      <c r="AA10" s="14">
        <v>0.367607394537668</v>
      </c>
      <c r="AB10" s="14">
        <v>0.43881325347025402</v>
      </c>
      <c r="AC10" s="14">
        <v>0.49328896996890498</v>
      </c>
      <c r="AD10" s="14">
        <v>0.477374594356758</v>
      </c>
      <c r="AE10" s="14">
        <v>0.49955134129451001</v>
      </c>
      <c r="AF10" s="14"/>
      <c r="AG10" s="14">
        <v>0</v>
      </c>
      <c r="AH10" s="14">
        <v>0.34393353523196402</v>
      </c>
      <c r="AI10" s="14">
        <v>0.40073669026386199</v>
      </c>
      <c r="AJ10" s="14">
        <v>0.39445055558492098</v>
      </c>
      <c r="AK10" s="14">
        <v>0.381370129494573</v>
      </c>
      <c r="AL10" s="14">
        <v>0.40100381705349802</v>
      </c>
      <c r="AM10" s="14">
        <v>0.43110662196824401</v>
      </c>
      <c r="AN10" s="14">
        <v>0.43236059746350802</v>
      </c>
      <c r="AO10" s="14">
        <v>0.48401921885833399</v>
      </c>
      <c r="AP10" s="14">
        <v>0.42583810943955802</v>
      </c>
      <c r="AQ10" s="14">
        <v>0.54053288902846697</v>
      </c>
      <c r="AR10" s="14">
        <v>0.441485604989515</v>
      </c>
      <c r="AS10" s="14">
        <v>0.50687217287526698</v>
      </c>
      <c r="AT10" s="14">
        <v>0.450579127832199</v>
      </c>
      <c r="AU10" s="14">
        <v>0.42960683862541099</v>
      </c>
      <c r="AV10" s="14">
        <v>0.52795186225718505</v>
      </c>
      <c r="AW10" s="14"/>
      <c r="AX10" s="14">
        <v>0.50714189305662105</v>
      </c>
      <c r="AY10" s="14">
        <v>0.42921721977437099</v>
      </c>
      <c r="AZ10" s="14">
        <v>0.448079600386669</v>
      </c>
      <c r="BA10" s="14">
        <v>0.355415309445067</v>
      </c>
      <c r="BB10" s="14"/>
      <c r="BC10" s="14">
        <v>0.51587457101058898</v>
      </c>
      <c r="BD10" s="14">
        <v>0.47658066527975501</v>
      </c>
      <c r="BE10" s="14">
        <v>0.40725370093542002</v>
      </c>
      <c r="BF10" s="14">
        <v>0.38646262797704101</v>
      </c>
      <c r="BG10" s="14"/>
      <c r="BH10" s="14">
        <v>0.49241980232065002</v>
      </c>
      <c r="BI10" s="14">
        <v>0.47707244378006303</v>
      </c>
      <c r="BJ10" s="14">
        <v>0.45651775387459198</v>
      </c>
      <c r="BK10" s="14">
        <v>0.36941758394065799</v>
      </c>
    </row>
    <row r="11" spans="2:63" x14ac:dyDescent="0.35">
      <c r="B11" s="15" t="s">
        <v>451</v>
      </c>
      <c r="C11" s="14">
        <v>0.221396328932948</v>
      </c>
      <c r="D11" s="14">
        <v>0.23495692232816301</v>
      </c>
      <c r="E11" s="14">
        <v>0.20810080877711001</v>
      </c>
      <c r="F11" s="14"/>
      <c r="G11" s="14">
        <v>0.26796105847372598</v>
      </c>
      <c r="H11" s="14">
        <v>0.23215439397291701</v>
      </c>
      <c r="I11" s="14">
        <v>0.21462948451753699</v>
      </c>
      <c r="J11" s="14">
        <v>0.197256912290072</v>
      </c>
      <c r="K11" s="14">
        <v>0.24702324008641</v>
      </c>
      <c r="L11" s="14">
        <v>0.18035530122965701</v>
      </c>
      <c r="M11" s="14"/>
      <c r="N11" s="14">
        <v>0.207959264686017</v>
      </c>
      <c r="O11" s="14">
        <v>0.19127127243934999</v>
      </c>
      <c r="P11" s="14">
        <v>0.247893892370424</v>
      </c>
      <c r="Q11" s="14">
        <v>0.161917489006457</v>
      </c>
      <c r="R11" s="14">
        <v>0.19696757145190599</v>
      </c>
      <c r="S11" s="14">
        <v>0.23213066126158899</v>
      </c>
      <c r="T11" s="14">
        <v>0.28625682368593902</v>
      </c>
      <c r="U11" s="14">
        <v>0.260764250802756</v>
      </c>
      <c r="V11" s="14">
        <v>0.25061755308922701</v>
      </c>
      <c r="W11" s="14">
        <v>0.25053440075517602</v>
      </c>
      <c r="X11" s="14">
        <v>0.17908213763987499</v>
      </c>
      <c r="Y11" s="14">
        <v>0.224362003989175</v>
      </c>
      <c r="Z11" s="14"/>
      <c r="AA11" s="14">
        <v>0.26566045896298102</v>
      </c>
      <c r="AB11" s="14">
        <v>0.23992386739215699</v>
      </c>
      <c r="AC11" s="14">
        <v>0.18170709093121301</v>
      </c>
      <c r="AD11" s="14">
        <v>0.20316251484645501</v>
      </c>
      <c r="AE11" s="14">
        <v>0.13107804880599899</v>
      </c>
      <c r="AF11" s="14"/>
      <c r="AG11" s="14">
        <v>0.18256575666924299</v>
      </c>
      <c r="AH11" s="14">
        <v>0.28781536574973199</v>
      </c>
      <c r="AI11" s="14">
        <v>0.29772128918940399</v>
      </c>
      <c r="AJ11" s="14">
        <v>0.32462906315018702</v>
      </c>
      <c r="AK11" s="14">
        <v>0.23357795482062499</v>
      </c>
      <c r="AL11" s="14">
        <v>0.214459374728355</v>
      </c>
      <c r="AM11" s="14">
        <v>0.28341335832235298</v>
      </c>
      <c r="AN11" s="14">
        <v>0.233395212469166</v>
      </c>
      <c r="AO11" s="14">
        <v>0.18259420203110899</v>
      </c>
      <c r="AP11" s="14">
        <v>0.21960509221764399</v>
      </c>
      <c r="AQ11" s="14">
        <v>0.23405383987378001</v>
      </c>
      <c r="AR11" s="14">
        <v>0.211803735362905</v>
      </c>
      <c r="AS11" s="14">
        <v>0.22778016610260601</v>
      </c>
      <c r="AT11" s="14">
        <v>0.207026425283419</v>
      </c>
      <c r="AU11" s="14">
        <v>0.207923986448105</v>
      </c>
      <c r="AV11" s="14">
        <v>0.142070266539393</v>
      </c>
      <c r="AW11" s="14"/>
      <c r="AX11" s="14">
        <v>0.17532699442726199</v>
      </c>
      <c r="AY11" s="14">
        <v>0.26314977431867198</v>
      </c>
      <c r="AZ11" s="14">
        <v>0.21774418094348499</v>
      </c>
      <c r="BA11" s="14">
        <v>0.27492035907631901</v>
      </c>
      <c r="BB11" s="14"/>
      <c r="BC11" s="14">
        <v>0.18334495729196701</v>
      </c>
      <c r="BD11" s="14">
        <v>0.20358128711516801</v>
      </c>
      <c r="BE11" s="14">
        <v>0.22415741781694001</v>
      </c>
      <c r="BF11" s="14">
        <v>0.31358569387451601</v>
      </c>
      <c r="BG11" s="14"/>
      <c r="BH11" s="14">
        <v>0.169556017419592</v>
      </c>
      <c r="BI11" s="14">
        <v>0.20279239362895901</v>
      </c>
      <c r="BJ11" s="14">
        <v>0.23206738113591099</v>
      </c>
      <c r="BK11" s="14">
        <v>0.27317866836248</v>
      </c>
    </row>
    <row r="12" spans="2:63" ht="29" x14ac:dyDescent="0.35">
      <c r="B12" s="15" t="s">
        <v>452</v>
      </c>
      <c r="C12" s="14">
        <v>8.2120371792761798E-2</v>
      </c>
      <c r="D12" s="14">
        <v>7.5279104508369707E-2</v>
      </c>
      <c r="E12" s="14">
        <v>8.9350674446708703E-2</v>
      </c>
      <c r="F12" s="14"/>
      <c r="G12" s="14">
        <v>6.02284605291519E-2</v>
      </c>
      <c r="H12" s="14">
        <v>5.5997524773430001E-2</v>
      </c>
      <c r="I12" s="14">
        <v>7.1756110775246698E-2</v>
      </c>
      <c r="J12" s="14">
        <v>0.12950732375107701</v>
      </c>
      <c r="K12" s="14">
        <v>0.13028155253097401</v>
      </c>
      <c r="L12" s="14">
        <v>0.181399531361183</v>
      </c>
      <c r="M12" s="14"/>
      <c r="N12" s="14">
        <v>5.5954053014087297E-2</v>
      </c>
      <c r="O12" s="14">
        <v>8.9806643061413602E-2</v>
      </c>
      <c r="P12" s="14">
        <v>8.4660111151744502E-2</v>
      </c>
      <c r="Q12" s="14">
        <v>0.130727527920034</v>
      </c>
      <c r="R12" s="14">
        <v>5.2502896826190998E-2</v>
      </c>
      <c r="S12" s="14">
        <v>8.8689835873228401E-2</v>
      </c>
      <c r="T12" s="14">
        <v>8.9751079949187601E-2</v>
      </c>
      <c r="U12" s="14">
        <v>6.7994247253540502E-2</v>
      </c>
      <c r="V12" s="14">
        <v>8.8420583183318593E-2</v>
      </c>
      <c r="W12" s="14">
        <v>9.02131533316195E-2</v>
      </c>
      <c r="X12" s="14">
        <v>0.109183849496423</v>
      </c>
      <c r="Y12" s="14">
        <v>4.00029238530243E-2</v>
      </c>
      <c r="Z12" s="14"/>
      <c r="AA12" s="14">
        <v>0.11949635651014</v>
      </c>
      <c r="AB12" s="14">
        <v>9.9241360699786105E-2</v>
      </c>
      <c r="AC12" s="14">
        <v>7.7391255508938897E-2</v>
      </c>
      <c r="AD12" s="14">
        <v>4.4573956183638602E-2</v>
      </c>
      <c r="AE12" s="14">
        <v>1.05742349806522E-2</v>
      </c>
      <c r="AF12" s="14"/>
      <c r="AG12" s="14">
        <v>0</v>
      </c>
      <c r="AH12" s="14">
        <v>6.5671270461717404E-2</v>
      </c>
      <c r="AI12" s="14">
        <v>3.2802363918007602E-2</v>
      </c>
      <c r="AJ12" s="14">
        <v>9.3823591233709994E-2</v>
      </c>
      <c r="AK12" s="14">
        <v>0.14413670593797201</v>
      </c>
      <c r="AL12" s="14">
        <v>0.11375336677299901</v>
      </c>
      <c r="AM12" s="14">
        <v>7.6963443844707394E-2</v>
      </c>
      <c r="AN12" s="14">
        <v>0.139471256506704</v>
      </c>
      <c r="AO12" s="14">
        <v>0.122587520519888</v>
      </c>
      <c r="AP12" s="14">
        <v>0.118293232135989</v>
      </c>
      <c r="AQ12" s="14">
        <v>6.7499484472273899E-2</v>
      </c>
      <c r="AR12" s="14">
        <v>7.8240224321455207E-2</v>
      </c>
      <c r="AS12" s="14">
        <v>7.9882545935335794E-2</v>
      </c>
      <c r="AT12" s="14">
        <v>7.1709289128076698E-2</v>
      </c>
      <c r="AU12" s="14">
        <v>1.9434200546153899E-2</v>
      </c>
      <c r="AV12" s="14">
        <v>2.4503276285802501E-2</v>
      </c>
      <c r="AW12" s="14"/>
      <c r="AX12" s="14">
        <v>5.6954460861362001E-2</v>
      </c>
      <c r="AY12" s="14">
        <v>7.3611229185552005E-2</v>
      </c>
      <c r="AZ12" s="14">
        <v>0.10246421011691299</v>
      </c>
      <c r="BA12" s="14">
        <v>0.12442815682758999</v>
      </c>
      <c r="BB12" s="14"/>
      <c r="BC12" s="14">
        <v>5.5620983158072797E-2</v>
      </c>
      <c r="BD12" s="14">
        <v>0.102678256671864</v>
      </c>
      <c r="BE12" s="14">
        <v>9.6012011393414698E-2</v>
      </c>
      <c r="BF12" s="14">
        <v>5.14713519459577E-2</v>
      </c>
      <c r="BG12" s="14"/>
      <c r="BH12" s="14">
        <v>6.5882643419429496E-2</v>
      </c>
      <c r="BI12" s="14">
        <v>7.2873380991019004E-2</v>
      </c>
      <c r="BJ12" s="14">
        <v>8.1159009421387901E-2</v>
      </c>
      <c r="BK12" s="14">
        <v>0.110425556810817</v>
      </c>
    </row>
    <row r="13" spans="2:63" ht="29" x14ac:dyDescent="0.35">
      <c r="B13" s="15" t="s">
        <v>453</v>
      </c>
      <c r="C13" s="14">
        <v>3.4194214919158097E-2</v>
      </c>
      <c r="D13" s="14">
        <v>1.58521731006315E-2</v>
      </c>
      <c r="E13" s="14">
        <v>5.3077667315036797E-2</v>
      </c>
      <c r="F13" s="14"/>
      <c r="G13" s="14">
        <v>1.0613174740957401E-2</v>
      </c>
      <c r="H13" s="14">
        <v>2.2231956716773402E-2</v>
      </c>
      <c r="I13" s="14">
        <v>3.6593238316010697E-2</v>
      </c>
      <c r="J13" s="14">
        <v>5.5273333296794097E-2</v>
      </c>
      <c r="K13" s="14">
        <v>3.4819504573319802E-2</v>
      </c>
      <c r="L13" s="14">
        <v>0</v>
      </c>
      <c r="M13" s="14"/>
      <c r="N13" s="14">
        <v>1.6539748266941899E-2</v>
      </c>
      <c r="O13" s="14">
        <v>3.7896343989335599E-2</v>
      </c>
      <c r="P13" s="14">
        <v>3.1977378779938802E-2</v>
      </c>
      <c r="Q13" s="14">
        <v>3.0303799711825199E-2</v>
      </c>
      <c r="R13" s="14">
        <v>4.7335942812457503E-2</v>
      </c>
      <c r="S13" s="14">
        <v>3.5756221380850398E-2</v>
      </c>
      <c r="T13" s="14">
        <v>3.2500443576416099E-2</v>
      </c>
      <c r="U13" s="14">
        <v>4.1392980041503803E-2</v>
      </c>
      <c r="V13" s="14">
        <v>3.5535678670107498E-2</v>
      </c>
      <c r="W13" s="14">
        <v>5.0407222125649999E-2</v>
      </c>
      <c r="X13" s="14">
        <v>5.6109147419036602E-2</v>
      </c>
      <c r="Y13" s="14">
        <v>2.60970359800493E-2</v>
      </c>
      <c r="Z13" s="14"/>
      <c r="AA13" s="14">
        <v>7.0052797771580994E-2</v>
      </c>
      <c r="AB13" s="14">
        <v>4.7076689024886799E-2</v>
      </c>
      <c r="AC13" s="14">
        <v>2.4940771149959701E-2</v>
      </c>
      <c r="AD13" s="14">
        <v>1.53327117436494E-2</v>
      </c>
      <c r="AE13" s="14">
        <v>0</v>
      </c>
      <c r="AF13" s="14"/>
      <c r="AG13" s="14">
        <v>0.44949096396516702</v>
      </c>
      <c r="AH13" s="14">
        <v>2.2470171815383001E-2</v>
      </c>
      <c r="AI13" s="14">
        <v>2.2856304573019098E-2</v>
      </c>
      <c r="AJ13" s="14">
        <v>5.5336120221693499E-2</v>
      </c>
      <c r="AK13" s="14">
        <v>1.2581845804375401E-2</v>
      </c>
      <c r="AL13" s="14">
        <v>4.1105368605426199E-2</v>
      </c>
      <c r="AM13" s="14">
        <v>6.8072679517186596E-2</v>
      </c>
      <c r="AN13" s="14">
        <v>1.40227283498695E-2</v>
      </c>
      <c r="AO13" s="14">
        <v>2.90747943182087E-2</v>
      </c>
      <c r="AP13" s="14">
        <v>5.1426242239073501E-2</v>
      </c>
      <c r="AQ13" s="14">
        <v>1.5458023921780599E-2</v>
      </c>
      <c r="AR13" s="14">
        <v>2.6753245937173101E-2</v>
      </c>
      <c r="AS13" s="14">
        <v>3.6210876242854698E-2</v>
      </c>
      <c r="AT13" s="14">
        <v>4.2934924540141098E-2</v>
      </c>
      <c r="AU13" s="14">
        <v>3.88975161367821E-2</v>
      </c>
      <c r="AV13" s="14">
        <v>1.3569855593436301E-2</v>
      </c>
      <c r="AW13" s="14"/>
      <c r="AX13" s="14">
        <v>2.7854989285300401E-2</v>
      </c>
      <c r="AY13" s="14">
        <v>2.99311249701831E-2</v>
      </c>
      <c r="AZ13" s="14">
        <v>4.0270496218473298E-2</v>
      </c>
      <c r="BA13" s="14">
        <v>4.6561831508285301E-2</v>
      </c>
      <c r="BB13" s="14"/>
      <c r="BC13" s="14">
        <v>1.8576131825313501E-2</v>
      </c>
      <c r="BD13" s="14">
        <v>3.8803748402338502E-2</v>
      </c>
      <c r="BE13" s="14">
        <v>4.0238293677648598E-2</v>
      </c>
      <c r="BF13" s="14">
        <v>3.64840425956134E-2</v>
      </c>
      <c r="BG13" s="14"/>
      <c r="BH13" s="14">
        <v>1.7767511305048601E-2</v>
      </c>
      <c r="BI13" s="14">
        <v>2.0139893795599599E-2</v>
      </c>
      <c r="BJ13" s="14">
        <v>4.01928118086309E-2</v>
      </c>
      <c r="BK13" s="14">
        <v>5.3919063315601798E-2</v>
      </c>
    </row>
    <row r="14" spans="2:63" x14ac:dyDescent="0.35">
      <c r="B14" s="15" t="s">
        <v>102</v>
      </c>
      <c r="C14" s="20">
        <v>2.52463251067385E-2</v>
      </c>
      <c r="D14" s="20">
        <v>2.0611581354860301E-2</v>
      </c>
      <c r="E14" s="20">
        <v>3.00626651667713E-2</v>
      </c>
      <c r="F14" s="20"/>
      <c r="G14" s="20">
        <v>4.2410895896657898E-2</v>
      </c>
      <c r="H14" s="20">
        <v>2.71207553087391E-2</v>
      </c>
      <c r="I14" s="20">
        <v>2.56205769090662E-2</v>
      </c>
      <c r="J14" s="20">
        <v>1.7261910369956699E-2</v>
      </c>
      <c r="K14" s="20">
        <v>2.3932834082734899E-2</v>
      </c>
      <c r="L14" s="20">
        <v>0</v>
      </c>
      <c r="M14" s="20"/>
      <c r="N14" s="20">
        <v>6.9036637512462397E-3</v>
      </c>
      <c r="O14" s="20">
        <v>2.1825617882430801E-2</v>
      </c>
      <c r="P14" s="20">
        <v>1.3244205465099799E-2</v>
      </c>
      <c r="Q14" s="20">
        <v>3.7645082890990798E-2</v>
      </c>
      <c r="R14" s="20">
        <v>5.0560762511924401E-2</v>
      </c>
      <c r="S14" s="20">
        <v>1.6703843772005601E-2</v>
      </c>
      <c r="T14" s="20">
        <v>4.58928657044562E-2</v>
      </c>
      <c r="U14" s="20">
        <v>4.2993989645714097E-2</v>
      </c>
      <c r="V14" s="20">
        <v>2.0607905547450799E-2</v>
      </c>
      <c r="W14" s="20">
        <v>1.2802056787982E-2</v>
      </c>
      <c r="X14" s="20">
        <v>6.7161534996383901E-2</v>
      </c>
      <c r="Y14" s="20">
        <v>2.9897289395485999E-2</v>
      </c>
      <c r="Z14" s="20"/>
      <c r="AA14" s="20">
        <v>5.9763656371400103E-2</v>
      </c>
      <c r="AB14" s="20">
        <v>2.89455988074779E-2</v>
      </c>
      <c r="AC14" s="20">
        <v>1.6011108782310698E-2</v>
      </c>
      <c r="AD14" s="20">
        <v>8.3610975336440106E-3</v>
      </c>
      <c r="AE14" s="20">
        <v>0</v>
      </c>
      <c r="AF14" s="20"/>
      <c r="AG14" s="20">
        <v>0.27439204628826502</v>
      </c>
      <c r="AH14" s="20">
        <v>6.0151363631436E-2</v>
      </c>
      <c r="AI14" s="20">
        <v>4.7322960734317202E-2</v>
      </c>
      <c r="AJ14" s="20">
        <v>3.4663057331187401E-2</v>
      </c>
      <c r="AK14" s="20">
        <v>3.9487001638181203E-2</v>
      </c>
      <c r="AL14" s="20">
        <v>6.8264775790693802E-2</v>
      </c>
      <c r="AM14" s="20">
        <v>1.71581395652118E-2</v>
      </c>
      <c r="AN14" s="20">
        <v>2.1916135826557898E-2</v>
      </c>
      <c r="AO14" s="20">
        <v>7.9071492059917294E-3</v>
      </c>
      <c r="AP14" s="20">
        <v>4.5781939827842802E-2</v>
      </c>
      <c r="AQ14" s="20">
        <v>1.14646222592861E-2</v>
      </c>
      <c r="AR14" s="20">
        <v>2.1018785984127202E-2</v>
      </c>
      <c r="AS14" s="20">
        <v>1.28301400527397E-2</v>
      </c>
      <c r="AT14" s="20">
        <v>1.20853756963875E-2</v>
      </c>
      <c r="AU14" s="20">
        <v>9.0946593262313195E-3</v>
      </c>
      <c r="AV14" s="20">
        <v>2.72649087938601E-3</v>
      </c>
      <c r="AW14" s="20"/>
      <c r="AX14" s="20">
        <v>6.5116825929477998E-3</v>
      </c>
      <c r="AY14" s="20">
        <v>2.3681204686931599E-2</v>
      </c>
      <c r="AZ14" s="20">
        <v>3.65229032854235E-2</v>
      </c>
      <c r="BA14" s="20">
        <v>5.5103930662933197E-2</v>
      </c>
      <c r="BB14" s="20"/>
      <c r="BC14" s="20">
        <v>6.0666393543548896E-3</v>
      </c>
      <c r="BD14" s="20">
        <v>2.0989952230688599E-2</v>
      </c>
      <c r="BE14" s="20">
        <v>2.59504746315419E-2</v>
      </c>
      <c r="BF14" s="20">
        <v>6.3265214826408497E-2</v>
      </c>
      <c r="BG14" s="20"/>
      <c r="BH14" s="20">
        <v>1.1698888742599899E-2</v>
      </c>
      <c r="BI14" s="20">
        <v>2.9391054731855999E-2</v>
      </c>
      <c r="BJ14" s="20">
        <v>1.0580059696229899E-2</v>
      </c>
      <c r="BK14" s="20">
        <v>6.3963802395639702E-2</v>
      </c>
    </row>
    <row r="15" spans="2:63" x14ac:dyDescent="0.35">
      <c r="B15" s="16" t="s">
        <v>240</v>
      </c>
    </row>
    <row r="16" spans="2:63" x14ac:dyDescent="0.35">
      <c r="B16" t="s">
        <v>104</v>
      </c>
    </row>
    <row r="17" spans="2:2" x14ac:dyDescent="0.35">
      <c r="B17" t="s">
        <v>105</v>
      </c>
    </row>
    <row r="19" spans="2:2" x14ac:dyDescent="0.35">
      <c r="B19" s="8" t="str">
        <f>HYPERLINK("#'Contents'!A1", "Return to Contents")</f>
        <v>Return to Contents</v>
      </c>
    </row>
  </sheetData>
  <mergeCells count="9">
    <mergeCell ref="BH5:BK5"/>
    <mergeCell ref="D2:BE2"/>
    <mergeCell ref="D5:E5"/>
    <mergeCell ref="G5:L5"/>
    <mergeCell ref="N5:Y5"/>
    <mergeCell ref="AA5:AE5"/>
    <mergeCell ref="AG5:AV5"/>
    <mergeCell ref="AX5:BA5"/>
    <mergeCell ref="BC5:BF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A6ACC-C430-457A-8521-55CBF7587143}">
  <dimension ref="B2:BK19"/>
  <sheetViews>
    <sheetView showGridLines="0" workbookViewId="0">
      <pane xSplit="2" topLeftCell="C1" activePane="topRight" state="frozen"/>
      <selection activeCell="B8" sqref="B8"/>
      <selection pane="topRight" activeCell="B19" sqref="B1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25" width="10.7265625" customWidth="1"/>
    <col min="26" max="26" width="2.1796875" customWidth="1"/>
    <col min="27" max="31" width="10.7265625" customWidth="1"/>
    <col min="32" max="32" width="2.1796875" customWidth="1"/>
    <col min="33" max="48" width="10.7265625" customWidth="1"/>
    <col min="49" max="49" width="2.1796875" customWidth="1"/>
    <col min="50" max="53" width="10.7265625" customWidth="1"/>
    <col min="54" max="54" width="2.1796875" customWidth="1"/>
    <col min="55" max="58" width="10.7265625" customWidth="1"/>
    <col min="59" max="59" width="2.1796875" customWidth="1"/>
    <col min="60" max="63" width="10.7265625" customWidth="1"/>
    <col min="64" max="64" width="2.1796875" customWidth="1"/>
  </cols>
  <sheetData>
    <row r="2" spans="2:63" ht="40" customHeight="1" x14ac:dyDescent="0.35">
      <c r="D2" s="27" t="s">
        <v>459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row>
    <row r="5" spans="2:63" ht="30" customHeight="1" x14ac:dyDescent="0.35">
      <c r="B5" s="19"/>
      <c r="C5" s="19"/>
      <c r="D5" s="28" t="s">
        <v>79</v>
      </c>
      <c r="E5" s="28"/>
      <c r="F5" s="19"/>
      <c r="G5" s="28" t="s">
        <v>80</v>
      </c>
      <c r="H5" s="28"/>
      <c r="I5" s="28"/>
      <c r="J5" s="28"/>
      <c r="K5" s="28"/>
      <c r="L5" s="28"/>
      <c r="M5" s="19"/>
      <c r="N5" s="28" t="s">
        <v>82</v>
      </c>
      <c r="O5" s="28"/>
      <c r="P5" s="28"/>
      <c r="Q5" s="28"/>
      <c r="R5" s="28"/>
      <c r="S5" s="28"/>
      <c r="T5" s="28"/>
      <c r="U5" s="28"/>
      <c r="V5" s="28"/>
      <c r="W5" s="28"/>
      <c r="X5" s="28"/>
      <c r="Y5" s="28"/>
      <c r="Z5" s="19"/>
      <c r="AA5" s="28" t="s">
        <v>83</v>
      </c>
      <c r="AB5" s="28"/>
      <c r="AC5" s="28"/>
      <c r="AD5" s="28"/>
      <c r="AE5" s="28"/>
      <c r="AF5" s="19"/>
      <c r="AG5" s="28" t="s">
        <v>84</v>
      </c>
      <c r="AH5" s="28"/>
      <c r="AI5" s="28"/>
      <c r="AJ5" s="28"/>
      <c r="AK5" s="28"/>
      <c r="AL5" s="28"/>
      <c r="AM5" s="28"/>
      <c r="AN5" s="28"/>
      <c r="AO5" s="28"/>
      <c r="AP5" s="28"/>
      <c r="AQ5" s="28"/>
      <c r="AR5" s="28"/>
      <c r="AS5" s="28"/>
      <c r="AT5" s="28"/>
      <c r="AU5" s="28"/>
      <c r="AV5" s="28"/>
      <c r="AW5" s="19"/>
      <c r="AX5" s="28" t="s">
        <v>81</v>
      </c>
      <c r="AY5" s="28"/>
      <c r="AZ5" s="28"/>
      <c r="BA5" s="28"/>
      <c r="BB5" s="19"/>
      <c r="BC5" s="28" t="s">
        <v>86</v>
      </c>
      <c r="BD5" s="28"/>
      <c r="BE5" s="28"/>
      <c r="BF5" s="28"/>
      <c r="BG5" s="19"/>
      <c r="BH5" s="28" t="s">
        <v>87</v>
      </c>
      <c r="BI5" s="28"/>
      <c r="BJ5" s="28"/>
      <c r="BK5" s="28"/>
    </row>
    <row r="6" spans="2:63" ht="72.5" x14ac:dyDescent="0.35">
      <c r="B6" t="s">
        <v>15</v>
      </c>
      <c r="C6" s="9" t="s">
        <v>16</v>
      </c>
      <c r="D6" s="12" t="s">
        <v>17</v>
      </c>
      <c r="E6" s="12" t="s">
        <v>18</v>
      </c>
      <c r="G6" s="12" t="s">
        <v>21</v>
      </c>
      <c r="H6" s="12" t="s">
        <v>22</v>
      </c>
      <c r="I6" s="12" t="s">
        <v>23</v>
      </c>
      <c r="J6" s="12" t="s">
        <v>24</v>
      </c>
      <c r="K6" s="12" t="s">
        <v>25</v>
      </c>
      <c r="L6" s="12" t="s">
        <v>26</v>
      </c>
      <c r="N6" s="12" t="s">
        <v>31</v>
      </c>
      <c r="O6" s="12" t="s">
        <v>32</v>
      </c>
      <c r="P6" s="12" t="s">
        <v>33</v>
      </c>
      <c r="Q6" s="12" t="s">
        <v>34</v>
      </c>
      <c r="R6" s="12" t="s">
        <v>35</v>
      </c>
      <c r="S6" s="12" t="s">
        <v>36</v>
      </c>
      <c r="T6" s="12" t="s">
        <v>37</v>
      </c>
      <c r="U6" s="12" t="s">
        <v>38</v>
      </c>
      <c r="V6" s="12" t="s">
        <v>39</v>
      </c>
      <c r="W6" s="12" t="s">
        <v>40</v>
      </c>
      <c r="X6" s="12" t="s">
        <v>41</v>
      </c>
      <c r="Y6" s="12" t="s">
        <v>42</v>
      </c>
      <c r="AA6" s="12" t="s">
        <v>43</v>
      </c>
      <c r="AB6" s="12" t="s">
        <v>44</v>
      </c>
      <c r="AC6" s="12" t="s">
        <v>45</v>
      </c>
      <c r="AD6" s="12" t="s">
        <v>46</v>
      </c>
      <c r="AE6" s="12" t="s">
        <v>47</v>
      </c>
      <c r="AG6" s="12" t="s">
        <v>48</v>
      </c>
      <c r="AH6" s="12" t="s">
        <v>49</v>
      </c>
      <c r="AI6" s="12" t="s">
        <v>50</v>
      </c>
      <c r="AJ6" s="12" t="s">
        <v>51</v>
      </c>
      <c r="AK6" s="12" t="s">
        <v>52</v>
      </c>
      <c r="AL6" s="12" t="s">
        <v>53</v>
      </c>
      <c r="AM6" s="12" t="s">
        <v>54</v>
      </c>
      <c r="AN6" s="12" t="s">
        <v>55</v>
      </c>
      <c r="AO6" s="12" t="s">
        <v>56</v>
      </c>
      <c r="AP6" s="12" t="s">
        <v>57</v>
      </c>
      <c r="AQ6" s="12" t="s">
        <v>58</v>
      </c>
      <c r="AR6" s="12" t="s">
        <v>59</v>
      </c>
      <c r="AS6" s="12" t="s">
        <v>60</v>
      </c>
      <c r="AT6" s="12" t="s">
        <v>61</v>
      </c>
      <c r="AU6" s="12" t="s">
        <v>62</v>
      </c>
      <c r="AV6" s="12" t="s">
        <v>63</v>
      </c>
      <c r="AX6" s="12" t="s">
        <v>27</v>
      </c>
      <c r="AY6" s="12" t="s">
        <v>28</v>
      </c>
      <c r="AZ6" s="12" t="s">
        <v>29</v>
      </c>
      <c r="BA6" s="12" t="s">
        <v>30</v>
      </c>
      <c r="BC6" s="12" t="s">
        <v>66</v>
      </c>
      <c r="BD6" s="12" t="s">
        <v>67</v>
      </c>
      <c r="BE6" s="12" t="s">
        <v>68</v>
      </c>
      <c r="BF6" s="12" t="s">
        <v>69</v>
      </c>
      <c r="BH6" s="12" t="s">
        <v>70</v>
      </c>
      <c r="BI6" s="12" t="s">
        <v>71</v>
      </c>
      <c r="BJ6" s="12" t="s">
        <v>72</v>
      </c>
      <c r="BK6" s="12" t="s">
        <v>73</v>
      </c>
    </row>
    <row r="7" spans="2:63" ht="30" customHeight="1" x14ac:dyDescent="0.35">
      <c r="B7" s="10" t="s">
        <v>19</v>
      </c>
      <c r="C7" s="10">
        <v>2194</v>
      </c>
      <c r="D7" s="10">
        <v>1078</v>
      </c>
      <c r="E7" s="10">
        <v>1113</v>
      </c>
      <c r="F7" s="10"/>
      <c r="G7" s="10">
        <v>154</v>
      </c>
      <c r="H7" s="10">
        <v>627</v>
      </c>
      <c r="I7" s="10">
        <v>801</v>
      </c>
      <c r="J7" s="10">
        <v>483</v>
      </c>
      <c r="K7" s="10">
        <v>118</v>
      </c>
      <c r="L7" s="10">
        <v>11</v>
      </c>
      <c r="M7" s="10"/>
      <c r="N7" s="10">
        <v>388</v>
      </c>
      <c r="O7" s="10">
        <v>234</v>
      </c>
      <c r="P7" s="10">
        <v>152</v>
      </c>
      <c r="Q7" s="10">
        <v>183</v>
      </c>
      <c r="R7" s="10">
        <v>158</v>
      </c>
      <c r="S7" s="10">
        <v>250</v>
      </c>
      <c r="T7" s="10">
        <v>156</v>
      </c>
      <c r="U7" s="10">
        <v>94</v>
      </c>
      <c r="V7" s="10">
        <v>253</v>
      </c>
      <c r="W7" s="10">
        <v>160</v>
      </c>
      <c r="X7" s="10">
        <v>91</v>
      </c>
      <c r="Y7" s="10">
        <v>75</v>
      </c>
      <c r="Z7" s="10"/>
      <c r="AA7" s="10">
        <v>371</v>
      </c>
      <c r="AB7" s="10">
        <v>383</v>
      </c>
      <c r="AC7" s="10">
        <v>670</v>
      </c>
      <c r="AD7" s="10">
        <v>468</v>
      </c>
      <c r="AE7" s="10">
        <v>91</v>
      </c>
      <c r="AF7" s="10"/>
      <c r="AG7" s="10">
        <v>11</v>
      </c>
      <c r="AH7" s="10">
        <v>47</v>
      </c>
      <c r="AI7" s="10">
        <v>86</v>
      </c>
      <c r="AJ7" s="10">
        <v>86</v>
      </c>
      <c r="AK7" s="10">
        <v>151</v>
      </c>
      <c r="AL7" s="10">
        <v>163</v>
      </c>
      <c r="AM7" s="10">
        <v>186</v>
      </c>
      <c r="AN7" s="10">
        <v>139</v>
      </c>
      <c r="AO7" s="10">
        <v>135</v>
      </c>
      <c r="AP7" s="10">
        <v>118</v>
      </c>
      <c r="AQ7" s="10">
        <v>188</v>
      </c>
      <c r="AR7" s="10">
        <v>188</v>
      </c>
      <c r="AS7" s="10">
        <v>166</v>
      </c>
      <c r="AT7" s="10">
        <v>88</v>
      </c>
      <c r="AU7" s="10">
        <v>100</v>
      </c>
      <c r="AV7" s="10">
        <v>317</v>
      </c>
      <c r="AW7" s="10"/>
      <c r="AX7" s="10">
        <v>866</v>
      </c>
      <c r="AY7" s="10">
        <v>489</v>
      </c>
      <c r="AZ7" s="10">
        <v>478</v>
      </c>
      <c r="BA7" s="10">
        <v>357</v>
      </c>
      <c r="BB7" s="10"/>
      <c r="BC7" s="10">
        <v>511</v>
      </c>
      <c r="BD7" s="10">
        <v>677</v>
      </c>
      <c r="BE7" s="10">
        <v>688</v>
      </c>
      <c r="BF7" s="10">
        <v>318</v>
      </c>
      <c r="BG7" s="10"/>
      <c r="BH7" s="10">
        <v>449</v>
      </c>
      <c r="BI7" s="10">
        <v>454</v>
      </c>
      <c r="BJ7" s="10">
        <v>856</v>
      </c>
      <c r="BK7" s="10">
        <v>435</v>
      </c>
    </row>
    <row r="8" spans="2:63" ht="30" customHeight="1" x14ac:dyDescent="0.35">
      <c r="B8" s="11" t="s">
        <v>20</v>
      </c>
      <c r="C8" s="11">
        <v>2195</v>
      </c>
      <c r="D8" s="11">
        <v>1109</v>
      </c>
      <c r="E8" s="11">
        <v>1083</v>
      </c>
      <c r="F8" s="11"/>
      <c r="G8" s="11">
        <v>153</v>
      </c>
      <c r="H8" s="11">
        <v>656</v>
      </c>
      <c r="I8" s="11">
        <v>794</v>
      </c>
      <c r="J8" s="11">
        <v>468</v>
      </c>
      <c r="K8" s="11">
        <v>114</v>
      </c>
      <c r="L8" s="11">
        <v>11</v>
      </c>
      <c r="M8" s="11"/>
      <c r="N8" s="11">
        <v>399</v>
      </c>
      <c r="O8" s="11">
        <v>242</v>
      </c>
      <c r="P8" s="11">
        <v>151</v>
      </c>
      <c r="Q8" s="11">
        <v>188</v>
      </c>
      <c r="R8" s="11">
        <v>162</v>
      </c>
      <c r="S8" s="11">
        <v>249</v>
      </c>
      <c r="T8" s="11">
        <v>150</v>
      </c>
      <c r="U8" s="11">
        <v>81</v>
      </c>
      <c r="V8" s="11">
        <v>246</v>
      </c>
      <c r="W8" s="11">
        <v>160</v>
      </c>
      <c r="X8" s="11">
        <v>92</v>
      </c>
      <c r="Y8" s="11">
        <v>74</v>
      </c>
      <c r="Z8" s="11"/>
      <c r="AA8" s="11">
        <v>373</v>
      </c>
      <c r="AB8" s="11">
        <v>386</v>
      </c>
      <c r="AC8" s="11">
        <v>684</v>
      </c>
      <c r="AD8" s="11">
        <v>458</v>
      </c>
      <c r="AE8" s="11">
        <v>81</v>
      </c>
      <c r="AF8" s="11"/>
      <c r="AG8" s="11">
        <v>11</v>
      </c>
      <c r="AH8" s="11">
        <v>48</v>
      </c>
      <c r="AI8" s="11">
        <v>87</v>
      </c>
      <c r="AJ8" s="11">
        <v>87</v>
      </c>
      <c r="AK8" s="11">
        <v>155</v>
      </c>
      <c r="AL8" s="11">
        <v>165</v>
      </c>
      <c r="AM8" s="11">
        <v>189</v>
      </c>
      <c r="AN8" s="11">
        <v>141</v>
      </c>
      <c r="AO8" s="11">
        <v>139</v>
      </c>
      <c r="AP8" s="11">
        <v>119</v>
      </c>
      <c r="AQ8" s="11">
        <v>192</v>
      </c>
      <c r="AR8" s="11">
        <v>192</v>
      </c>
      <c r="AS8" s="11">
        <v>166</v>
      </c>
      <c r="AT8" s="11">
        <v>87</v>
      </c>
      <c r="AU8" s="11">
        <v>98</v>
      </c>
      <c r="AV8" s="11">
        <v>295</v>
      </c>
      <c r="AW8" s="11"/>
      <c r="AX8" s="11">
        <v>839</v>
      </c>
      <c r="AY8" s="11">
        <v>493</v>
      </c>
      <c r="AZ8" s="11">
        <v>488</v>
      </c>
      <c r="BA8" s="11">
        <v>371</v>
      </c>
      <c r="BB8" s="11"/>
      <c r="BC8" s="11">
        <v>512</v>
      </c>
      <c r="BD8" s="11">
        <v>675</v>
      </c>
      <c r="BE8" s="11">
        <v>687</v>
      </c>
      <c r="BF8" s="11">
        <v>321</v>
      </c>
      <c r="BG8" s="11"/>
      <c r="BH8" s="11">
        <v>448</v>
      </c>
      <c r="BI8" s="11">
        <v>452</v>
      </c>
      <c r="BJ8" s="11">
        <v>860</v>
      </c>
      <c r="BK8" s="11">
        <v>434</v>
      </c>
    </row>
    <row r="9" spans="2:63" x14ac:dyDescent="0.35">
      <c r="B9" s="15" t="s">
        <v>455</v>
      </c>
      <c r="C9" s="14">
        <v>0.196603993117446</v>
      </c>
      <c r="D9" s="14">
        <v>0.214072493920693</v>
      </c>
      <c r="E9" s="14">
        <v>0.17747513068479701</v>
      </c>
      <c r="F9" s="14"/>
      <c r="G9" s="14">
        <v>0.16509130977404299</v>
      </c>
      <c r="H9" s="14">
        <v>0.22709024206075501</v>
      </c>
      <c r="I9" s="14">
        <v>0.207410085709228</v>
      </c>
      <c r="J9" s="14">
        <v>0.16588562781643201</v>
      </c>
      <c r="K9" s="14">
        <v>0.106220404617861</v>
      </c>
      <c r="L9" s="14">
        <v>0.278921462749955</v>
      </c>
      <c r="M9" s="14"/>
      <c r="N9" s="14">
        <v>0.26208844312027602</v>
      </c>
      <c r="O9" s="14">
        <v>0.14255644450817001</v>
      </c>
      <c r="P9" s="14">
        <v>0.12353477704194001</v>
      </c>
      <c r="Q9" s="14">
        <v>0.17540776853847401</v>
      </c>
      <c r="R9" s="14">
        <v>0.17117594952564399</v>
      </c>
      <c r="S9" s="14">
        <v>0.20000526256062201</v>
      </c>
      <c r="T9" s="14">
        <v>0.15855823756072299</v>
      </c>
      <c r="U9" s="14">
        <v>0.20595781678015601</v>
      </c>
      <c r="V9" s="14">
        <v>0.230432525503073</v>
      </c>
      <c r="W9" s="14">
        <v>0.15218390194533299</v>
      </c>
      <c r="X9" s="14">
        <v>0.19342147753160899</v>
      </c>
      <c r="Y9" s="14">
        <v>0.32266033688627999</v>
      </c>
      <c r="Z9" s="14"/>
      <c r="AA9" s="14">
        <v>0.105812355608094</v>
      </c>
      <c r="AB9" s="14">
        <v>0.12900198271768701</v>
      </c>
      <c r="AC9" s="14">
        <v>0.20974615073366801</v>
      </c>
      <c r="AD9" s="14">
        <v>0.31704227141587699</v>
      </c>
      <c r="AE9" s="14">
        <v>0.36560279365453702</v>
      </c>
      <c r="AF9" s="14"/>
      <c r="AG9" s="14">
        <v>9.3551233077325505E-2</v>
      </c>
      <c r="AH9" s="14">
        <v>0.19923074698326801</v>
      </c>
      <c r="AI9" s="14">
        <v>0.11582143894402699</v>
      </c>
      <c r="AJ9" s="14">
        <v>0.14224817186364899</v>
      </c>
      <c r="AK9" s="14">
        <v>0.138975595612817</v>
      </c>
      <c r="AL9" s="14">
        <v>0.105618459881115</v>
      </c>
      <c r="AM9" s="14">
        <v>0.114878369102237</v>
      </c>
      <c r="AN9" s="14">
        <v>0.17271494006503299</v>
      </c>
      <c r="AO9" s="14">
        <v>0.167433857242063</v>
      </c>
      <c r="AP9" s="14">
        <v>8.04564639274397E-2</v>
      </c>
      <c r="AQ9" s="14">
        <v>0.187217742326516</v>
      </c>
      <c r="AR9" s="14">
        <v>0.230356999984316</v>
      </c>
      <c r="AS9" s="14">
        <v>0.200810989612214</v>
      </c>
      <c r="AT9" s="14">
        <v>0.28868247451180301</v>
      </c>
      <c r="AU9" s="14">
        <v>0.27436011724866299</v>
      </c>
      <c r="AV9" s="14">
        <v>0.37362652102249699</v>
      </c>
      <c r="AW9" s="14"/>
      <c r="AX9" s="14">
        <v>0.277985768697326</v>
      </c>
      <c r="AY9" s="14">
        <v>0.170445280094078</v>
      </c>
      <c r="AZ9" s="14">
        <v>0.14510279305677201</v>
      </c>
      <c r="BA9" s="14">
        <v>0.11446335347209</v>
      </c>
      <c r="BB9" s="14"/>
      <c r="BC9" s="14">
        <v>0.242101299936336</v>
      </c>
      <c r="BD9" s="14">
        <v>0.19921583499218301</v>
      </c>
      <c r="BE9" s="14">
        <v>0.19445334268711301</v>
      </c>
      <c r="BF9" s="14">
        <v>0.12316581057864499</v>
      </c>
      <c r="BG9" s="14"/>
      <c r="BH9" s="14">
        <v>0.25968751477417501</v>
      </c>
      <c r="BI9" s="14">
        <v>0.22578933143706101</v>
      </c>
      <c r="BJ9" s="14">
        <v>0.19317873601128599</v>
      </c>
      <c r="BK9" s="14">
        <v>0.107838605901569</v>
      </c>
    </row>
    <row r="10" spans="2:63" x14ac:dyDescent="0.35">
      <c r="B10" s="15" t="s">
        <v>456</v>
      </c>
      <c r="C10" s="14">
        <v>0.40473209103415803</v>
      </c>
      <c r="D10" s="14">
        <v>0.43028224973303603</v>
      </c>
      <c r="E10" s="14">
        <v>0.37871351067218301</v>
      </c>
      <c r="F10" s="14"/>
      <c r="G10" s="14">
        <v>0.44230153476258699</v>
      </c>
      <c r="H10" s="14">
        <v>0.40990432934238802</v>
      </c>
      <c r="I10" s="14">
        <v>0.39858238761231801</v>
      </c>
      <c r="J10" s="14">
        <v>0.39986919423696698</v>
      </c>
      <c r="K10" s="14">
        <v>0.40013466481545201</v>
      </c>
      <c r="L10" s="14">
        <v>0.26913663545376398</v>
      </c>
      <c r="M10" s="14"/>
      <c r="N10" s="14">
        <v>0.455255959982869</v>
      </c>
      <c r="O10" s="14">
        <v>0.40169815423243399</v>
      </c>
      <c r="P10" s="14">
        <v>0.42914245041978399</v>
      </c>
      <c r="Q10" s="14">
        <v>0.39948375593843199</v>
      </c>
      <c r="R10" s="14">
        <v>0.46217962144028701</v>
      </c>
      <c r="S10" s="14">
        <v>0.38185336421736998</v>
      </c>
      <c r="T10" s="14">
        <v>0.37251383796988202</v>
      </c>
      <c r="U10" s="14">
        <v>0.37482516110194902</v>
      </c>
      <c r="V10" s="14">
        <v>0.38667249156608402</v>
      </c>
      <c r="W10" s="14">
        <v>0.37439763579047303</v>
      </c>
      <c r="X10" s="14">
        <v>0.34725436840158302</v>
      </c>
      <c r="Y10" s="14">
        <v>0.35265842465407299</v>
      </c>
      <c r="Z10" s="14"/>
      <c r="AA10" s="14">
        <v>0.32733807107001101</v>
      </c>
      <c r="AB10" s="14">
        <v>0.36299489700391502</v>
      </c>
      <c r="AC10" s="14">
        <v>0.45568424916821199</v>
      </c>
      <c r="AD10" s="14">
        <v>0.42915364282912599</v>
      </c>
      <c r="AE10" s="14">
        <v>0.48987684308654</v>
      </c>
      <c r="AF10" s="14"/>
      <c r="AG10" s="14">
        <v>9.15771972508337E-2</v>
      </c>
      <c r="AH10" s="14">
        <v>0.32654096211103301</v>
      </c>
      <c r="AI10" s="14">
        <v>0.41735794436920698</v>
      </c>
      <c r="AJ10" s="14">
        <v>0.23581986991821899</v>
      </c>
      <c r="AK10" s="14">
        <v>0.36944393265019498</v>
      </c>
      <c r="AL10" s="14">
        <v>0.39510022337949302</v>
      </c>
      <c r="AM10" s="14">
        <v>0.389011705700539</v>
      </c>
      <c r="AN10" s="14">
        <v>0.36244883942273398</v>
      </c>
      <c r="AO10" s="14">
        <v>0.42625739183935402</v>
      </c>
      <c r="AP10" s="14">
        <v>0.42722593623834498</v>
      </c>
      <c r="AQ10" s="14">
        <v>0.45856834891863502</v>
      </c>
      <c r="AR10" s="14">
        <v>0.416949452079723</v>
      </c>
      <c r="AS10" s="14">
        <v>0.41775415679274902</v>
      </c>
      <c r="AT10" s="14">
        <v>0.35786525684352</v>
      </c>
      <c r="AU10" s="14">
        <v>0.53387873841495204</v>
      </c>
      <c r="AV10" s="14">
        <v>0.44488651951733799</v>
      </c>
      <c r="AW10" s="14"/>
      <c r="AX10" s="14">
        <v>0.44895977877982401</v>
      </c>
      <c r="AY10" s="14">
        <v>0.40305073181581502</v>
      </c>
      <c r="AZ10" s="14">
        <v>0.39909235038958302</v>
      </c>
      <c r="BA10" s="14">
        <v>0.31583812056013</v>
      </c>
      <c r="BB10" s="14"/>
      <c r="BC10" s="14">
        <v>0.46446471595437</v>
      </c>
      <c r="BD10" s="14">
        <v>0.39678493439366402</v>
      </c>
      <c r="BE10" s="14">
        <v>0.371897865602905</v>
      </c>
      <c r="BF10" s="14">
        <v>0.39643618983700402</v>
      </c>
      <c r="BG10" s="14"/>
      <c r="BH10" s="14">
        <v>0.441164631458416</v>
      </c>
      <c r="BI10" s="14">
        <v>0.45584005432394598</v>
      </c>
      <c r="BJ10" s="14">
        <v>0.39829154234105502</v>
      </c>
      <c r="BK10" s="14">
        <v>0.326623154916658</v>
      </c>
    </row>
    <row r="11" spans="2:63" x14ac:dyDescent="0.35">
      <c r="B11" s="15" t="s">
        <v>383</v>
      </c>
      <c r="C11" s="14">
        <v>0.29486820764719002</v>
      </c>
      <c r="D11" s="14">
        <v>0.29050166375057701</v>
      </c>
      <c r="E11" s="14">
        <v>0.30013701620589001</v>
      </c>
      <c r="F11" s="14"/>
      <c r="G11" s="14">
        <v>0.26013020616134003</v>
      </c>
      <c r="H11" s="14">
        <v>0.28044011676488201</v>
      </c>
      <c r="I11" s="14">
        <v>0.29597847870813598</v>
      </c>
      <c r="J11" s="14">
        <v>0.30134982094456902</v>
      </c>
      <c r="K11" s="14">
        <v>0.37556757793282702</v>
      </c>
      <c r="L11" s="14">
        <v>0.45194190179628002</v>
      </c>
      <c r="M11" s="14"/>
      <c r="N11" s="14">
        <v>0.227188788408454</v>
      </c>
      <c r="O11" s="14">
        <v>0.34636534079117298</v>
      </c>
      <c r="P11" s="14">
        <v>0.31088263133779898</v>
      </c>
      <c r="Q11" s="14">
        <v>0.26620743616774001</v>
      </c>
      <c r="R11" s="14">
        <v>0.28080385742124903</v>
      </c>
      <c r="S11" s="14">
        <v>0.31603710873610802</v>
      </c>
      <c r="T11" s="14">
        <v>0.32650833222786402</v>
      </c>
      <c r="U11" s="14">
        <v>0.36708825891761998</v>
      </c>
      <c r="V11" s="14">
        <v>0.274524660435985</v>
      </c>
      <c r="W11" s="14">
        <v>0.36123596370419297</v>
      </c>
      <c r="X11" s="14">
        <v>0.324087747837221</v>
      </c>
      <c r="Y11" s="14">
        <v>0.23450491225364001</v>
      </c>
      <c r="Z11" s="14"/>
      <c r="AA11" s="14">
        <v>0.38233393018018202</v>
      </c>
      <c r="AB11" s="14">
        <v>0.36845155398450402</v>
      </c>
      <c r="AC11" s="14">
        <v>0.24505166892708299</v>
      </c>
      <c r="AD11" s="14">
        <v>0.20534246495057601</v>
      </c>
      <c r="AE11" s="14">
        <v>0.13191647714365401</v>
      </c>
      <c r="AF11" s="14"/>
      <c r="AG11" s="14">
        <v>0.18256575666924299</v>
      </c>
      <c r="AH11" s="14">
        <v>0.389253045501465</v>
      </c>
      <c r="AI11" s="14">
        <v>0.34108848548549398</v>
      </c>
      <c r="AJ11" s="14">
        <v>0.43810245151746902</v>
      </c>
      <c r="AK11" s="14">
        <v>0.30611759169125802</v>
      </c>
      <c r="AL11" s="14">
        <v>0.35969818369171302</v>
      </c>
      <c r="AM11" s="14">
        <v>0.36077216604036</v>
      </c>
      <c r="AN11" s="14">
        <v>0.37219767552876498</v>
      </c>
      <c r="AO11" s="14">
        <v>0.31145702996340902</v>
      </c>
      <c r="AP11" s="14">
        <v>0.29504503900561801</v>
      </c>
      <c r="AQ11" s="14">
        <v>0.27054288124706999</v>
      </c>
      <c r="AR11" s="14">
        <v>0.28945713651962901</v>
      </c>
      <c r="AS11" s="14">
        <v>0.30014597503011498</v>
      </c>
      <c r="AT11" s="14">
        <v>0.28712168742175898</v>
      </c>
      <c r="AU11" s="14">
        <v>0.170203488935706</v>
      </c>
      <c r="AV11" s="14">
        <v>0.156373174890408</v>
      </c>
      <c r="AW11" s="14"/>
      <c r="AX11" s="14">
        <v>0.21169423093464501</v>
      </c>
      <c r="AY11" s="14">
        <v>0.323126663173391</v>
      </c>
      <c r="AZ11" s="14">
        <v>0.32485878663102502</v>
      </c>
      <c r="BA11" s="14">
        <v>0.406272707255669</v>
      </c>
      <c r="BB11" s="14"/>
      <c r="BC11" s="14">
        <v>0.24162738217515201</v>
      </c>
      <c r="BD11" s="14">
        <v>0.30209912765494901</v>
      </c>
      <c r="BE11" s="14">
        <v>0.31687550931335801</v>
      </c>
      <c r="BF11" s="14">
        <v>0.31748667353763399</v>
      </c>
      <c r="BG11" s="14"/>
      <c r="BH11" s="14">
        <v>0.245414044036561</v>
      </c>
      <c r="BI11" s="14">
        <v>0.24470863404912699</v>
      </c>
      <c r="BJ11" s="14">
        <v>0.31152131274307499</v>
      </c>
      <c r="BK11" s="14">
        <v>0.36521174371565901</v>
      </c>
    </row>
    <row r="12" spans="2:63" x14ac:dyDescent="0.35">
      <c r="B12" s="15" t="s">
        <v>457</v>
      </c>
      <c r="C12" s="14">
        <v>5.3038508124435502E-2</v>
      </c>
      <c r="D12" s="14">
        <v>3.7942464169691902E-2</v>
      </c>
      <c r="E12" s="14">
        <v>6.8647298716992905E-2</v>
      </c>
      <c r="F12" s="14"/>
      <c r="G12" s="14">
        <v>7.2252554318404993E-2</v>
      </c>
      <c r="H12" s="14">
        <v>3.3920231587058598E-2</v>
      </c>
      <c r="I12" s="14">
        <v>4.7592923760844598E-2</v>
      </c>
      <c r="J12" s="14">
        <v>7.3995282697007295E-2</v>
      </c>
      <c r="K12" s="14">
        <v>9.43249847098028E-2</v>
      </c>
      <c r="L12" s="14">
        <v>0</v>
      </c>
      <c r="M12" s="14"/>
      <c r="N12" s="14">
        <v>3.4442536738491597E-2</v>
      </c>
      <c r="O12" s="14">
        <v>5.03082637894871E-2</v>
      </c>
      <c r="P12" s="14">
        <v>7.1513439704607107E-2</v>
      </c>
      <c r="Q12" s="14">
        <v>7.2599032997268206E-2</v>
      </c>
      <c r="R12" s="14">
        <v>3.5561259171549897E-2</v>
      </c>
      <c r="S12" s="14">
        <v>5.81035440599467E-2</v>
      </c>
      <c r="T12" s="14">
        <v>5.1005077455498302E-2</v>
      </c>
      <c r="U12" s="14">
        <v>9.9908696429795805E-3</v>
      </c>
      <c r="V12" s="14">
        <v>5.1653711821538502E-2</v>
      </c>
      <c r="W12" s="14">
        <v>9.27658167944308E-2</v>
      </c>
      <c r="X12" s="14">
        <v>6.6480989033102997E-2</v>
      </c>
      <c r="Y12" s="14">
        <v>4.9636507818051498E-2</v>
      </c>
      <c r="Z12" s="14"/>
      <c r="AA12" s="14">
        <v>9.6656680482481702E-2</v>
      </c>
      <c r="AB12" s="14">
        <v>6.8323269504020803E-2</v>
      </c>
      <c r="AC12" s="14">
        <v>3.74969278046519E-2</v>
      </c>
      <c r="AD12" s="14">
        <v>3.1886642472973403E-2</v>
      </c>
      <c r="AE12" s="14">
        <v>1.26038861152692E-2</v>
      </c>
      <c r="AF12" s="14"/>
      <c r="AG12" s="14">
        <v>0.17849705200590699</v>
      </c>
      <c r="AH12" s="14">
        <v>4.2192269693471299E-2</v>
      </c>
      <c r="AI12" s="14">
        <v>6.9096275753113098E-2</v>
      </c>
      <c r="AJ12" s="14">
        <v>0.102316526224383</v>
      </c>
      <c r="AK12" s="14">
        <v>0.10294045859366401</v>
      </c>
      <c r="AL12" s="14">
        <v>4.8875257969987901E-2</v>
      </c>
      <c r="AM12" s="14">
        <v>7.3699649438002904E-2</v>
      </c>
      <c r="AN12" s="14">
        <v>4.9379329126778802E-2</v>
      </c>
      <c r="AO12" s="14">
        <v>5.0212821938595199E-2</v>
      </c>
      <c r="AP12" s="14">
        <v>9.1659579488356693E-2</v>
      </c>
      <c r="AQ12" s="14">
        <v>4.7237973595619098E-2</v>
      </c>
      <c r="AR12" s="14">
        <v>4.1895657992604397E-2</v>
      </c>
      <c r="AS12" s="14">
        <v>4.2557986562751497E-2</v>
      </c>
      <c r="AT12" s="14">
        <v>1.9140962863610701E-2</v>
      </c>
      <c r="AU12" s="14">
        <v>1.1099922561317701E-2</v>
      </c>
      <c r="AV12" s="14">
        <v>1.9954470511176499E-2</v>
      </c>
      <c r="AW12" s="14"/>
      <c r="AX12" s="14">
        <v>2.9962080808900698E-2</v>
      </c>
      <c r="AY12" s="14">
        <v>4.8045536690956799E-2</v>
      </c>
      <c r="AZ12" s="14">
        <v>7.0468613537591096E-2</v>
      </c>
      <c r="BA12" s="14">
        <v>8.9471378572428206E-2</v>
      </c>
      <c r="BB12" s="14"/>
      <c r="BC12" s="14">
        <v>2.5152221703364001E-2</v>
      </c>
      <c r="BD12" s="14">
        <v>6.0153511764028202E-2</v>
      </c>
      <c r="BE12" s="14">
        <v>6.5067272583299807E-2</v>
      </c>
      <c r="BF12" s="14">
        <v>5.6822401948501598E-2</v>
      </c>
      <c r="BG12" s="14"/>
      <c r="BH12" s="14">
        <v>3.1364205971428798E-2</v>
      </c>
      <c r="BI12" s="14">
        <v>3.5134641143846797E-2</v>
      </c>
      <c r="BJ12" s="14">
        <v>5.7272989897885901E-2</v>
      </c>
      <c r="BK12" s="14">
        <v>8.5686269838582504E-2</v>
      </c>
    </row>
    <row r="13" spans="2:63" x14ac:dyDescent="0.35">
      <c r="B13" s="15" t="s">
        <v>458</v>
      </c>
      <c r="C13" s="14">
        <v>1.73637817910791E-2</v>
      </c>
      <c r="D13" s="14">
        <v>8.39493760232537E-3</v>
      </c>
      <c r="E13" s="14">
        <v>2.6599099425354399E-2</v>
      </c>
      <c r="F13" s="14"/>
      <c r="G13" s="14">
        <v>1.22683773250371E-2</v>
      </c>
      <c r="H13" s="14">
        <v>1.1913078464161E-2</v>
      </c>
      <c r="I13" s="14">
        <v>2.11152834597799E-2</v>
      </c>
      <c r="J13" s="14">
        <v>2.2760777765373601E-2</v>
      </c>
      <c r="K13" s="14">
        <v>8.9464471518566208E-3</v>
      </c>
      <c r="L13" s="14">
        <v>0</v>
      </c>
      <c r="M13" s="14"/>
      <c r="N13" s="14">
        <v>8.3863704916705608E-3</v>
      </c>
      <c r="O13" s="14">
        <v>2.0853467833056399E-2</v>
      </c>
      <c r="P13" s="14">
        <v>1.90368480454274E-2</v>
      </c>
      <c r="Q13" s="14">
        <v>1.5654747354811999E-2</v>
      </c>
      <c r="R13" s="14">
        <v>1.30691275960931E-2</v>
      </c>
      <c r="S13" s="14">
        <v>1.56181667824217E-2</v>
      </c>
      <c r="T13" s="14">
        <v>3.8766911205583399E-2</v>
      </c>
      <c r="U13" s="14">
        <v>1.0712057023935901E-2</v>
      </c>
      <c r="V13" s="14">
        <v>3.2407660231250697E-2</v>
      </c>
      <c r="W13" s="14">
        <v>1.34122594228806E-2</v>
      </c>
      <c r="X13" s="14">
        <v>1.1545644157096699E-2</v>
      </c>
      <c r="Y13" s="14">
        <v>0</v>
      </c>
      <c r="Z13" s="14"/>
      <c r="AA13" s="14">
        <v>2.67419559375634E-2</v>
      </c>
      <c r="AB13" s="14">
        <v>2.4105296696305401E-2</v>
      </c>
      <c r="AC13" s="14">
        <v>2.0756319889953599E-2</v>
      </c>
      <c r="AD13" s="14">
        <v>3.8051564840674299E-3</v>
      </c>
      <c r="AE13" s="14">
        <v>0</v>
      </c>
      <c r="AF13" s="14"/>
      <c r="AG13" s="14">
        <v>0.27099391195925898</v>
      </c>
      <c r="AH13" s="14">
        <v>2.2470171815383001E-2</v>
      </c>
      <c r="AI13" s="14">
        <v>2.22514284698733E-2</v>
      </c>
      <c r="AJ13" s="14">
        <v>0</v>
      </c>
      <c r="AK13" s="14">
        <v>3.08291411036711E-2</v>
      </c>
      <c r="AL13" s="14">
        <v>1.27063210708081E-2</v>
      </c>
      <c r="AM13" s="14">
        <v>2.8125067403011201E-2</v>
      </c>
      <c r="AN13" s="14">
        <v>1.42022816098824E-2</v>
      </c>
      <c r="AO13" s="14">
        <v>2.2722147406723701E-2</v>
      </c>
      <c r="AP13" s="14">
        <v>2.4872190878974802E-2</v>
      </c>
      <c r="AQ13" s="14">
        <v>2.02893116582816E-2</v>
      </c>
      <c r="AR13" s="14">
        <v>1.6820716609135099E-2</v>
      </c>
      <c r="AS13" s="14">
        <v>6.1589690862836402E-3</v>
      </c>
      <c r="AT13" s="14">
        <v>2.3385897696738201E-2</v>
      </c>
      <c r="AU13" s="14">
        <v>0</v>
      </c>
      <c r="AV13" s="14">
        <v>2.4328231791941601E-3</v>
      </c>
      <c r="AW13" s="14"/>
      <c r="AX13" s="14">
        <v>1.3575760947770301E-2</v>
      </c>
      <c r="AY13" s="14">
        <v>1.5510224801054E-2</v>
      </c>
      <c r="AZ13" s="14">
        <v>1.77386396469396E-2</v>
      </c>
      <c r="BA13" s="14">
        <v>2.8077533361929301E-2</v>
      </c>
      <c r="BB13" s="14"/>
      <c r="BC13" s="14">
        <v>1.2091417651620501E-2</v>
      </c>
      <c r="BD13" s="14">
        <v>1.4835087109263101E-2</v>
      </c>
      <c r="BE13" s="14">
        <v>1.91776977577191E-2</v>
      </c>
      <c r="BF13" s="14">
        <v>2.7200794739559001E-2</v>
      </c>
      <c r="BG13" s="14"/>
      <c r="BH13" s="14">
        <v>8.7941150135714807E-3</v>
      </c>
      <c r="BI13" s="14">
        <v>6.6056693578668097E-3</v>
      </c>
      <c r="BJ13" s="14">
        <v>2.0025744424390899E-2</v>
      </c>
      <c r="BK13" s="14">
        <v>3.2148825208412599E-2</v>
      </c>
    </row>
    <row r="14" spans="2:63" x14ac:dyDescent="0.35">
      <c r="B14" s="15" t="s">
        <v>102</v>
      </c>
      <c r="C14" s="20">
        <v>3.3393418285691499E-2</v>
      </c>
      <c r="D14" s="20">
        <v>1.8806190823677099E-2</v>
      </c>
      <c r="E14" s="20">
        <v>4.8427944294782602E-2</v>
      </c>
      <c r="F14" s="20"/>
      <c r="G14" s="20">
        <v>4.7956017658586599E-2</v>
      </c>
      <c r="H14" s="20">
        <v>3.6732001780755599E-2</v>
      </c>
      <c r="I14" s="20">
        <v>2.9320840749693999E-2</v>
      </c>
      <c r="J14" s="20">
        <v>3.61392965396517E-2</v>
      </c>
      <c r="K14" s="20">
        <v>1.48059207722005E-2</v>
      </c>
      <c r="L14" s="20">
        <v>0</v>
      </c>
      <c r="M14" s="20"/>
      <c r="N14" s="20">
        <v>1.2637901258238E-2</v>
      </c>
      <c r="O14" s="20">
        <v>3.8218328845679002E-2</v>
      </c>
      <c r="P14" s="20">
        <v>4.5889853450443101E-2</v>
      </c>
      <c r="Q14" s="20">
        <v>7.0647259003273205E-2</v>
      </c>
      <c r="R14" s="20">
        <v>3.7210184845176998E-2</v>
      </c>
      <c r="S14" s="20">
        <v>2.8382553643531001E-2</v>
      </c>
      <c r="T14" s="20">
        <v>5.2647603580449898E-2</v>
      </c>
      <c r="U14" s="20">
        <v>3.1425836533360202E-2</v>
      </c>
      <c r="V14" s="20">
        <v>2.43089504420686E-2</v>
      </c>
      <c r="W14" s="20">
        <v>6.0044223426891702E-3</v>
      </c>
      <c r="X14" s="20">
        <v>5.7209773039387297E-2</v>
      </c>
      <c r="Y14" s="20">
        <v>4.0539818387955298E-2</v>
      </c>
      <c r="Z14" s="20"/>
      <c r="AA14" s="20">
        <v>6.1117006721667401E-2</v>
      </c>
      <c r="AB14" s="20">
        <v>4.71230000935677E-2</v>
      </c>
      <c r="AC14" s="20">
        <v>3.1264683476431999E-2</v>
      </c>
      <c r="AD14" s="20">
        <v>1.27698218473797E-2</v>
      </c>
      <c r="AE14" s="20">
        <v>0</v>
      </c>
      <c r="AF14" s="20"/>
      <c r="AG14" s="20">
        <v>0.182814849037431</v>
      </c>
      <c r="AH14" s="20">
        <v>2.031280389538E-2</v>
      </c>
      <c r="AI14" s="20">
        <v>3.4384426978285698E-2</v>
      </c>
      <c r="AJ14" s="20">
        <v>8.1512980476281194E-2</v>
      </c>
      <c r="AK14" s="20">
        <v>5.1693280348395002E-2</v>
      </c>
      <c r="AL14" s="20">
        <v>7.8001554006882898E-2</v>
      </c>
      <c r="AM14" s="20">
        <v>3.3513042315848902E-2</v>
      </c>
      <c r="AN14" s="20">
        <v>2.90569342468073E-2</v>
      </c>
      <c r="AO14" s="20">
        <v>2.1916751609856299E-2</v>
      </c>
      <c r="AP14" s="20">
        <v>8.0740790461265394E-2</v>
      </c>
      <c r="AQ14" s="20">
        <v>1.6143742253878799E-2</v>
      </c>
      <c r="AR14" s="20">
        <v>4.5200368145932599E-3</v>
      </c>
      <c r="AS14" s="20">
        <v>3.2571922915886203E-2</v>
      </c>
      <c r="AT14" s="20">
        <v>2.3803720662568702E-2</v>
      </c>
      <c r="AU14" s="20">
        <v>1.04577328393604E-2</v>
      </c>
      <c r="AV14" s="20">
        <v>2.72649087938601E-3</v>
      </c>
      <c r="AW14" s="20"/>
      <c r="AX14" s="20">
        <v>1.78223798315334E-2</v>
      </c>
      <c r="AY14" s="20">
        <v>3.98215634247054E-2</v>
      </c>
      <c r="AZ14" s="20">
        <v>4.2738816738088797E-2</v>
      </c>
      <c r="BA14" s="20">
        <v>4.5876906777753503E-2</v>
      </c>
      <c r="BB14" s="20"/>
      <c r="BC14" s="20">
        <v>1.4562962579157099E-2</v>
      </c>
      <c r="BD14" s="20">
        <v>2.6911504085913598E-2</v>
      </c>
      <c r="BE14" s="20">
        <v>3.2528312055604497E-2</v>
      </c>
      <c r="BF14" s="20">
        <v>7.8888129358656106E-2</v>
      </c>
      <c r="BG14" s="20"/>
      <c r="BH14" s="20">
        <v>1.3575488745847899E-2</v>
      </c>
      <c r="BI14" s="20">
        <v>3.1921669688152E-2</v>
      </c>
      <c r="BJ14" s="20">
        <v>1.9709674582308E-2</v>
      </c>
      <c r="BK14" s="20">
        <v>8.24914004191179E-2</v>
      </c>
    </row>
    <row r="15" spans="2:63" x14ac:dyDescent="0.35">
      <c r="B15" s="16" t="s">
        <v>240</v>
      </c>
    </row>
    <row r="16" spans="2:63" x14ac:dyDescent="0.35">
      <c r="B16" t="s">
        <v>104</v>
      </c>
    </row>
    <row r="17" spans="2:2" x14ac:dyDescent="0.35">
      <c r="B17" t="s">
        <v>105</v>
      </c>
    </row>
    <row r="19" spans="2:2" x14ac:dyDescent="0.35">
      <c r="B19" s="8" t="str">
        <f>HYPERLINK("#'Contents'!A1", "Return to Contents")</f>
        <v>Return to Contents</v>
      </c>
    </row>
  </sheetData>
  <mergeCells count="9">
    <mergeCell ref="BH5:BK5"/>
    <mergeCell ref="D2:BE2"/>
    <mergeCell ref="D5:E5"/>
    <mergeCell ref="G5:L5"/>
    <mergeCell ref="N5:Y5"/>
    <mergeCell ref="AA5:AE5"/>
    <mergeCell ref="AG5:AV5"/>
    <mergeCell ref="AX5:BA5"/>
    <mergeCell ref="BC5:BF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BC0-2D9B-4CBC-B0CA-146753337F75}">
  <dimension ref="B2:BK23"/>
  <sheetViews>
    <sheetView showGridLines="0" workbookViewId="0">
      <pane xSplit="2" topLeftCell="C1" activePane="topRight" state="frozen"/>
      <selection activeCell="B8" sqref="B8"/>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25" width="10.7265625" customWidth="1"/>
    <col min="26" max="26" width="2.1796875" customWidth="1"/>
    <col min="27" max="31" width="10.7265625" customWidth="1"/>
    <col min="32" max="32" width="2.1796875" customWidth="1"/>
    <col min="33" max="48" width="10.7265625" customWidth="1"/>
    <col min="49" max="49" width="2.1796875" customWidth="1"/>
    <col min="50" max="53" width="10.7265625" customWidth="1"/>
    <col min="54" max="54" width="2.1796875" customWidth="1"/>
    <col min="55" max="58" width="10.7265625" customWidth="1"/>
    <col min="59" max="59" width="2.1796875" customWidth="1"/>
    <col min="60" max="63" width="10.7265625" customWidth="1"/>
    <col min="64" max="64" width="2.1796875" customWidth="1"/>
  </cols>
  <sheetData>
    <row r="2" spans="2:63" ht="40" customHeight="1" x14ac:dyDescent="0.35">
      <c r="D2" s="27" t="s">
        <v>468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row>
    <row r="5" spans="2:63" ht="30" customHeight="1" x14ac:dyDescent="0.35">
      <c r="B5" s="19"/>
      <c r="C5" s="19"/>
      <c r="D5" s="28" t="s">
        <v>79</v>
      </c>
      <c r="E5" s="28"/>
      <c r="F5" s="19"/>
      <c r="G5" s="28" t="s">
        <v>80</v>
      </c>
      <c r="H5" s="28"/>
      <c r="I5" s="28"/>
      <c r="J5" s="28"/>
      <c r="K5" s="28"/>
      <c r="L5" s="28"/>
      <c r="M5" s="19"/>
      <c r="N5" s="28" t="s">
        <v>82</v>
      </c>
      <c r="O5" s="28"/>
      <c r="P5" s="28"/>
      <c r="Q5" s="28"/>
      <c r="R5" s="28"/>
      <c r="S5" s="28"/>
      <c r="T5" s="28"/>
      <c r="U5" s="28"/>
      <c r="V5" s="28"/>
      <c r="W5" s="28"/>
      <c r="X5" s="28"/>
      <c r="Y5" s="28"/>
      <c r="Z5" s="19"/>
      <c r="AA5" s="28" t="s">
        <v>83</v>
      </c>
      <c r="AB5" s="28"/>
      <c r="AC5" s="28"/>
      <c r="AD5" s="28"/>
      <c r="AE5" s="28"/>
      <c r="AF5" s="19"/>
      <c r="AG5" s="28" t="s">
        <v>84</v>
      </c>
      <c r="AH5" s="28"/>
      <c r="AI5" s="28"/>
      <c r="AJ5" s="28"/>
      <c r="AK5" s="28"/>
      <c r="AL5" s="28"/>
      <c r="AM5" s="28"/>
      <c r="AN5" s="28"/>
      <c r="AO5" s="28"/>
      <c r="AP5" s="28"/>
      <c r="AQ5" s="28"/>
      <c r="AR5" s="28"/>
      <c r="AS5" s="28"/>
      <c r="AT5" s="28"/>
      <c r="AU5" s="28"/>
      <c r="AV5" s="28"/>
      <c r="AW5" s="19"/>
      <c r="AX5" s="28" t="s">
        <v>81</v>
      </c>
      <c r="AY5" s="28"/>
      <c r="AZ5" s="28"/>
      <c r="BA5" s="28"/>
      <c r="BB5" s="19"/>
      <c r="BC5" s="28" t="s">
        <v>86</v>
      </c>
      <c r="BD5" s="28"/>
      <c r="BE5" s="28"/>
      <c r="BF5" s="28"/>
      <c r="BG5" s="19"/>
      <c r="BH5" s="28" t="s">
        <v>87</v>
      </c>
      <c r="BI5" s="28"/>
      <c r="BJ5" s="28"/>
      <c r="BK5" s="28"/>
    </row>
    <row r="6" spans="2:63" ht="72.5" x14ac:dyDescent="0.35">
      <c r="B6" t="s">
        <v>15</v>
      </c>
      <c r="C6" s="9" t="s">
        <v>16</v>
      </c>
      <c r="D6" s="12" t="s">
        <v>17</v>
      </c>
      <c r="E6" s="12" t="s">
        <v>18</v>
      </c>
      <c r="G6" s="12" t="s">
        <v>21</v>
      </c>
      <c r="H6" s="12" t="s">
        <v>22</v>
      </c>
      <c r="I6" s="12" t="s">
        <v>23</v>
      </c>
      <c r="J6" s="12" t="s">
        <v>24</v>
      </c>
      <c r="K6" s="12" t="s">
        <v>25</v>
      </c>
      <c r="L6" s="12" t="s">
        <v>26</v>
      </c>
      <c r="N6" s="12" t="s">
        <v>31</v>
      </c>
      <c r="O6" s="12" t="s">
        <v>32</v>
      </c>
      <c r="P6" s="12" t="s">
        <v>33</v>
      </c>
      <c r="Q6" s="12" t="s">
        <v>34</v>
      </c>
      <c r="R6" s="12" t="s">
        <v>35</v>
      </c>
      <c r="S6" s="12" t="s">
        <v>36</v>
      </c>
      <c r="T6" s="12" t="s">
        <v>37</v>
      </c>
      <c r="U6" s="12" t="s">
        <v>38</v>
      </c>
      <c r="V6" s="12" t="s">
        <v>39</v>
      </c>
      <c r="W6" s="12" t="s">
        <v>40</v>
      </c>
      <c r="X6" s="12" t="s">
        <v>41</v>
      </c>
      <c r="Y6" s="12" t="s">
        <v>42</v>
      </c>
      <c r="AA6" s="12" t="s">
        <v>43</v>
      </c>
      <c r="AB6" s="12" t="s">
        <v>44</v>
      </c>
      <c r="AC6" s="12" t="s">
        <v>45</v>
      </c>
      <c r="AD6" s="12" t="s">
        <v>46</v>
      </c>
      <c r="AE6" s="12" t="s">
        <v>47</v>
      </c>
      <c r="AG6" s="12" t="s">
        <v>48</v>
      </c>
      <c r="AH6" s="12" t="s">
        <v>49</v>
      </c>
      <c r="AI6" s="12" t="s">
        <v>50</v>
      </c>
      <c r="AJ6" s="12" t="s">
        <v>51</v>
      </c>
      <c r="AK6" s="12" t="s">
        <v>52</v>
      </c>
      <c r="AL6" s="12" t="s">
        <v>53</v>
      </c>
      <c r="AM6" s="12" t="s">
        <v>54</v>
      </c>
      <c r="AN6" s="12" t="s">
        <v>55</v>
      </c>
      <c r="AO6" s="12" t="s">
        <v>56</v>
      </c>
      <c r="AP6" s="12" t="s">
        <v>57</v>
      </c>
      <c r="AQ6" s="12" t="s">
        <v>58</v>
      </c>
      <c r="AR6" s="12" t="s">
        <v>59</v>
      </c>
      <c r="AS6" s="12" t="s">
        <v>60</v>
      </c>
      <c r="AT6" s="12" t="s">
        <v>61</v>
      </c>
      <c r="AU6" s="12" t="s">
        <v>62</v>
      </c>
      <c r="AV6" s="12" t="s">
        <v>63</v>
      </c>
      <c r="AX6" s="12" t="s">
        <v>27</v>
      </c>
      <c r="AY6" s="12" t="s">
        <v>28</v>
      </c>
      <c r="AZ6" s="12" t="s">
        <v>29</v>
      </c>
      <c r="BA6" s="12" t="s">
        <v>30</v>
      </c>
      <c r="BC6" s="12" t="s">
        <v>66</v>
      </c>
      <c r="BD6" s="12" t="s">
        <v>67</v>
      </c>
      <c r="BE6" s="12" t="s">
        <v>68</v>
      </c>
      <c r="BF6" s="12" t="s">
        <v>69</v>
      </c>
      <c r="BH6" s="12" t="s">
        <v>70</v>
      </c>
      <c r="BI6" s="12" t="s">
        <v>71</v>
      </c>
      <c r="BJ6" s="12" t="s">
        <v>72</v>
      </c>
      <c r="BK6" s="12" t="s">
        <v>73</v>
      </c>
    </row>
    <row r="7" spans="2:63" ht="30" customHeight="1" x14ac:dyDescent="0.35">
      <c r="B7" s="10" t="s">
        <v>19</v>
      </c>
      <c r="C7" s="10">
        <v>2436</v>
      </c>
      <c r="D7" s="10">
        <v>1210</v>
      </c>
      <c r="E7" s="10">
        <v>1222</v>
      </c>
      <c r="F7" s="10"/>
      <c r="G7" s="10">
        <v>225</v>
      </c>
      <c r="H7" s="10">
        <v>751</v>
      </c>
      <c r="I7" s="10">
        <v>845</v>
      </c>
      <c r="J7" s="10">
        <v>485</v>
      </c>
      <c r="K7" s="10">
        <v>119</v>
      </c>
      <c r="L7" s="10">
        <v>11</v>
      </c>
      <c r="M7" s="10"/>
      <c r="N7" s="10">
        <v>456</v>
      </c>
      <c r="O7" s="10">
        <v>253</v>
      </c>
      <c r="P7" s="10">
        <v>169</v>
      </c>
      <c r="Q7" s="10">
        <v>198</v>
      </c>
      <c r="R7" s="10">
        <v>178</v>
      </c>
      <c r="S7" s="10">
        <v>269</v>
      </c>
      <c r="T7" s="10">
        <v>169</v>
      </c>
      <c r="U7" s="10">
        <v>103</v>
      </c>
      <c r="V7" s="10">
        <v>283</v>
      </c>
      <c r="W7" s="10">
        <v>173</v>
      </c>
      <c r="X7" s="10">
        <v>101</v>
      </c>
      <c r="Y7" s="10">
        <v>84</v>
      </c>
      <c r="Z7" s="10"/>
      <c r="AA7" s="10">
        <v>383</v>
      </c>
      <c r="AB7" s="10">
        <v>408</v>
      </c>
      <c r="AC7" s="10">
        <v>764</v>
      </c>
      <c r="AD7" s="10">
        <v>550</v>
      </c>
      <c r="AE7" s="10">
        <v>110</v>
      </c>
      <c r="AF7" s="10"/>
      <c r="AG7" s="10">
        <v>11</v>
      </c>
      <c r="AH7" s="10">
        <v>51</v>
      </c>
      <c r="AI7" s="10">
        <v>90</v>
      </c>
      <c r="AJ7" s="10">
        <v>92</v>
      </c>
      <c r="AK7" s="10">
        <v>167</v>
      </c>
      <c r="AL7" s="10">
        <v>182</v>
      </c>
      <c r="AM7" s="10">
        <v>210</v>
      </c>
      <c r="AN7" s="10">
        <v>155</v>
      </c>
      <c r="AO7" s="10">
        <v>149</v>
      </c>
      <c r="AP7" s="10">
        <v>131</v>
      </c>
      <c r="AQ7" s="10">
        <v>207</v>
      </c>
      <c r="AR7" s="10">
        <v>208</v>
      </c>
      <c r="AS7" s="10">
        <v>191</v>
      </c>
      <c r="AT7" s="10">
        <v>96</v>
      </c>
      <c r="AU7" s="10">
        <v>110</v>
      </c>
      <c r="AV7" s="10">
        <v>361</v>
      </c>
      <c r="AW7" s="10"/>
      <c r="AX7" s="10">
        <v>979</v>
      </c>
      <c r="AY7" s="10">
        <v>538</v>
      </c>
      <c r="AZ7" s="10">
        <v>525</v>
      </c>
      <c r="BA7" s="10">
        <v>390</v>
      </c>
      <c r="BB7" s="10"/>
      <c r="BC7" s="10">
        <v>567</v>
      </c>
      <c r="BD7" s="10">
        <v>753</v>
      </c>
      <c r="BE7" s="10">
        <v>769</v>
      </c>
      <c r="BF7" s="10">
        <v>347</v>
      </c>
      <c r="BG7" s="10"/>
      <c r="BH7" s="10">
        <v>523</v>
      </c>
      <c r="BI7" s="10">
        <v>508</v>
      </c>
      <c r="BJ7" s="10">
        <v>949</v>
      </c>
      <c r="BK7" s="10">
        <v>456</v>
      </c>
    </row>
    <row r="8" spans="2:63" ht="30" customHeight="1" x14ac:dyDescent="0.35">
      <c r="B8" s="11" t="s">
        <v>20</v>
      </c>
      <c r="C8" s="11">
        <v>2444</v>
      </c>
      <c r="D8" s="11">
        <v>1250</v>
      </c>
      <c r="E8" s="11">
        <v>1190</v>
      </c>
      <c r="F8" s="11"/>
      <c r="G8" s="11">
        <v>224</v>
      </c>
      <c r="H8" s="11">
        <v>787</v>
      </c>
      <c r="I8" s="11">
        <v>838</v>
      </c>
      <c r="J8" s="11">
        <v>469</v>
      </c>
      <c r="K8" s="11">
        <v>114</v>
      </c>
      <c r="L8" s="11">
        <v>11</v>
      </c>
      <c r="M8" s="11"/>
      <c r="N8" s="11">
        <v>470</v>
      </c>
      <c r="O8" s="11">
        <v>263</v>
      </c>
      <c r="P8" s="11">
        <v>168</v>
      </c>
      <c r="Q8" s="11">
        <v>203</v>
      </c>
      <c r="R8" s="11">
        <v>183</v>
      </c>
      <c r="S8" s="11">
        <v>269</v>
      </c>
      <c r="T8" s="11">
        <v>164</v>
      </c>
      <c r="U8" s="11">
        <v>89</v>
      </c>
      <c r="V8" s="11">
        <v>276</v>
      </c>
      <c r="W8" s="11">
        <v>173</v>
      </c>
      <c r="X8" s="11">
        <v>102</v>
      </c>
      <c r="Y8" s="11">
        <v>83</v>
      </c>
      <c r="Z8" s="11"/>
      <c r="AA8" s="11">
        <v>385</v>
      </c>
      <c r="AB8" s="11">
        <v>412</v>
      </c>
      <c r="AC8" s="11">
        <v>780</v>
      </c>
      <c r="AD8" s="11">
        <v>542</v>
      </c>
      <c r="AE8" s="11">
        <v>100</v>
      </c>
      <c r="AF8" s="11"/>
      <c r="AG8" s="11">
        <v>11</v>
      </c>
      <c r="AH8" s="11">
        <v>52</v>
      </c>
      <c r="AI8" s="11">
        <v>91</v>
      </c>
      <c r="AJ8" s="11">
        <v>93</v>
      </c>
      <c r="AK8" s="11">
        <v>171</v>
      </c>
      <c r="AL8" s="11">
        <v>185</v>
      </c>
      <c r="AM8" s="11">
        <v>214</v>
      </c>
      <c r="AN8" s="11">
        <v>158</v>
      </c>
      <c r="AO8" s="11">
        <v>154</v>
      </c>
      <c r="AP8" s="11">
        <v>132</v>
      </c>
      <c r="AQ8" s="11">
        <v>212</v>
      </c>
      <c r="AR8" s="11">
        <v>213</v>
      </c>
      <c r="AS8" s="11">
        <v>193</v>
      </c>
      <c r="AT8" s="11">
        <v>95</v>
      </c>
      <c r="AU8" s="11">
        <v>107</v>
      </c>
      <c r="AV8" s="11">
        <v>338</v>
      </c>
      <c r="AW8" s="11"/>
      <c r="AX8" s="11">
        <v>951</v>
      </c>
      <c r="AY8" s="11">
        <v>545</v>
      </c>
      <c r="AZ8" s="11">
        <v>537</v>
      </c>
      <c r="BA8" s="11">
        <v>407</v>
      </c>
      <c r="BB8" s="11"/>
      <c r="BC8" s="11">
        <v>568</v>
      </c>
      <c r="BD8" s="11">
        <v>754</v>
      </c>
      <c r="BE8" s="11">
        <v>771</v>
      </c>
      <c r="BF8" s="11">
        <v>351</v>
      </c>
      <c r="BG8" s="11"/>
      <c r="BH8" s="11">
        <v>524</v>
      </c>
      <c r="BI8" s="11">
        <v>508</v>
      </c>
      <c r="BJ8" s="11">
        <v>956</v>
      </c>
      <c r="BK8" s="11">
        <v>457</v>
      </c>
    </row>
    <row r="9" spans="2:63" ht="29" x14ac:dyDescent="0.35">
      <c r="B9" s="15" t="s">
        <v>461</v>
      </c>
      <c r="C9" s="14">
        <v>0.44498881138302399</v>
      </c>
      <c r="D9" s="14">
        <v>0.45615519881417199</v>
      </c>
      <c r="E9" s="14">
        <v>0.432920458143362</v>
      </c>
      <c r="F9" s="14"/>
      <c r="G9" s="14">
        <v>0.39804806049387398</v>
      </c>
      <c r="H9" s="14">
        <v>0.51128744542051396</v>
      </c>
      <c r="I9" s="14">
        <v>0.46949844606536201</v>
      </c>
      <c r="J9" s="14">
        <v>0.35563594958042399</v>
      </c>
      <c r="K9" s="14">
        <v>0.33851854027370099</v>
      </c>
      <c r="L9" s="14">
        <v>0.27507429682669798</v>
      </c>
      <c r="M9" s="14"/>
      <c r="N9" s="14">
        <v>0.53534330342574799</v>
      </c>
      <c r="O9" s="14">
        <v>0.40474505934759403</v>
      </c>
      <c r="P9" s="14">
        <v>0.44534330146788698</v>
      </c>
      <c r="Q9" s="14">
        <v>0.40909381021128499</v>
      </c>
      <c r="R9" s="14">
        <v>0.41302221198304501</v>
      </c>
      <c r="S9" s="14">
        <v>0.41918762061446502</v>
      </c>
      <c r="T9" s="14">
        <v>0.43748059131658001</v>
      </c>
      <c r="U9" s="14">
        <v>0.42613496281836999</v>
      </c>
      <c r="V9" s="14">
        <v>0.47139171636935401</v>
      </c>
      <c r="W9" s="14">
        <v>0.39238808796431601</v>
      </c>
      <c r="X9" s="14">
        <v>0.32830119417213399</v>
      </c>
      <c r="Y9" s="14">
        <v>0.54518410871802303</v>
      </c>
      <c r="Z9" s="14"/>
      <c r="AA9" s="14">
        <v>0.313591547263528</v>
      </c>
      <c r="AB9" s="14">
        <v>0.33485780387182301</v>
      </c>
      <c r="AC9" s="14">
        <v>0.49282083363218698</v>
      </c>
      <c r="AD9" s="14">
        <v>0.56020710361013204</v>
      </c>
      <c r="AE9" s="14">
        <v>0.64448365253983797</v>
      </c>
      <c r="AF9" s="14"/>
      <c r="AG9" s="14">
        <v>0.18563095206626701</v>
      </c>
      <c r="AH9" s="14">
        <v>0.397611511304236</v>
      </c>
      <c r="AI9" s="14">
        <v>0.42182421514240098</v>
      </c>
      <c r="AJ9" s="14">
        <v>0.23225034481717799</v>
      </c>
      <c r="AK9" s="14">
        <v>0.343858409214371</v>
      </c>
      <c r="AL9" s="14">
        <v>0.32047280207562001</v>
      </c>
      <c r="AM9" s="14">
        <v>0.41953211089884901</v>
      </c>
      <c r="AN9" s="14">
        <v>0.34429476436833101</v>
      </c>
      <c r="AO9" s="14">
        <v>0.47694091226095497</v>
      </c>
      <c r="AP9" s="14">
        <v>0.41401826534474501</v>
      </c>
      <c r="AQ9" s="14">
        <v>0.41976009498738498</v>
      </c>
      <c r="AR9" s="14">
        <v>0.43601389995012801</v>
      </c>
      <c r="AS9" s="14">
        <v>0.50116376400123597</v>
      </c>
      <c r="AT9" s="14">
        <v>0.66236274376139903</v>
      </c>
      <c r="AU9" s="14">
        <v>0.54399029314402403</v>
      </c>
      <c r="AV9" s="14">
        <v>0.609778762666357</v>
      </c>
      <c r="AW9" s="14"/>
      <c r="AX9" s="14">
        <v>0.543416710101713</v>
      </c>
      <c r="AY9" s="14">
        <v>0.422182993783975</v>
      </c>
      <c r="AZ9" s="14">
        <v>0.367460938256017</v>
      </c>
      <c r="BA9" s="14">
        <v>0.35110492719118103</v>
      </c>
      <c r="BB9" s="14"/>
      <c r="BC9" s="14">
        <v>0.51671258060263203</v>
      </c>
      <c r="BD9" s="14">
        <v>0.51615762228217799</v>
      </c>
      <c r="BE9" s="14">
        <v>0.404614544938321</v>
      </c>
      <c r="BF9" s="14">
        <v>0.267537516850128</v>
      </c>
      <c r="BG9" s="14"/>
      <c r="BH9" s="14">
        <v>0.54877494668573001</v>
      </c>
      <c r="BI9" s="14">
        <v>0.48722517460139098</v>
      </c>
      <c r="BJ9" s="14">
        <v>0.41713186575843098</v>
      </c>
      <c r="BK9" s="14">
        <v>0.34897876812251699</v>
      </c>
    </row>
    <row r="10" spans="2:63" ht="43.5" x14ac:dyDescent="0.35">
      <c r="B10" s="15" t="s">
        <v>460</v>
      </c>
      <c r="C10" s="14">
        <v>0.43508348835726102</v>
      </c>
      <c r="D10" s="14">
        <v>0.43342366506623298</v>
      </c>
      <c r="E10" s="14">
        <v>0.436128731320506</v>
      </c>
      <c r="F10" s="14"/>
      <c r="G10" s="14">
        <v>0.46767826948107399</v>
      </c>
      <c r="H10" s="14">
        <v>0.53162782177304102</v>
      </c>
      <c r="I10" s="14">
        <v>0.427801213173997</v>
      </c>
      <c r="J10" s="14">
        <v>0.34002410293456498</v>
      </c>
      <c r="K10" s="14">
        <v>0.30939534215796799</v>
      </c>
      <c r="L10" s="14">
        <v>8.5965896605521702E-2</v>
      </c>
      <c r="M10" s="14"/>
      <c r="N10" s="14">
        <v>0.488202582560118</v>
      </c>
      <c r="O10" s="14">
        <v>0.43995014509934499</v>
      </c>
      <c r="P10" s="14">
        <v>0.36232806090708802</v>
      </c>
      <c r="Q10" s="14">
        <v>0.48182540272304403</v>
      </c>
      <c r="R10" s="14">
        <v>0.38167377620874998</v>
      </c>
      <c r="S10" s="14">
        <v>0.40773131730741802</v>
      </c>
      <c r="T10" s="14">
        <v>0.39728980790540402</v>
      </c>
      <c r="U10" s="14">
        <v>0.35784989741397</v>
      </c>
      <c r="V10" s="14">
        <v>0.481136358089858</v>
      </c>
      <c r="W10" s="14">
        <v>0.39610736350886</v>
      </c>
      <c r="X10" s="14">
        <v>0.39814827826669302</v>
      </c>
      <c r="Y10" s="14">
        <v>0.51103313853891297</v>
      </c>
      <c r="Z10" s="14"/>
      <c r="AA10" s="14">
        <v>0.31931114594197402</v>
      </c>
      <c r="AB10" s="14">
        <v>0.370259626452135</v>
      </c>
      <c r="AC10" s="14">
        <v>0.49031087330769202</v>
      </c>
      <c r="AD10" s="14">
        <v>0.502155649862287</v>
      </c>
      <c r="AE10" s="14">
        <v>0.59756738772275397</v>
      </c>
      <c r="AF10" s="14"/>
      <c r="AG10" s="14">
        <v>0.180705789816657</v>
      </c>
      <c r="AH10" s="14">
        <v>0.27270694741287799</v>
      </c>
      <c r="AI10" s="14">
        <v>0.35444462699440499</v>
      </c>
      <c r="AJ10" s="14">
        <v>0.29274040457933698</v>
      </c>
      <c r="AK10" s="14">
        <v>0.37465585349550201</v>
      </c>
      <c r="AL10" s="14">
        <v>0.42265461056175602</v>
      </c>
      <c r="AM10" s="14">
        <v>0.40947536804618401</v>
      </c>
      <c r="AN10" s="14">
        <v>0.26790742961154701</v>
      </c>
      <c r="AO10" s="14">
        <v>0.42574874938843199</v>
      </c>
      <c r="AP10" s="14">
        <v>0.38916495986074801</v>
      </c>
      <c r="AQ10" s="14">
        <v>0.42838785910187399</v>
      </c>
      <c r="AR10" s="14">
        <v>0.48037605896102598</v>
      </c>
      <c r="AS10" s="14">
        <v>0.46261168790025398</v>
      </c>
      <c r="AT10" s="14">
        <v>0.54753007694273204</v>
      </c>
      <c r="AU10" s="14">
        <v>0.58925330311564095</v>
      </c>
      <c r="AV10" s="14">
        <v>0.58211015647797204</v>
      </c>
      <c r="AW10" s="14"/>
      <c r="AX10" s="14">
        <v>0.51942637597539698</v>
      </c>
      <c r="AY10" s="14">
        <v>0.43233634920083602</v>
      </c>
      <c r="AZ10" s="14">
        <v>0.37920066497511801</v>
      </c>
      <c r="BA10" s="14">
        <v>0.32356648184942099</v>
      </c>
      <c r="BB10" s="14"/>
      <c r="BC10" s="14">
        <v>0.50947125350023603</v>
      </c>
      <c r="BD10" s="14">
        <v>0.43079716758652398</v>
      </c>
      <c r="BE10" s="14">
        <v>0.42310471347011103</v>
      </c>
      <c r="BF10" s="14">
        <v>0.35109500412807698</v>
      </c>
      <c r="BG10" s="14"/>
      <c r="BH10" s="14">
        <v>0.50168908132168699</v>
      </c>
      <c r="BI10" s="14">
        <v>0.51024329878174302</v>
      </c>
      <c r="BJ10" s="14">
        <v>0.41901103880686702</v>
      </c>
      <c r="BK10" s="14">
        <v>0.31983469048069801</v>
      </c>
    </row>
    <row r="11" spans="2:63" ht="29" x14ac:dyDescent="0.35">
      <c r="B11" s="15" t="s">
        <v>462</v>
      </c>
      <c r="C11" s="14">
        <v>0.35704935553443501</v>
      </c>
      <c r="D11" s="14">
        <v>0.34665489351755202</v>
      </c>
      <c r="E11" s="14">
        <v>0.36866141840451799</v>
      </c>
      <c r="F11" s="14"/>
      <c r="G11" s="14">
        <v>0.30556699527092102</v>
      </c>
      <c r="H11" s="14">
        <v>0.31353426246183502</v>
      </c>
      <c r="I11" s="14">
        <v>0.36295172189508601</v>
      </c>
      <c r="J11" s="14">
        <v>0.41425797469141701</v>
      </c>
      <c r="K11" s="14">
        <v>0.39996107252774699</v>
      </c>
      <c r="L11" s="14">
        <v>0.36793807345940399</v>
      </c>
      <c r="M11" s="14"/>
      <c r="N11" s="14">
        <v>0.34656205544948498</v>
      </c>
      <c r="O11" s="14">
        <v>0.37652304039890699</v>
      </c>
      <c r="P11" s="14">
        <v>0.35702547009094798</v>
      </c>
      <c r="Q11" s="14">
        <v>0.35799650738229899</v>
      </c>
      <c r="R11" s="14">
        <v>0.35427502968115998</v>
      </c>
      <c r="S11" s="14">
        <v>0.31939260567823302</v>
      </c>
      <c r="T11" s="14">
        <v>0.41079129259505898</v>
      </c>
      <c r="U11" s="14">
        <v>0.34337315265740498</v>
      </c>
      <c r="V11" s="14">
        <v>0.35506767190393401</v>
      </c>
      <c r="W11" s="14">
        <v>0.37621045911486201</v>
      </c>
      <c r="X11" s="14">
        <v>0.30978103212710301</v>
      </c>
      <c r="Y11" s="14">
        <v>0.41038381423790599</v>
      </c>
      <c r="Z11" s="14"/>
      <c r="AA11" s="14">
        <v>0.30170902639668301</v>
      </c>
      <c r="AB11" s="14">
        <v>0.36813504248428303</v>
      </c>
      <c r="AC11" s="14">
        <v>0.354516474310753</v>
      </c>
      <c r="AD11" s="14">
        <v>0.40144505940564601</v>
      </c>
      <c r="AE11" s="14">
        <v>0.358310889381946</v>
      </c>
      <c r="AF11" s="14"/>
      <c r="AG11" s="14">
        <v>0.35741124497622501</v>
      </c>
      <c r="AH11" s="14">
        <v>0.26478434263874601</v>
      </c>
      <c r="AI11" s="14">
        <v>0.32952846582603501</v>
      </c>
      <c r="AJ11" s="14">
        <v>0.26543872039779598</v>
      </c>
      <c r="AK11" s="14">
        <v>0.364946474039685</v>
      </c>
      <c r="AL11" s="14">
        <v>0.363628813339473</v>
      </c>
      <c r="AM11" s="14">
        <v>0.35292317080168201</v>
      </c>
      <c r="AN11" s="14">
        <v>0.30891397196465098</v>
      </c>
      <c r="AO11" s="14">
        <v>0.41286050037414102</v>
      </c>
      <c r="AP11" s="14">
        <v>0.414703538424185</v>
      </c>
      <c r="AQ11" s="14">
        <v>0.32860743144608201</v>
      </c>
      <c r="AR11" s="14">
        <v>0.37737895007491201</v>
      </c>
      <c r="AS11" s="14">
        <v>0.387423136183629</v>
      </c>
      <c r="AT11" s="14">
        <v>0.34800538934471098</v>
      </c>
      <c r="AU11" s="14">
        <v>0.28013430091347302</v>
      </c>
      <c r="AV11" s="14">
        <v>0.38755082674750202</v>
      </c>
      <c r="AW11" s="14"/>
      <c r="AX11" s="14">
        <v>0.369670608016197</v>
      </c>
      <c r="AY11" s="14">
        <v>0.34362701690930197</v>
      </c>
      <c r="AZ11" s="14">
        <v>0.36626810788758102</v>
      </c>
      <c r="BA11" s="14">
        <v>0.33315099020948602</v>
      </c>
      <c r="BB11" s="14"/>
      <c r="BC11" s="14">
        <v>0.418797481074969</v>
      </c>
      <c r="BD11" s="14">
        <v>0.38723117601087698</v>
      </c>
      <c r="BE11" s="14">
        <v>0.31486639771008901</v>
      </c>
      <c r="BF11" s="14">
        <v>0.28546324935450001</v>
      </c>
      <c r="BG11" s="14"/>
      <c r="BH11" s="14">
        <v>0.444476537414489</v>
      </c>
      <c r="BI11" s="14">
        <v>0.37027070874269502</v>
      </c>
      <c r="BJ11" s="14">
        <v>0.34914655889769403</v>
      </c>
      <c r="BK11" s="14">
        <v>0.26864170573812202</v>
      </c>
    </row>
    <row r="12" spans="2:63" ht="43.5" x14ac:dyDescent="0.35">
      <c r="B12" s="15" t="s">
        <v>466</v>
      </c>
      <c r="C12" s="14">
        <v>0.35268354798337098</v>
      </c>
      <c r="D12" s="14">
        <v>0.35987834807157099</v>
      </c>
      <c r="E12" s="14">
        <v>0.34536945537115799</v>
      </c>
      <c r="F12" s="14"/>
      <c r="G12" s="14">
        <v>0.40232250720393797</v>
      </c>
      <c r="H12" s="14">
        <v>0.44315882254081002</v>
      </c>
      <c r="I12" s="14">
        <v>0.366213188672459</v>
      </c>
      <c r="J12" s="14">
        <v>0.23496046254810499</v>
      </c>
      <c r="K12" s="14">
        <v>0.16992504634261699</v>
      </c>
      <c r="L12" s="14">
        <v>0.18115032946873899</v>
      </c>
      <c r="M12" s="14"/>
      <c r="N12" s="14">
        <v>0.43276131308541899</v>
      </c>
      <c r="O12" s="14">
        <v>0.36022494061044402</v>
      </c>
      <c r="P12" s="14">
        <v>0.37768587707851897</v>
      </c>
      <c r="Q12" s="14">
        <v>0.30211898520296998</v>
      </c>
      <c r="R12" s="14">
        <v>0.31873511913162</v>
      </c>
      <c r="S12" s="14">
        <v>0.33196768352994699</v>
      </c>
      <c r="T12" s="14">
        <v>0.33832919105884501</v>
      </c>
      <c r="U12" s="14">
        <v>0.344876648226909</v>
      </c>
      <c r="V12" s="14">
        <v>0.36533315689803297</v>
      </c>
      <c r="W12" s="14">
        <v>0.31339972016488599</v>
      </c>
      <c r="X12" s="14">
        <v>0.22320853746702901</v>
      </c>
      <c r="Y12" s="14">
        <v>0.360512082041757</v>
      </c>
      <c r="Z12" s="14"/>
      <c r="AA12" s="14">
        <v>0.25681219026847901</v>
      </c>
      <c r="AB12" s="14">
        <v>0.288648343035736</v>
      </c>
      <c r="AC12" s="14">
        <v>0.42101065907719798</v>
      </c>
      <c r="AD12" s="14">
        <v>0.40518756578279302</v>
      </c>
      <c r="AE12" s="14">
        <v>0.551872191041064</v>
      </c>
      <c r="AF12" s="14"/>
      <c r="AG12" s="14">
        <v>0.18045216750200199</v>
      </c>
      <c r="AH12" s="14">
        <v>0.27841768941874701</v>
      </c>
      <c r="AI12" s="14">
        <v>0.34848715345880699</v>
      </c>
      <c r="AJ12" s="14">
        <v>0.22673318376273099</v>
      </c>
      <c r="AK12" s="14">
        <v>0.22982895751151999</v>
      </c>
      <c r="AL12" s="14">
        <v>0.35170776483987898</v>
      </c>
      <c r="AM12" s="14">
        <v>0.324934858125697</v>
      </c>
      <c r="AN12" s="14">
        <v>0.27771327192295397</v>
      </c>
      <c r="AO12" s="14">
        <v>0.22360634541396801</v>
      </c>
      <c r="AP12" s="14">
        <v>0.301605124195716</v>
      </c>
      <c r="AQ12" s="14">
        <v>0.367981544310719</v>
      </c>
      <c r="AR12" s="14">
        <v>0.41718468005974202</v>
      </c>
      <c r="AS12" s="14">
        <v>0.40173960244422802</v>
      </c>
      <c r="AT12" s="14">
        <v>0.467393633284303</v>
      </c>
      <c r="AU12" s="14">
        <v>0.408357881848673</v>
      </c>
      <c r="AV12" s="14">
        <v>0.48309079998774601</v>
      </c>
      <c r="AW12" s="14"/>
      <c r="AX12" s="14">
        <v>0.42312445142003902</v>
      </c>
      <c r="AY12" s="14">
        <v>0.309418903433477</v>
      </c>
      <c r="AZ12" s="14">
        <v>0.31933706961221803</v>
      </c>
      <c r="BA12" s="14">
        <v>0.2986154802764</v>
      </c>
      <c r="BB12" s="14"/>
      <c r="BC12" s="14">
        <v>0.39855201293748499</v>
      </c>
      <c r="BD12" s="14">
        <v>0.34019778104336201</v>
      </c>
      <c r="BE12" s="14">
        <v>0.33908999820123498</v>
      </c>
      <c r="BF12" s="14">
        <v>0.334852438999797</v>
      </c>
      <c r="BG12" s="14"/>
      <c r="BH12" s="14">
        <v>0.42503914898030498</v>
      </c>
      <c r="BI12" s="14">
        <v>0.37040047668069898</v>
      </c>
      <c r="BJ12" s="14">
        <v>0.33469833173296998</v>
      </c>
      <c r="BK12" s="14">
        <v>0.29512409923393901</v>
      </c>
    </row>
    <row r="13" spans="2:63" ht="43.5" x14ac:dyDescent="0.35">
      <c r="B13" s="15" t="s">
        <v>463</v>
      </c>
      <c r="C13" s="14">
        <v>0.34765109556201501</v>
      </c>
      <c r="D13" s="14">
        <v>0.353106864817963</v>
      </c>
      <c r="E13" s="14">
        <v>0.34210504735212999</v>
      </c>
      <c r="F13" s="14"/>
      <c r="G13" s="14">
        <v>0.34096991726957099</v>
      </c>
      <c r="H13" s="14">
        <v>0.40462731832850701</v>
      </c>
      <c r="I13" s="14">
        <v>0.34875028927475699</v>
      </c>
      <c r="J13" s="14">
        <v>0.27950981097204702</v>
      </c>
      <c r="K13" s="14">
        <v>0.32478648898506002</v>
      </c>
      <c r="L13" s="14">
        <v>9.5184432863217094E-2</v>
      </c>
      <c r="M13" s="14"/>
      <c r="N13" s="14">
        <v>0.40397411096796498</v>
      </c>
      <c r="O13" s="14">
        <v>0.32422919331198902</v>
      </c>
      <c r="P13" s="14">
        <v>0.3024963959243</v>
      </c>
      <c r="Q13" s="14">
        <v>0.35681715928191399</v>
      </c>
      <c r="R13" s="14">
        <v>0.35237124640325801</v>
      </c>
      <c r="S13" s="14">
        <v>0.31762029904418598</v>
      </c>
      <c r="T13" s="14">
        <v>0.31734361849486897</v>
      </c>
      <c r="U13" s="14">
        <v>0.33645399669126003</v>
      </c>
      <c r="V13" s="14">
        <v>0.361354190790803</v>
      </c>
      <c r="W13" s="14">
        <v>0.371504734263716</v>
      </c>
      <c r="X13" s="14">
        <v>0.29958977701369</v>
      </c>
      <c r="Y13" s="14">
        <v>0.31737240943728101</v>
      </c>
      <c r="Z13" s="14"/>
      <c r="AA13" s="14">
        <v>0.25283681731651803</v>
      </c>
      <c r="AB13" s="14">
        <v>0.33237628362601201</v>
      </c>
      <c r="AC13" s="14">
        <v>0.38654652872463202</v>
      </c>
      <c r="AD13" s="14">
        <v>0.37870380428420602</v>
      </c>
      <c r="AE13" s="14">
        <v>0.47367927081136801</v>
      </c>
      <c r="AF13" s="14"/>
      <c r="AG13" s="14">
        <v>0.35741124497622501</v>
      </c>
      <c r="AH13" s="14">
        <v>0.29519397887239701</v>
      </c>
      <c r="AI13" s="14">
        <v>0.37755071832495501</v>
      </c>
      <c r="AJ13" s="14">
        <v>0.214290599068685</v>
      </c>
      <c r="AK13" s="14">
        <v>0.326718015854076</v>
      </c>
      <c r="AL13" s="14">
        <v>0.31023753345595201</v>
      </c>
      <c r="AM13" s="14">
        <v>0.27434618150575601</v>
      </c>
      <c r="AN13" s="14">
        <v>0.31020669789921901</v>
      </c>
      <c r="AO13" s="14">
        <v>0.31298118319629697</v>
      </c>
      <c r="AP13" s="14">
        <v>0.36007211810425599</v>
      </c>
      <c r="AQ13" s="14">
        <v>0.421591603130614</v>
      </c>
      <c r="AR13" s="14">
        <v>0.29387017307033497</v>
      </c>
      <c r="AS13" s="14">
        <v>0.35700401211343502</v>
      </c>
      <c r="AT13" s="14">
        <v>0.38581281385606198</v>
      </c>
      <c r="AU13" s="14">
        <v>0.46934490888284802</v>
      </c>
      <c r="AV13" s="14">
        <v>0.41977729622312998</v>
      </c>
      <c r="AW13" s="14"/>
      <c r="AX13" s="14">
        <v>0.40972168266368703</v>
      </c>
      <c r="AY13" s="14">
        <v>0.32613986417312402</v>
      </c>
      <c r="AZ13" s="14">
        <v>0.32707695603212</v>
      </c>
      <c r="BA13" s="14">
        <v>0.25901996964575502</v>
      </c>
      <c r="BB13" s="14"/>
      <c r="BC13" s="14">
        <v>0.38394716223002701</v>
      </c>
      <c r="BD13" s="14">
        <v>0.381237117030856</v>
      </c>
      <c r="BE13" s="14">
        <v>0.31446860227975998</v>
      </c>
      <c r="BF13" s="14">
        <v>0.29024178207742302</v>
      </c>
      <c r="BG13" s="14"/>
      <c r="BH13" s="14">
        <v>0.395074857196482</v>
      </c>
      <c r="BI13" s="14">
        <v>0.385221746143946</v>
      </c>
      <c r="BJ13" s="14">
        <v>0.34394043833762</v>
      </c>
      <c r="BK13" s="14">
        <v>0.26688746780767297</v>
      </c>
    </row>
    <row r="14" spans="2:63" ht="43.5" x14ac:dyDescent="0.35">
      <c r="B14" s="15" t="s">
        <v>464</v>
      </c>
      <c r="C14" s="14">
        <v>0.31863185231993901</v>
      </c>
      <c r="D14" s="14">
        <v>0.28624026128827101</v>
      </c>
      <c r="E14" s="14">
        <v>0.35267611302855301</v>
      </c>
      <c r="F14" s="14"/>
      <c r="G14" s="14">
        <v>0.357882660221156</v>
      </c>
      <c r="H14" s="14">
        <v>0.37033001836347901</v>
      </c>
      <c r="I14" s="14">
        <v>0.30697043029086402</v>
      </c>
      <c r="J14" s="14">
        <v>0.27510275579649801</v>
      </c>
      <c r="K14" s="14">
        <v>0.24077200430113699</v>
      </c>
      <c r="L14" s="14">
        <v>0.18382703689600299</v>
      </c>
      <c r="M14" s="14"/>
      <c r="N14" s="14">
        <v>0.33468061931170101</v>
      </c>
      <c r="O14" s="14">
        <v>0.28936964985671998</v>
      </c>
      <c r="P14" s="14">
        <v>0.27098734659189799</v>
      </c>
      <c r="Q14" s="14">
        <v>0.32801241101148598</v>
      </c>
      <c r="R14" s="14">
        <v>0.32518458406742801</v>
      </c>
      <c r="S14" s="14">
        <v>0.30330195910615099</v>
      </c>
      <c r="T14" s="14">
        <v>0.27023346013267602</v>
      </c>
      <c r="U14" s="14">
        <v>0.33190495673404102</v>
      </c>
      <c r="V14" s="14">
        <v>0.32709667575527201</v>
      </c>
      <c r="W14" s="14">
        <v>0.40936392412414102</v>
      </c>
      <c r="X14" s="14">
        <v>0.30601900411912702</v>
      </c>
      <c r="Y14" s="14">
        <v>0.31413499195104699</v>
      </c>
      <c r="Z14" s="14"/>
      <c r="AA14" s="14">
        <v>0.251586312829023</v>
      </c>
      <c r="AB14" s="14">
        <v>0.289581040940317</v>
      </c>
      <c r="AC14" s="14">
        <v>0.356769361179049</v>
      </c>
      <c r="AD14" s="14">
        <v>0.37062966050975199</v>
      </c>
      <c r="AE14" s="14">
        <v>0.33362855379073197</v>
      </c>
      <c r="AF14" s="14"/>
      <c r="AG14" s="14">
        <v>0.35741124497622501</v>
      </c>
      <c r="AH14" s="14">
        <v>0.25510800297062602</v>
      </c>
      <c r="AI14" s="14">
        <v>0.379799759623272</v>
      </c>
      <c r="AJ14" s="14">
        <v>0.28671045893706298</v>
      </c>
      <c r="AK14" s="14">
        <v>0.26460289015102001</v>
      </c>
      <c r="AL14" s="14">
        <v>0.24004765709227899</v>
      </c>
      <c r="AM14" s="14">
        <v>0.32132028868432</v>
      </c>
      <c r="AN14" s="14">
        <v>0.314957798324838</v>
      </c>
      <c r="AO14" s="14">
        <v>0.312190103105419</v>
      </c>
      <c r="AP14" s="14">
        <v>0.25364969628045603</v>
      </c>
      <c r="AQ14" s="14">
        <v>0.34666495426548699</v>
      </c>
      <c r="AR14" s="14">
        <v>0.308812654809964</v>
      </c>
      <c r="AS14" s="14">
        <v>0.29475999782896201</v>
      </c>
      <c r="AT14" s="14">
        <v>0.32210668366956702</v>
      </c>
      <c r="AU14" s="14">
        <v>0.34498511793043701</v>
      </c>
      <c r="AV14" s="14">
        <v>0.41193424300499698</v>
      </c>
      <c r="AW14" s="14"/>
      <c r="AX14" s="14">
        <v>0.36608631386214602</v>
      </c>
      <c r="AY14" s="14">
        <v>0.32264260074080903</v>
      </c>
      <c r="AZ14" s="14">
        <v>0.29619898073429601</v>
      </c>
      <c r="BA14" s="14">
        <v>0.23405012514172699</v>
      </c>
      <c r="BB14" s="14"/>
      <c r="BC14" s="14">
        <v>0.39292447676771203</v>
      </c>
      <c r="BD14" s="14">
        <v>0.31222497383077402</v>
      </c>
      <c r="BE14" s="14">
        <v>0.30154198422883099</v>
      </c>
      <c r="BF14" s="14">
        <v>0.25018724542439003</v>
      </c>
      <c r="BG14" s="14"/>
      <c r="BH14" s="14">
        <v>0.36124373112251701</v>
      </c>
      <c r="BI14" s="14">
        <v>0.360650952026772</v>
      </c>
      <c r="BJ14" s="14">
        <v>0.315817060777005</v>
      </c>
      <c r="BK14" s="14">
        <v>0.23642922461733201</v>
      </c>
    </row>
    <row r="15" spans="2:63" ht="29" x14ac:dyDescent="0.35">
      <c r="B15" s="15" t="s">
        <v>465</v>
      </c>
      <c r="C15" s="14">
        <v>0.29796921442108099</v>
      </c>
      <c r="D15" s="14">
        <v>0.29412530813779902</v>
      </c>
      <c r="E15" s="14">
        <v>0.30181657837011899</v>
      </c>
      <c r="F15" s="14"/>
      <c r="G15" s="14">
        <v>0.23733712202631399</v>
      </c>
      <c r="H15" s="14">
        <v>0.27626999698337601</v>
      </c>
      <c r="I15" s="14">
        <v>0.32283148856084998</v>
      </c>
      <c r="J15" s="14">
        <v>0.28537790824338299</v>
      </c>
      <c r="K15" s="14">
        <v>0.37745518214873602</v>
      </c>
      <c r="L15" s="14">
        <v>0.35843553753431101</v>
      </c>
      <c r="M15" s="14"/>
      <c r="N15" s="14">
        <v>0.32269515635446799</v>
      </c>
      <c r="O15" s="14">
        <v>0.27791900849302198</v>
      </c>
      <c r="P15" s="14">
        <v>0.30677723552480002</v>
      </c>
      <c r="Q15" s="14">
        <v>0.26360019488076097</v>
      </c>
      <c r="R15" s="14">
        <v>0.28109490984297297</v>
      </c>
      <c r="S15" s="14">
        <v>0.29863889930836701</v>
      </c>
      <c r="T15" s="14">
        <v>0.30705644425619599</v>
      </c>
      <c r="U15" s="14">
        <v>0.25393463402449301</v>
      </c>
      <c r="V15" s="14">
        <v>0.33633743041798098</v>
      </c>
      <c r="W15" s="14">
        <v>0.34372909135546598</v>
      </c>
      <c r="X15" s="14">
        <v>0.193234947732286</v>
      </c>
      <c r="Y15" s="14">
        <v>0.26869954755401199</v>
      </c>
      <c r="Z15" s="14"/>
      <c r="AA15" s="14">
        <v>0.21824080222519299</v>
      </c>
      <c r="AB15" s="14">
        <v>0.32862469302061398</v>
      </c>
      <c r="AC15" s="14">
        <v>0.31515281107084597</v>
      </c>
      <c r="AD15" s="14">
        <v>0.31259294903657903</v>
      </c>
      <c r="AE15" s="14">
        <v>0.35420677769824599</v>
      </c>
      <c r="AF15" s="14"/>
      <c r="AG15" s="14">
        <v>0.36301792417124501</v>
      </c>
      <c r="AH15" s="14">
        <v>0.25433942009655502</v>
      </c>
      <c r="AI15" s="14">
        <v>0.30393148870398201</v>
      </c>
      <c r="AJ15" s="14">
        <v>0.22226528625182901</v>
      </c>
      <c r="AK15" s="14">
        <v>0.34597423765850199</v>
      </c>
      <c r="AL15" s="14">
        <v>0.21965159291168901</v>
      </c>
      <c r="AM15" s="14">
        <v>0.32737858413625398</v>
      </c>
      <c r="AN15" s="14">
        <v>0.21568279476747901</v>
      </c>
      <c r="AO15" s="14">
        <v>0.340248093035801</v>
      </c>
      <c r="AP15" s="14">
        <v>0.33620904270700902</v>
      </c>
      <c r="AQ15" s="14">
        <v>0.32041859193788402</v>
      </c>
      <c r="AR15" s="14">
        <v>0.26305386783465201</v>
      </c>
      <c r="AS15" s="14">
        <v>0.28739428455975302</v>
      </c>
      <c r="AT15" s="14">
        <v>0.28142134472193803</v>
      </c>
      <c r="AU15" s="14">
        <v>0.35083623758365101</v>
      </c>
      <c r="AV15" s="14">
        <v>0.32280033155032001</v>
      </c>
      <c r="AW15" s="14"/>
      <c r="AX15" s="14">
        <v>0.33313641262715599</v>
      </c>
      <c r="AY15" s="14">
        <v>0.26602915847874398</v>
      </c>
      <c r="AZ15" s="14">
        <v>0.28856722635966398</v>
      </c>
      <c r="BA15" s="14">
        <v>0.27649669935161297</v>
      </c>
      <c r="BB15" s="14"/>
      <c r="BC15" s="14">
        <v>0.324737853199418</v>
      </c>
      <c r="BD15" s="14">
        <v>0.30485231595567303</v>
      </c>
      <c r="BE15" s="14">
        <v>0.31023417457278302</v>
      </c>
      <c r="BF15" s="14">
        <v>0.21457585341429899</v>
      </c>
      <c r="BG15" s="14"/>
      <c r="BH15" s="14">
        <v>0.32438042512658999</v>
      </c>
      <c r="BI15" s="14">
        <v>0.30624061713106399</v>
      </c>
      <c r="BJ15" s="14">
        <v>0.29384451170338699</v>
      </c>
      <c r="BK15" s="14">
        <v>0.27024660299729703</v>
      </c>
    </row>
    <row r="16" spans="2:63" ht="43.5" x14ac:dyDescent="0.35">
      <c r="B16" s="15" t="s">
        <v>467</v>
      </c>
      <c r="C16" s="14">
        <v>0.24171866973426101</v>
      </c>
      <c r="D16" s="14">
        <v>0.29178678748582498</v>
      </c>
      <c r="E16" s="14">
        <v>0.19018203031065301</v>
      </c>
      <c r="F16" s="14"/>
      <c r="G16" s="14">
        <v>0.245982955441334</v>
      </c>
      <c r="H16" s="14">
        <v>0.27261904920748498</v>
      </c>
      <c r="I16" s="14">
        <v>0.23689968833931099</v>
      </c>
      <c r="J16" s="14">
        <v>0.214141929218643</v>
      </c>
      <c r="K16" s="14">
        <v>0.18424125882578299</v>
      </c>
      <c r="L16" s="14">
        <v>0.45585031653394797</v>
      </c>
      <c r="M16" s="14"/>
      <c r="N16" s="14">
        <v>0.29724656529027099</v>
      </c>
      <c r="O16" s="14">
        <v>0.21311372344021001</v>
      </c>
      <c r="P16" s="14">
        <v>0.177419295100296</v>
      </c>
      <c r="Q16" s="14">
        <v>0.27205484025715299</v>
      </c>
      <c r="R16" s="14">
        <v>0.19575149726723801</v>
      </c>
      <c r="S16" s="14">
        <v>0.192598397354143</v>
      </c>
      <c r="T16" s="14">
        <v>0.23642736318771501</v>
      </c>
      <c r="U16" s="14">
        <v>0.31437028619483298</v>
      </c>
      <c r="V16" s="14">
        <v>0.27137351108249502</v>
      </c>
      <c r="W16" s="14">
        <v>0.23571689101674501</v>
      </c>
      <c r="X16" s="14">
        <v>0.234481257694335</v>
      </c>
      <c r="Y16" s="14">
        <v>0.21097985297001701</v>
      </c>
      <c r="Z16" s="14"/>
      <c r="AA16" s="14">
        <v>0.17568990413044999</v>
      </c>
      <c r="AB16" s="14">
        <v>0.174740120617776</v>
      </c>
      <c r="AC16" s="14">
        <v>0.27136370585342801</v>
      </c>
      <c r="AD16" s="14">
        <v>0.30695841966779103</v>
      </c>
      <c r="AE16" s="14">
        <v>0.40571249038359303</v>
      </c>
      <c r="AF16" s="14"/>
      <c r="AG16" s="14">
        <v>9.1199853621612398E-2</v>
      </c>
      <c r="AH16" s="14">
        <v>0.106686781325969</v>
      </c>
      <c r="AI16" s="14">
        <v>0.18013528974932</v>
      </c>
      <c r="AJ16" s="14">
        <v>0.20053733658968301</v>
      </c>
      <c r="AK16" s="14">
        <v>0.18594768114104901</v>
      </c>
      <c r="AL16" s="14">
        <v>0.20683978622673899</v>
      </c>
      <c r="AM16" s="14">
        <v>0.233830128065911</v>
      </c>
      <c r="AN16" s="14">
        <v>0.20445577631252501</v>
      </c>
      <c r="AO16" s="14">
        <v>0.238228907495345</v>
      </c>
      <c r="AP16" s="14">
        <v>0.20012094521332199</v>
      </c>
      <c r="AQ16" s="14">
        <v>0.24246891060044501</v>
      </c>
      <c r="AR16" s="14">
        <v>0.22611000914295901</v>
      </c>
      <c r="AS16" s="14">
        <v>0.24541574093831101</v>
      </c>
      <c r="AT16" s="14">
        <v>0.28227881710588398</v>
      </c>
      <c r="AU16" s="14">
        <v>0.40752418535476598</v>
      </c>
      <c r="AV16" s="14">
        <v>0.33727999917787899</v>
      </c>
      <c r="AW16" s="14"/>
      <c r="AX16" s="14">
        <v>0.30085981530278399</v>
      </c>
      <c r="AY16" s="14">
        <v>0.212212595789457</v>
      </c>
      <c r="AZ16" s="14">
        <v>0.209372334904183</v>
      </c>
      <c r="BA16" s="14">
        <v>0.18664903378660599</v>
      </c>
      <c r="BB16" s="14"/>
      <c r="BC16" s="14">
        <v>0.28568963000263298</v>
      </c>
      <c r="BD16" s="14">
        <v>0.24227927316817799</v>
      </c>
      <c r="BE16" s="14">
        <v>0.220181778634256</v>
      </c>
      <c r="BF16" s="14">
        <v>0.21651148171313001</v>
      </c>
      <c r="BG16" s="14"/>
      <c r="BH16" s="14">
        <v>0.33416445227618402</v>
      </c>
      <c r="BI16" s="14">
        <v>0.24166277059567901</v>
      </c>
      <c r="BJ16" s="14">
        <v>0.23314594929466201</v>
      </c>
      <c r="BK16" s="14">
        <v>0.163286222355847</v>
      </c>
    </row>
    <row r="17" spans="2:63" x14ac:dyDescent="0.35">
      <c r="B17" s="15" t="s">
        <v>102</v>
      </c>
      <c r="C17" s="14">
        <v>1.4841233219427701E-2</v>
      </c>
      <c r="D17" s="14">
        <v>8.6272161425916694E-3</v>
      </c>
      <c r="E17" s="14">
        <v>2.12474565282533E-2</v>
      </c>
      <c r="F17" s="14"/>
      <c r="G17" s="14">
        <v>5.24164231832805E-3</v>
      </c>
      <c r="H17" s="14">
        <v>7.5511284790492897E-3</v>
      </c>
      <c r="I17" s="14">
        <v>1.9453171766983302E-2</v>
      </c>
      <c r="J17" s="14">
        <v>1.46658730907268E-2</v>
      </c>
      <c r="K17" s="14">
        <v>3.12614744408935E-2</v>
      </c>
      <c r="L17" s="14">
        <v>8.92467714902829E-2</v>
      </c>
      <c r="M17" s="14"/>
      <c r="N17" s="14">
        <v>7.5014635526730799E-3</v>
      </c>
      <c r="O17" s="14">
        <v>8.6023580287120007E-3</v>
      </c>
      <c r="P17" s="14">
        <v>1.2734165332932101E-2</v>
      </c>
      <c r="Q17" s="14">
        <v>2.0649828879075301E-2</v>
      </c>
      <c r="R17" s="14">
        <v>1.2473916507795699E-2</v>
      </c>
      <c r="S17" s="14">
        <v>1.9926359390225801E-2</v>
      </c>
      <c r="T17" s="14">
        <v>3.8061685227560101E-2</v>
      </c>
      <c r="U17" s="14">
        <v>1.00434714756785E-2</v>
      </c>
      <c r="V17" s="14">
        <v>0</v>
      </c>
      <c r="W17" s="14">
        <v>6.5435210426403601E-3</v>
      </c>
      <c r="X17" s="14">
        <v>6.5850129880532293E-2</v>
      </c>
      <c r="Y17" s="14">
        <v>1.4052983414515999E-2</v>
      </c>
      <c r="Z17" s="14"/>
      <c r="AA17" s="14">
        <v>3.2234096068154201E-2</v>
      </c>
      <c r="AB17" s="14">
        <v>1.0714877258508599E-2</v>
      </c>
      <c r="AC17" s="14">
        <v>9.8558855718969204E-3</v>
      </c>
      <c r="AD17" s="14">
        <v>6.1662818038509797E-3</v>
      </c>
      <c r="AE17" s="14">
        <v>1.00449115148919E-2</v>
      </c>
      <c r="AF17" s="14"/>
      <c r="AG17" s="14">
        <v>9.3562535157041299E-2</v>
      </c>
      <c r="AH17" s="14">
        <v>6.08436328637725E-2</v>
      </c>
      <c r="AI17" s="14">
        <v>1.19580149416466E-2</v>
      </c>
      <c r="AJ17" s="14">
        <v>4.5948446884774903E-2</v>
      </c>
      <c r="AK17" s="14">
        <v>4.7884086850760899E-2</v>
      </c>
      <c r="AL17" s="14">
        <v>1.7069398569247701E-2</v>
      </c>
      <c r="AM17" s="14">
        <v>1.64784464356834E-2</v>
      </c>
      <c r="AN17" s="14">
        <v>7.6797511828312903E-3</v>
      </c>
      <c r="AO17" s="14">
        <v>6.7653416949461902E-3</v>
      </c>
      <c r="AP17" s="14">
        <v>2.3469253867537999E-2</v>
      </c>
      <c r="AQ17" s="14">
        <v>0</v>
      </c>
      <c r="AR17" s="14">
        <v>0</v>
      </c>
      <c r="AS17" s="14">
        <v>6.04772139622866E-3</v>
      </c>
      <c r="AT17" s="14">
        <v>0</v>
      </c>
      <c r="AU17" s="14">
        <v>8.3210367063012401E-3</v>
      </c>
      <c r="AV17" s="14">
        <v>2.72649087938601E-3</v>
      </c>
      <c r="AW17" s="14"/>
      <c r="AX17" s="14">
        <v>7.5129513694251202E-3</v>
      </c>
      <c r="AY17" s="14">
        <v>1.42319887998108E-2</v>
      </c>
      <c r="AZ17" s="14">
        <v>1.186990412635E-2</v>
      </c>
      <c r="BA17" s="14">
        <v>3.6269364842695703E-2</v>
      </c>
      <c r="BB17" s="14"/>
      <c r="BC17" s="14">
        <v>3.4839287125758198E-3</v>
      </c>
      <c r="BD17" s="14">
        <v>7.7991308339589302E-3</v>
      </c>
      <c r="BE17" s="14">
        <v>1.0289727566479299E-2</v>
      </c>
      <c r="BF17" s="14">
        <v>5.7484293534440199E-2</v>
      </c>
      <c r="BG17" s="14"/>
      <c r="BH17" s="14">
        <v>4.4573108421760302E-3</v>
      </c>
      <c r="BI17" s="14">
        <v>1.0362806965532999E-2</v>
      </c>
      <c r="BJ17" s="14">
        <v>6.8943453054547202E-3</v>
      </c>
      <c r="BK17" s="14">
        <v>4.5967748593268097E-2</v>
      </c>
    </row>
    <row r="18" spans="2:63" x14ac:dyDescent="0.35">
      <c r="B18" s="15" t="s">
        <v>336</v>
      </c>
      <c r="C18" s="20">
        <v>6.7472965750000294E-2</v>
      </c>
      <c r="D18" s="20">
        <v>6.3169959832531306E-2</v>
      </c>
      <c r="E18" s="20">
        <v>7.1194849191366802E-2</v>
      </c>
      <c r="F18" s="20"/>
      <c r="G18" s="20">
        <v>4.5463195384656499E-2</v>
      </c>
      <c r="H18" s="20">
        <v>2.7629782829766102E-2</v>
      </c>
      <c r="I18" s="20">
        <v>5.5728223702803802E-2</v>
      </c>
      <c r="J18" s="20">
        <v>0.13524531857332101</v>
      </c>
      <c r="K18" s="20">
        <v>0.109986776235161</v>
      </c>
      <c r="L18" s="20">
        <v>0.27874994616480597</v>
      </c>
      <c r="M18" s="20"/>
      <c r="N18" s="20">
        <v>2.4249375822070599E-2</v>
      </c>
      <c r="O18" s="20">
        <v>8.2824734045212095E-2</v>
      </c>
      <c r="P18" s="20">
        <v>7.9066585883568394E-2</v>
      </c>
      <c r="Q18" s="20">
        <v>8.6727965723328304E-2</v>
      </c>
      <c r="R18" s="20">
        <v>6.84661940127715E-2</v>
      </c>
      <c r="S18" s="20">
        <v>9.1579533686050901E-2</v>
      </c>
      <c r="T18" s="20">
        <v>6.6544627096698894E-2</v>
      </c>
      <c r="U18" s="20">
        <v>7.2165353638220103E-2</v>
      </c>
      <c r="V18" s="20">
        <v>5.47190233598943E-2</v>
      </c>
      <c r="W18" s="20">
        <v>8.3831804373331598E-2</v>
      </c>
      <c r="X18" s="20">
        <v>0.11299520676807</v>
      </c>
      <c r="Y18" s="20">
        <v>4.1122727579510299E-2</v>
      </c>
      <c r="Z18" s="20"/>
      <c r="AA18" s="20">
        <v>0.141093889757097</v>
      </c>
      <c r="AB18" s="20">
        <v>8.8342985860271006E-2</v>
      </c>
      <c r="AC18" s="20">
        <v>4.5483132722641498E-2</v>
      </c>
      <c r="AD18" s="20">
        <v>2.39610401738557E-2</v>
      </c>
      <c r="AE18" s="20">
        <v>0</v>
      </c>
      <c r="AF18" s="20"/>
      <c r="AG18" s="20">
        <v>9.15771972508337E-2</v>
      </c>
      <c r="AH18" s="20">
        <v>0.17235391676199099</v>
      </c>
      <c r="AI18" s="20">
        <v>5.8025154667474099E-2</v>
      </c>
      <c r="AJ18" s="20">
        <v>0.12526890381658201</v>
      </c>
      <c r="AK18" s="20">
        <v>7.6301503223945993E-2</v>
      </c>
      <c r="AL18" s="20">
        <v>0.104571852388331</v>
      </c>
      <c r="AM18" s="20">
        <v>3.6288785019314498E-2</v>
      </c>
      <c r="AN18" s="20">
        <v>0.114342950891305</v>
      </c>
      <c r="AO18" s="20">
        <v>7.8912086516116101E-2</v>
      </c>
      <c r="AP18" s="20">
        <v>7.7875534662995599E-2</v>
      </c>
      <c r="AQ18" s="20">
        <v>4.2313145442791397E-2</v>
      </c>
      <c r="AR18" s="20">
        <v>4.7111299988748002E-2</v>
      </c>
      <c r="AS18" s="20">
        <v>8.0987760477593096E-2</v>
      </c>
      <c r="AT18" s="20">
        <v>8.9766278235294705E-2</v>
      </c>
      <c r="AU18" s="20">
        <v>5.0787609844451298E-2</v>
      </c>
      <c r="AV18" s="20">
        <v>1.43833337672116E-2</v>
      </c>
      <c r="AW18" s="20"/>
      <c r="AX18" s="20">
        <v>3.8366978473879702E-2</v>
      </c>
      <c r="AY18" s="20">
        <v>7.7551974171756202E-2</v>
      </c>
      <c r="AZ18" s="20">
        <v>8.0935274114740802E-2</v>
      </c>
      <c r="BA18" s="20">
        <v>0.102865854797209</v>
      </c>
      <c r="BB18" s="20"/>
      <c r="BC18" s="20">
        <v>5.7297248593004099E-2</v>
      </c>
      <c r="BD18" s="20">
        <v>7.0030901019576E-2</v>
      </c>
      <c r="BE18" s="20">
        <v>7.0048733568091895E-2</v>
      </c>
      <c r="BF18" s="20">
        <v>7.2815376726708098E-2</v>
      </c>
      <c r="BG18" s="20"/>
      <c r="BH18" s="20">
        <v>4.9276295192684803E-2</v>
      </c>
      <c r="BI18" s="20">
        <v>5.50044388904583E-2</v>
      </c>
      <c r="BJ18" s="20">
        <v>6.8614723742047801E-2</v>
      </c>
      <c r="BK18" s="20">
        <v>9.6992086286496998E-2</v>
      </c>
    </row>
    <row r="19" spans="2:63" x14ac:dyDescent="0.35">
      <c r="B19" s="16" t="s">
        <v>496</v>
      </c>
    </row>
    <row r="20" spans="2:63" x14ac:dyDescent="0.35">
      <c r="B20" t="s">
        <v>104</v>
      </c>
    </row>
    <row r="21" spans="2:63" x14ac:dyDescent="0.35">
      <c r="B21" t="s">
        <v>105</v>
      </c>
    </row>
    <row r="23" spans="2:63" x14ac:dyDescent="0.35">
      <c r="B23" s="8" t="str">
        <f>HYPERLINK("#'Contents'!A1", "Return to Contents")</f>
        <v>Return to Contents</v>
      </c>
    </row>
  </sheetData>
  <mergeCells count="9">
    <mergeCell ref="BH5:BK5"/>
    <mergeCell ref="D2:BE2"/>
    <mergeCell ref="D5:E5"/>
    <mergeCell ref="G5:L5"/>
    <mergeCell ref="N5:Y5"/>
    <mergeCell ref="AA5:AE5"/>
    <mergeCell ref="AG5:AV5"/>
    <mergeCell ref="AX5:BA5"/>
    <mergeCell ref="BC5:BF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5ECD3-BBA6-4898-98ED-E193F07C23BE}">
  <dimension ref="B2:BK19"/>
  <sheetViews>
    <sheetView showGridLines="0" workbookViewId="0">
      <pane xSplit="2" topLeftCell="C1" activePane="topRight" state="frozen"/>
      <selection activeCell="B8" sqref="B8"/>
      <selection pane="topRight" activeCell="B19" sqref="B1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25" width="10.7265625" customWidth="1"/>
    <col min="26" max="26" width="2.1796875" customWidth="1"/>
    <col min="27" max="31" width="10.7265625" customWidth="1"/>
    <col min="32" max="32" width="2.1796875" customWidth="1"/>
    <col min="33" max="48" width="10.7265625" customWidth="1"/>
    <col min="49" max="49" width="2.1796875" customWidth="1"/>
    <col min="50" max="53" width="10.7265625" customWidth="1"/>
    <col min="54" max="54" width="2.1796875" customWidth="1"/>
    <col min="55" max="58" width="10.7265625" customWidth="1"/>
    <col min="59" max="59" width="2.1796875" customWidth="1"/>
    <col min="60" max="63" width="10.7265625" customWidth="1"/>
    <col min="64" max="64" width="2.1796875" customWidth="1"/>
  </cols>
  <sheetData>
    <row r="2" spans="2:63" ht="40" customHeight="1" x14ac:dyDescent="0.35">
      <c r="D2" s="27" t="s">
        <v>471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row>
    <row r="5" spans="2:63" ht="30" customHeight="1" x14ac:dyDescent="0.35">
      <c r="B5" s="19"/>
      <c r="C5" s="19"/>
      <c r="D5" s="28" t="s">
        <v>79</v>
      </c>
      <c r="E5" s="28"/>
      <c r="F5" s="19"/>
      <c r="G5" s="28" t="s">
        <v>80</v>
      </c>
      <c r="H5" s="28"/>
      <c r="I5" s="28"/>
      <c r="J5" s="28"/>
      <c r="K5" s="28"/>
      <c r="L5" s="28"/>
      <c r="M5" s="19"/>
      <c r="N5" s="28" t="s">
        <v>82</v>
      </c>
      <c r="O5" s="28"/>
      <c r="P5" s="28"/>
      <c r="Q5" s="28"/>
      <c r="R5" s="28"/>
      <c r="S5" s="28"/>
      <c r="T5" s="28"/>
      <c r="U5" s="28"/>
      <c r="V5" s="28"/>
      <c r="W5" s="28"/>
      <c r="X5" s="28"/>
      <c r="Y5" s="28"/>
      <c r="Z5" s="19"/>
      <c r="AA5" s="28" t="s">
        <v>83</v>
      </c>
      <c r="AB5" s="28"/>
      <c r="AC5" s="28"/>
      <c r="AD5" s="28"/>
      <c r="AE5" s="28"/>
      <c r="AF5" s="19"/>
      <c r="AG5" s="28" t="s">
        <v>84</v>
      </c>
      <c r="AH5" s="28"/>
      <c r="AI5" s="28"/>
      <c r="AJ5" s="28"/>
      <c r="AK5" s="28"/>
      <c r="AL5" s="28"/>
      <c r="AM5" s="28"/>
      <c r="AN5" s="28"/>
      <c r="AO5" s="28"/>
      <c r="AP5" s="28"/>
      <c r="AQ5" s="28"/>
      <c r="AR5" s="28"/>
      <c r="AS5" s="28"/>
      <c r="AT5" s="28"/>
      <c r="AU5" s="28"/>
      <c r="AV5" s="28"/>
      <c r="AW5" s="19"/>
      <c r="AX5" s="28" t="s">
        <v>81</v>
      </c>
      <c r="AY5" s="28"/>
      <c r="AZ5" s="28"/>
      <c r="BA5" s="28"/>
      <c r="BB5" s="19"/>
      <c r="BC5" s="28" t="s">
        <v>86</v>
      </c>
      <c r="BD5" s="28"/>
      <c r="BE5" s="28"/>
      <c r="BF5" s="28"/>
      <c r="BG5" s="19"/>
      <c r="BH5" s="28" t="s">
        <v>87</v>
      </c>
      <c r="BI5" s="28"/>
      <c r="BJ5" s="28"/>
      <c r="BK5" s="28"/>
    </row>
    <row r="6" spans="2:63" ht="72.5" x14ac:dyDescent="0.35">
      <c r="B6" t="s">
        <v>15</v>
      </c>
      <c r="C6" s="9" t="s">
        <v>16</v>
      </c>
      <c r="D6" s="12" t="s">
        <v>17</v>
      </c>
      <c r="E6" s="12" t="s">
        <v>18</v>
      </c>
      <c r="G6" s="12" t="s">
        <v>21</v>
      </c>
      <c r="H6" s="12" t="s">
        <v>22</v>
      </c>
      <c r="I6" s="12" t="s">
        <v>23</v>
      </c>
      <c r="J6" s="12" t="s">
        <v>24</v>
      </c>
      <c r="K6" s="12" t="s">
        <v>25</v>
      </c>
      <c r="L6" s="12" t="s">
        <v>26</v>
      </c>
      <c r="N6" s="12" t="s">
        <v>31</v>
      </c>
      <c r="O6" s="12" t="s">
        <v>32</v>
      </c>
      <c r="P6" s="12" t="s">
        <v>33</v>
      </c>
      <c r="Q6" s="12" t="s">
        <v>34</v>
      </c>
      <c r="R6" s="12" t="s">
        <v>35</v>
      </c>
      <c r="S6" s="12" t="s">
        <v>36</v>
      </c>
      <c r="T6" s="12" t="s">
        <v>37</v>
      </c>
      <c r="U6" s="12" t="s">
        <v>38</v>
      </c>
      <c r="V6" s="12" t="s">
        <v>39</v>
      </c>
      <c r="W6" s="12" t="s">
        <v>40</v>
      </c>
      <c r="X6" s="12" t="s">
        <v>41</v>
      </c>
      <c r="Y6" s="12" t="s">
        <v>42</v>
      </c>
      <c r="AA6" s="12" t="s">
        <v>43</v>
      </c>
      <c r="AB6" s="12" t="s">
        <v>44</v>
      </c>
      <c r="AC6" s="12" t="s">
        <v>45</v>
      </c>
      <c r="AD6" s="12" t="s">
        <v>46</v>
      </c>
      <c r="AE6" s="12" t="s">
        <v>47</v>
      </c>
      <c r="AG6" s="12" t="s">
        <v>48</v>
      </c>
      <c r="AH6" s="12" t="s">
        <v>49</v>
      </c>
      <c r="AI6" s="12" t="s">
        <v>50</v>
      </c>
      <c r="AJ6" s="12" t="s">
        <v>51</v>
      </c>
      <c r="AK6" s="12" t="s">
        <v>52</v>
      </c>
      <c r="AL6" s="12" t="s">
        <v>53</v>
      </c>
      <c r="AM6" s="12" t="s">
        <v>54</v>
      </c>
      <c r="AN6" s="12" t="s">
        <v>55</v>
      </c>
      <c r="AO6" s="12" t="s">
        <v>56</v>
      </c>
      <c r="AP6" s="12" t="s">
        <v>57</v>
      </c>
      <c r="AQ6" s="12" t="s">
        <v>58</v>
      </c>
      <c r="AR6" s="12" t="s">
        <v>59</v>
      </c>
      <c r="AS6" s="12" t="s">
        <v>60</v>
      </c>
      <c r="AT6" s="12" t="s">
        <v>61</v>
      </c>
      <c r="AU6" s="12" t="s">
        <v>62</v>
      </c>
      <c r="AV6" s="12" t="s">
        <v>63</v>
      </c>
      <c r="AX6" s="12" t="s">
        <v>27</v>
      </c>
      <c r="AY6" s="12" t="s">
        <v>28</v>
      </c>
      <c r="AZ6" s="12" t="s">
        <v>29</v>
      </c>
      <c r="BA6" s="12" t="s">
        <v>30</v>
      </c>
      <c r="BC6" s="12" t="s">
        <v>66</v>
      </c>
      <c r="BD6" s="12" t="s">
        <v>67</v>
      </c>
      <c r="BE6" s="12" t="s">
        <v>68</v>
      </c>
      <c r="BF6" s="12" t="s">
        <v>69</v>
      </c>
      <c r="BH6" s="12" t="s">
        <v>70</v>
      </c>
      <c r="BI6" s="12" t="s">
        <v>71</v>
      </c>
      <c r="BJ6" s="12" t="s">
        <v>72</v>
      </c>
      <c r="BK6" s="12" t="s">
        <v>73</v>
      </c>
    </row>
    <row r="7" spans="2:63" ht="30" customHeight="1" x14ac:dyDescent="0.35">
      <c r="B7" s="10" t="s">
        <v>19</v>
      </c>
      <c r="C7" s="10">
        <v>2194</v>
      </c>
      <c r="D7" s="10">
        <v>1078</v>
      </c>
      <c r="E7" s="10">
        <v>1113</v>
      </c>
      <c r="F7" s="10"/>
      <c r="G7" s="10">
        <v>154</v>
      </c>
      <c r="H7" s="10">
        <v>627</v>
      </c>
      <c r="I7" s="10">
        <v>801</v>
      </c>
      <c r="J7" s="10">
        <v>483</v>
      </c>
      <c r="K7" s="10">
        <v>118</v>
      </c>
      <c r="L7" s="10">
        <v>11</v>
      </c>
      <c r="M7" s="10"/>
      <c r="N7" s="10">
        <v>388</v>
      </c>
      <c r="O7" s="10">
        <v>234</v>
      </c>
      <c r="P7" s="10">
        <v>152</v>
      </c>
      <c r="Q7" s="10">
        <v>183</v>
      </c>
      <c r="R7" s="10">
        <v>158</v>
      </c>
      <c r="S7" s="10">
        <v>250</v>
      </c>
      <c r="T7" s="10">
        <v>156</v>
      </c>
      <c r="U7" s="10">
        <v>94</v>
      </c>
      <c r="V7" s="10">
        <v>253</v>
      </c>
      <c r="W7" s="10">
        <v>160</v>
      </c>
      <c r="X7" s="10">
        <v>91</v>
      </c>
      <c r="Y7" s="10">
        <v>75</v>
      </c>
      <c r="Z7" s="10"/>
      <c r="AA7" s="10">
        <v>371</v>
      </c>
      <c r="AB7" s="10">
        <v>383</v>
      </c>
      <c r="AC7" s="10">
        <v>670</v>
      </c>
      <c r="AD7" s="10">
        <v>468</v>
      </c>
      <c r="AE7" s="10">
        <v>91</v>
      </c>
      <c r="AF7" s="10"/>
      <c r="AG7" s="10">
        <v>11</v>
      </c>
      <c r="AH7" s="10">
        <v>47</v>
      </c>
      <c r="AI7" s="10">
        <v>86</v>
      </c>
      <c r="AJ7" s="10">
        <v>86</v>
      </c>
      <c r="AK7" s="10">
        <v>151</v>
      </c>
      <c r="AL7" s="10">
        <v>163</v>
      </c>
      <c r="AM7" s="10">
        <v>186</v>
      </c>
      <c r="AN7" s="10">
        <v>139</v>
      </c>
      <c r="AO7" s="10">
        <v>135</v>
      </c>
      <c r="AP7" s="10">
        <v>118</v>
      </c>
      <c r="AQ7" s="10">
        <v>188</v>
      </c>
      <c r="AR7" s="10">
        <v>188</v>
      </c>
      <c r="AS7" s="10">
        <v>166</v>
      </c>
      <c r="AT7" s="10">
        <v>88</v>
      </c>
      <c r="AU7" s="10">
        <v>100</v>
      </c>
      <c r="AV7" s="10">
        <v>317</v>
      </c>
      <c r="AW7" s="10"/>
      <c r="AX7" s="10">
        <v>866</v>
      </c>
      <c r="AY7" s="10">
        <v>489</v>
      </c>
      <c r="AZ7" s="10">
        <v>478</v>
      </c>
      <c r="BA7" s="10">
        <v>357</v>
      </c>
      <c r="BB7" s="10"/>
      <c r="BC7" s="10">
        <v>511</v>
      </c>
      <c r="BD7" s="10">
        <v>677</v>
      </c>
      <c r="BE7" s="10">
        <v>688</v>
      </c>
      <c r="BF7" s="10">
        <v>318</v>
      </c>
      <c r="BG7" s="10"/>
      <c r="BH7" s="10">
        <v>449</v>
      </c>
      <c r="BI7" s="10">
        <v>454</v>
      </c>
      <c r="BJ7" s="10">
        <v>856</v>
      </c>
      <c r="BK7" s="10">
        <v>435</v>
      </c>
    </row>
    <row r="8" spans="2:63" ht="30" customHeight="1" x14ac:dyDescent="0.35">
      <c r="B8" s="11" t="s">
        <v>20</v>
      </c>
      <c r="C8" s="11">
        <v>2195</v>
      </c>
      <c r="D8" s="11">
        <v>1109</v>
      </c>
      <c r="E8" s="11">
        <v>1083</v>
      </c>
      <c r="F8" s="11"/>
      <c r="G8" s="11">
        <v>153</v>
      </c>
      <c r="H8" s="11">
        <v>656</v>
      </c>
      <c r="I8" s="11">
        <v>794</v>
      </c>
      <c r="J8" s="11">
        <v>468</v>
      </c>
      <c r="K8" s="11">
        <v>114</v>
      </c>
      <c r="L8" s="11">
        <v>11</v>
      </c>
      <c r="M8" s="11"/>
      <c r="N8" s="11">
        <v>399</v>
      </c>
      <c r="O8" s="11">
        <v>242</v>
      </c>
      <c r="P8" s="11">
        <v>151</v>
      </c>
      <c r="Q8" s="11">
        <v>188</v>
      </c>
      <c r="R8" s="11">
        <v>162</v>
      </c>
      <c r="S8" s="11">
        <v>249</v>
      </c>
      <c r="T8" s="11">
        <v>150</v>
      </c>
      <c r="U8" s="11">
        <v>81</v>
      </c>
      <c r="V8" s="11">
        <v>246</v>
      </c>
      <c r="W8" s="11">
        <v>160</v>
      </c>
      <c r="X8" s="11">
        <v>92</v>
      </c>
      <c r="Y8" s="11">
        <v>74</v>
      </c>
      <c r="Z8" s="11"/>
      <c r="AA8" s="11">
        <v>373</v>
      </c>
      <c r="AB8" s="11">
        <v>386</v>
      </c>
      <c r="AC8" s="11">
        <v>684</v>
      </c>
      <c r="AD8" s="11">
        <v>458</v>
      </c>
      <c r="AE8" s="11">
        <v>81</v>
      </c>
      <c r="AF8" s="11"/>
      <c r="AG8" s="11">
        <v>11</v>
      </c>
      <c r="AH8" s="11">
        <v>48</v>
      </c>
      <c r="AI8" s="11">
        <v>87</v>
      </c>
      <c r="AJ8" s="11">
        <v>87</v>
      </c>
      <c r="AK8" s="11">
        <v>155</v>
      </c>
      <c r="AL8" s="11">
        <v>165</v>
      </c>
      <c r="AM8" s="11">
        <v>189</v>
      </c>
      <c r="AN8" s="11">
        <v>141</v>
      </c>
      <c r="AO8" s="11">
        <v>139</v>
      </c>
      <c r="AP8" s="11">
        <v>119</v>
      </c>
      <c r="AQ8" s="11">
        <v>192</v>
      </c>
      <c r="AR8" s="11">
        <v>192</v>
      </c>
      <c r="AS8" s="11">
        <v>166</v>
      </c>
      <c r="AT8" s="11">
        <v>87</v>
      </c>
      <c r="AU8" s="11">
        <v>98</v>
      </c>
      <c r="AV8" s="11">
        <v>295</v>
      </c>
      <c r="AW8" s="11"/>
      <c r="AX8" s="11">
        <v>839</v>
      </c>
      <c r="AY8" s="11">
        <v>493</v>
      </c>
      <c r="AZ8" s="11">
        <v>488</v>
      </c>
      <c r="BA8" s="11">
        <v>371</v>
      </c>
      <c r="BB8" s="11"/>
      <c r="BC8" s="11">
        <v>512</v>
      </c>
      <c r="BD8" s="11">
        <v>675</v>
      </c>
      <c r="BE8" s="11">
        <v>687</v>
      </c>
      <c r="BF8" s="11">
        <v>321</v>
      </c>
      <c r="BG8" s="11"/>
      <c r="BH8" s="11">
        <v>448</v>
      </c>
      <c r="BI8" s="11">
        <v>452</v>
      </c>
      <c r="BJ8" s="11">
        <v>860</v>
      </c>
      <c r="BK8" s="11">
        <v>434</v>
      </c>
    </row>
    <row r="9" spans="2:63" x14ac:dyDescent="0.35">
      <c r="B9" s="15" t="s">
        <v>214</v>
      </c>
      <c r="C9" s="14">
        <v>0.35991971926255301</v>
      </c>
      <c r="D9" s="14">
        <v>0.415938371229229</v>
      </c>
      <c r="E9" s="14">
        <v>0.30260563951424202</v>
      </c>
      <c r="F9" s="14"/>
      <c r="G9" s="14">
        <v>0.34803680882868898</v>
      </c>
      <c r="H9" s="14">
        <v>0.46738468256083898</v>
      </c>
      <c r="I9" s="14">
        <v>0.35294387683946798</v>
      </c>
      <c r="J9" s="14">
        <v>0.25324406191634402</v>
      </c>
      <c r="K9" s="14">
        <v>0.216440395940385</v>
      </c>
      <c r="L9" s="14">
        <v>0.64173597905083801</v>
      </c>
      <c r="M9" s="14"/>
      <c r="N9" s="14">
        <v>0.48190958625605101</v>
      </c>
      <c r="O9" s="14">
        <v>0.32875481622461999</v>
      </c>
      <c r="P9" s="14">
        <v>0.30355565165964898</v>
      </c>
      <c r="Q9" s="14">
        <v>0.34524418098047099</v>
      </c>
      <c r="R9" s="14">
        <v>0.26907007665557803</v>
      </c>
      <c r="S9" s="14">
        <v>0.34913206679682501</v>
      </c>
      <c r="T9" s="14">
        <v>0.30255898063408798</v>
      </c>
      <c r="U9" s="14">
        <v>0.37282373661644802</v>
      </c>
      <c r="V9" s="14">
        <v>0.35704966641028002</v>
      </c>
      <c r="W9" s="14">
        <v>0.301365813843256</v>
      </c>
      <c r="X9" s="14">
        <v>0.38789010033844501</v>
      </c>
      <c r="Y9" s="14">
        <v>0.39639500965674701</v>
      </c>
      <c r="Z9" s="14"/>
      <c r="AA9" s="14">
        <v>0.177423887801438</v>
      </c>
      <c r="AB9" s="14">
        <v>0.25018117448742</v>
      </c>
      <c r="AC9" s="14">
        <v>0.437859436392113</v>
      </c>
      <c r="AD9" s="14">
        <v>0.497337654212752</v>
      </c>
      <c r="AE9" s="14">
        <v>0.62440221874512003</v>
      </c>
      <c r="AF9" s="14"/>
      <c r="AG9" s="14">
        <v>0</v>
      </c>
      <c r="AH9" s="14">
        <v>0.26187327190808302</v>
      </c>
      <c r="AI9" s="14">
        <v>0.14225790353819201</v>
      </c>
      <c r="AJ9" s="14">
        <v>0.22783252261381001</v>
      </c>
      <c r="AK9" s="14">
        <v>0.24991601659409801</v>
      </c>
      <c r="AL9" s="14">
        <v>0.225386555235388</v>
      </c>
      <c r="AM9" s="14">
        <v>0.22507445283875299</v>
      </c>
      <c r="AN9" s="14">
        <v>0.26640750170335098</v>
      </c>
      <c r="AO9" s="14">
        <v>0.36777409880832901</v>
      </c>
      <c r="AP9" s="14">
        <v>0.31555512802996699</v>
      </c>
      <c r="AQ9" s="14">
        <v>0.32673513405690302</v>
      </c>
      <c r="AR9" s="14">
        <v>0.39687355780543898</v>
      </c>
      <c r="AS9" s="14">
        <v>0.48547988049336099</v>
      </c>
      <c r="AT9" s="14">
        <v>0.54432479556171498</v>
      </c>
      <c r="AU9" s="14">
        <v>0.48142776077410399</v>
      </c>
      <c r="AV9" s="14">
        <v>0.61901685079204105</v>
      </c>
      <c r="AW9" s="14"/>
      <c r="AX9" s="14">
        <v>0.51518258319768795</v>
      </c>
      <c r="AY9" s="14">
        <v>0.27522027210686001</v>
      </c>
      <c r="AZ9" s="14">
        <v>0.27732323456589297</v>
      </c>
      <c r="BA9" s="14">
        <v>0.228574356735324</v>
      </c>
      <c r="BB9" s="14"/>
      <c r="BC9" s="14">
        <v>0.52871896404986596</v>
      </c>
      <c r="BD9" s="14">
        <v>0.39812102250411802</v>
      </c>
      <c r="BE9" s="14">
        <v>0.29181001392042499</v>
      </c>
      <c r="BF9" s="14">
        <v>0.15626043830818401</v>
      </c>
      <c r="BG9" s="14"/>
      <c r="BH9" s="14">
        <v>0.58367720839981196</v>
      </c>
      <c r="BI9" s="14">
        <v>0.43548996930956302</v>
      </c>
      <c r="BJ9" s="14">
        <v>0.31824456123393002</v>
      </c>
      <c r="BK9" s="14">
        <v>0.132657128214731</v>
      </c>
    </row>
    <row r="10" spans="2:63" x14ac:dyDescent="0.35">
      <c r="B10" s="15" t="s">
        <v>215</v>
      </c>
      <c r="C10" s="14">
        <v>0.39821062969799398</v>
      </c>
      <c r="D10" s="14">
        <v>0.41360166546197202</v>
      </c>
      <c r="E10" s="14">
        <v>0.382582370233431</v>
      </c>
      <c r="F10" s="14"/>
      <c r="G10" s="14">
        <v>0.39163996978960303</v>
      </c>
      <c r="H10" s="14">
        <v>0.36298390459500202</v>
      </c>
      <c r="I10" s="14">
        <v>0.41208016345414</v>
      </c>
      <c r="J10" s="14">
        <v>0.40907304075356399</v>
      </c>
      <c r="K10" s="14">
        <v>0.47267599457937098</v>
      </c>
      <c r="L10" s="14">
        <v>0.35826402094916199</v>
      </c>
      <c r="M10" s="14"/>
      <c r="N10" s="14">
        <v>0.37246517070947399</v>
      </c>
      <c r="O10" s="14">
        <v>0.40663085450036401</v>
      </c>
      <c r="P10" s="14">
        <v>0.41714510117939801</v>
      </c>
      <c r="Q10" s="14">
        <v>0.38269023494394899</v>
      </c>
      <c r="R10" s="14">
        <v>0.45047292587419002</v>
      </c>
      <c r="S10" s="14">
        <v>0.37775324144575301</v>
      </c>
      <c r="T10" s="14">
        <v>0.35513904351140302</v>
      </c>
      <c r="U10" s="14">
        <v>0.35646856473634603</v>
      </c>
      <c r="V10" s="14">
        <v>0.43292789216523597</v>
      </c>
      <c r="W10" s="14">
        <v>0.43388718651202501</v>
      </c>
      <c r="X10" s="14">
        <v>0.34569022766586199</v>
      </c>
      <c r="Y10" s="14">
        <v>0.47082966641706098</v>
      </c>
      <c r="Z10" s="14"/>
      <c r="AA10" s="14">
        <v>0.43762183880043998</v>
      </c>
      <c r="AB10" s="14">
        <v>0.42251483286124403</v>
      </c>
      <c r="AC10" s="14">
        <v>0.37897135990835201</v>
      </c>
      <c r="AD10" s="14">
        <v>0.36034002370715801</v>
      </c>
      <c r="AE10" s="14">
        <v>0.32311913591562902</v>
      </c>
      <c r="AF10" s="14"/>
      <c r="AG10" s="14">
        <v>0.36065634550004699</v>
      </c>
      <c r="AH10" s="14">
        <v>0.37667420691917802</v>
      </c>
      <c r="AI10" s="14">
        <v>0.48963697017052799</v>
      </c>
      <c r="AJ10" s="14">
        <v>0.42659122280737399</v>
      </c>
      <c r="AK10" s="14">
        <v>0.39354543694621902</v>
      </c>
      <c r="AL10" s="14">
        <v>0.40925012667208799</v>
      </c>
      <c r="AM10" s="14">
        <v>0.45198614328732001</v>
      </c>
      <c r="AN10" s="14">
        <v>0.45082595110295298</v>
      </c>
      <c r="AO10" s="14">
        <v>0.4436711631086</v>
      </c>
      <c r="AP10" s="14">
        <v>0.34873393713756201</v>
      </c>
      <c r="AQ10" s="14">
        <v>0.441400904133118</v>
      </c>
      <c r="AR10" s="14">
        <v>0.42560169331106701</v>
      </c>
      <c r="AS10" s="14">
        <v>0.33165348187809901</v>
      </c>
      <c r="AT10" s="14">
        <v>0.32392972150598098</v>
      </c>
      <c r="AU10" s="14">
        <v>0.41695346625646801</v>
      </c>
      <c r="AV10" s="14">
        <v>0.31348966506931703</v>
      </c>
      <c r="AW10" s="14"/>
      <c r="AX10" s="14">
        <v>0.35145661176314202</v>
      </c>
      <c r="AY10" s="14">
        <v>0.45074651029984902</v>
      </c>
      <c r="AZ10" s="14">
        <v>0.43254763048272499</v>
      </c>
      <c r="BA10" s="14">
        <v>0.39021540475419297</v>
      </c>
      <c r="BB10" s="14"/>
      <c r="BC10" s="14">
        <v>0.35168353361809301</v>
      </c>
      <c r="BD10" s="14">
        <v>0.39053109013579901</v>
      </c>
      <c r="BE10" s="14">
        <v>0.42485003509156699</v>
      </c>
      <c r="BF10" s="14">
        <v>0.43152628831091899</v>
      </c>
      <c r="BG10" s="14"/>
      <c r="BH10" s="14">
        <v>0.34435428774806898</v>
      </c>
      <c r="BI10" s="14">
        <v>0.43557307905168402</v>
      </c>
      <c r="BJ10" s="14">
        <v>0.430749883630205</v>
      </c>
      <c r="BK10" s="14">
        <v>0.35046629214304598</v>
      </c>
    </row>
    <row r="11" spans="2:63" x14ac:dyDescent="0.35">
      <c r="B11" s="15" t="s">
        <v>216</v>
      </c>
      <c r="C11" s="14">
        <v>0.13957637310357099</v>
      </c>
      <c r="D11" s="14">
        <v>0.10719940434236599</v>
      </c>
      <c r="E11" s="14">
        <v>0.173122696921479</v>
      </c>
      <c r="F11" s="14"/>
      <c r="G11" s="14">
        <v>0.13817445957770599</v>
      </c>
      <c r="H11" s="14">
        <v>0.10762736145049</v>
      </c>
      <c r="I11" s="14">
        <v>0.14032707628680799</v>
      </c>
      <c r="J11" s="14">
        <v>0.18518601154516101</v>
      </c>
      <c r="K11" s="14">
        <v>0.14627310981098501</v>
      </c>
      <c r="L11" s="14">
        <v>0</v>
      </c>
      <c r="M11" s="14"/>
      <c r="N11" s="14">
        <v>9.5009075411225705E-2</v>
      </c>
      <c r="O11" s="14">
        <v>0.15021107614079299</v>
      </c>
      <c r="P11" s="14">
        <v>0.155270939100558</v>
      </c>
      <c r="Q11" s="14">
        <v>0.14859833801734801</v>
      </c>
      <c r="R11" s="14">
        <v>0.17324854358045899</v>
      </c>
      <c r="S11" s="14">
        <v>0.12501715089542401</v>
      </c>
      <c r="T11" s="14">
        <v>0.165336456467644</v>
      </c>
      <c r="U11" s="14">
        <v>0.178594125109694</v>
      </c>
      <c r="V11" s="14">
        <v>0.13447981170099699</v>
      </c>
      <c r="W11" s="14">
        <v>0.16808876925261099</v>
      </c>
      <c r="X11" s="14">
        <v>0.155711871430396</v>
      </c>
      <c r="Y11" s="14">
        <v>0.104929461385162</v>
      </c>
      <c r="Z11" s="14"/>
      <c r="AA11" s="14">
        <v>0.18855698658262801</v>
      </c>
      <c r="AB11" s="14">
        <v>0.19411162665158499</v>
      </c>
      <c r="AC11" s="14">
        <v>0.119825074380864</v>
      </c>
      <c r="AD11" s="14">
        <v>9.1983029522606702E-2</v>
      </c>
      <c r="AE11" s="14">
        <v>3.98747592239811E-2</v>
      </c>
      <c r="AF11" s="14"/>
      <c r="AG11" s="14">
        <v>0.27440986375443099</v>
      </c>
      <c r="AH11" s="14">
        <v>0.207190084896303</v>
      </c>
      <c r="AI11" s="14">
        <v>0.203659216947458</v>
      </c>
      <c r="AJ11" s="14">
        <v>0.166148660508981</v>
      </c>
      <c r="AK11" s="14">
        <v>0.178918888057846</v>
      </c>
      <c r="AL11" s="14">
        <v>0.173247946532329</v>
      </c>
      <c r="AM11" s="14">
        <v>0.15927842923343799</v>
      </c>
      <c r="AN11" s="14">
        <v>0.18126081584246601</v>
      </c>
      <c r="AO11" s="14">
        <v>0.11643102636739899</v>
      </c>
      <c r="AP11" s="14">
        <v>0.245702696987778</v>
      </c>
      <c r="AQ11" s="14">
        <v>0.14688194231971499</v>
      </c>
      <c r="AR11" s="14">
        <v>0.104872255088768</v>
      </c>
      <c r="AS11" s="14">
        <v>0.125230555483475</v>
      </c>
      <c r="AT11" s="14">
        <v>6.4141653985219302E-2</v>
      </c>
      <c r="AU11" s="14">
        <v>7.1925070697868104E-2</v>
      </c>
      <c r="AV11" s="14">
        <v>5.46251476444157E-2</v>
      </c>
      <c r="AW11" s="14"/>
      <c r="AX11" s="14">
        <v>7.9096638512156495E-2</v>
      </c>
      <c r="AY11" s="14">
        <v>0.17563121722816299</v>
      </c>
      <c r="AZ11" s="14">
        <v>0.16467750872069301</v>
      </c>
      <c r="BA11" s="14">
        <v>0.196805285372852</v>
      </c>
      <c r="BB11" s="14"/>
      <c r="BC11" s="14">
        <v>7.5742665597042597E-2</v>
      </c>
      <c r="BD11" s="14">
        <v>0.12996617545498301</v>
      </c>
      <c r="BE11" s="14">
        <v>0.16900101667036099</v>
      </c>
      <c r="BF11" s="14">
        <v>0.19858539107679199</v>
      </c>
      <c r="BG11" s="14"/>
      <c r="BH11" s="14">
        <v>5.1806772416049703E-2</v>
      </c>
      <c r="BI11" s="14">
        <v>7.5771664632622596E-2</v>
      </c>
      <c r="BJ11" s="14">
        <v>0.14745787359642401</v>
      </c>
      <c r="BK11" s="14">
        <v>0.28107343655366301</v>
      </c>
    </row>
    <row r="12" spans="2:63" x14ac:dyDescent="0.35">
      <c r="B12" s="15" t="s">
        <v>469</v>
      </c>
      <c r="C12" s="14">
        <v>5.47414458226127E-2</v>
      </c>
      <c r="D12" s="14">
        <v>3.1633017525261903E-2</v>
      </c>
      <c r="E12" s="14">
        <v>7.8563430210183804E-2</v>
      </c>
      <c r="F12" s="14"/>
      <c r="G12" s="14">
        <v>7.30078290012528E-2</v>
      </c>
      <c r="H12" s="14">
        <v>2.47889626692285E-2</v>
      </c>
      <c r="I12" s="14">
        <v>5.3718203060049298E-2</v>
      </c>
      <c r="J12" s="14">
        <v>9.4166028856566997E-2</v>
      </c>
      <c r="K12" s="14">
        <v>5.3089186591397101E-2</v>
      </c>
      <c r="L12" s="14">
        <v>0</v>
      </c>
      <c r="M12" s="14"/>
      <c r="N12" s="14">
        <v>3.4408062046841298E-2</v>
      </c>
      <c r="O12" s="14">
        <v>5.9719394679114898E-2</v>
      </c>
      <c r="P12" s="14">
        <v>6.5016893976577297E-2</v>
      </c>
      <c r="Q12" s="14">
        <v>7.0398166537503498E-2</v>
      </c>
      <c r="R12" s="14">
        <v>4.3723558639417799E-2</v>
      </c>
      <c r="S12" s="14">
        <v>8.3891356161040598E-2</v>
      </c>
      <c r="T12" s="14">
        <v>8.5075444125888106E-2</v>
      </c>
      <c r="U12" s="14">
        <v>5.0379645665336599E-2</v>
      </c>
      <c r="V12" s="14">
        <v>4.7584280737205699E-2</v>
      </c>
      <c r="W12" s="14">
        <v>3.8520770341842099E-2</v>
      </c>
      <c r="X12" s="14">
        <v>6.6909166746879606E-2</v>
      </c>
      <c r="Y12" s="14">
        <v>0</v>
      </c>
      <c r="Z12" s="14"/>
      <c r="AA12" s="14">
        <v>0.100633100105342</v>
      </c>
      <c r="AB12" s="14">
        <v>6.7422435504783898E-2</v>
      </c>
      <c r="AC12" s="14">
        <v>3.5613621279888298E-2</v>
      </c>
      <c r="AD12" s="14">
        <v>2.85464308667422E-2</v>
      </c>
      <c r="AE12" s="14">
        <v>1.26038861152692E-2</v>
      </c>
      <c r="AF12" s="14"/>
      <c r="AG12" s="14">
        <v>0.179794058337647</v>
      </c>
      <c r="AH12" s="14">
        <v>8.8819902439155607E-2</v>
      </c>
      <c r="AI12" s="14">
        <v>0.116047727628399</v>
      </c>
      <c r="AJ12" s="14">
        <v>0.10993927004149601</v>
      </c>
      <c r="AK12" s="14">
        <v>4.6571587587698998E-2</v>
      </c>
      <c r="AL12" s="14">
        <v>7.1901656885104095E-2</v>
      </c>
      <c r="AM12" s="14">
        <v>0.10258681968545801</v>
      </c>
      <c r="AN12" s="14">
        <v>4.49180377409115E-2</v>
      </c>
      <c r="AO12" s="14">
        <v>5.83587243068465E-2</v>
      </c>
      <c r="AP12" s="14">
        <v>3.2573071091799501E-2</v>
      </c>
      <c r="AQ12" s="14">
        <v>5.31109427506503E-2</v>
      </c>
      <c r="AR12" s="14">
        <v>4.6581061642085399E-2</v>
      </c>
      <c r="AS12" s="14">
        <v>4.6131608994148199E-2</v>
      </c>
      <c r="AT12" s="14">
        <v>4.4385703770753099E-2</v>
      </c>
      <c r="AU12" s="14">
        <v>2.0055295555740399E-2</v>
      </c>
      <c r="AV12" s="14">
        <v>1.01418456148403E-2</v>
      </c>
      <c r="AW12" s="14"/>
      <c r="AX12" s="14">
        <v>2.9557416705790901E-2</v>
      </c>
      <c r="AY12" s="14">
        <v>5.3407151587535798E-2</v>
      </c>
      <c r="AZ12" s="14">
        <v>6.5470276308963696E-2</v>
      </c>
      <c r="BA12" s="14">
        <v>9.9897025382933893E-2</v>
      </c>
      <c r="BB12" s="14"/>
      <c r="BC12" s="14">
        <v>1.8041675479469301E-2</v>
      </c>
      <c r="BD12" s="14">
        <v>3.8580479469801802E-2</v>
      </c>
      <c r="BE12" s="14">
        <v>7.5773682470746298E-2</v>
      </c>
      <c r="BF12" s="14">
        <v>0.10219907567415901</v>
      </c>
      <c r="BG12" s="14"/>
      <c r="BH12" s="14">
        <v>2.2036916236475102E-3</v>
      </c>
      <c r="BI12" s="14">
        <v>1.5877777818437799E-2</v>
      </c>
      <c r="BJ12" s="14">
        <v>6.7862408296329904E-2</v>
      </c>
      <c r="BK12" s="14">
        <v>0.123497212899965</v>
      </c>
    </row>
    <row r="13" spans="2:63" ht="43.5" x14ac:dyDescent="0.35">
      <c r="B13" s="15" t="s">
        <v>470</v>
      </c>
      <c r="C13" s="14">
        <v>3.5704351521487501E-2</v>
      </c>
      <c r="D13" s="14">
        <v>2.4394988721410299E-2</v>
      </c>
      <c r="E13" s="14">
        <v>4.6518483591290599E-2</v>
      </c>
      <c r="F13" s="14"/>
      <c r="G13" s="14">
        <v>4.38992904844204E-2</v>
      </c>
      <c r="H13" s="14">
        <v>2.7807566686186901E-2</v>
      </c>
      <c r="I13" s="14">
        <v>2.79650034696785E-2</v>
      </c>
      <c r="J13" s="14">
        <v>4.5855248822817198E-2</v>
      </c>
      <c r="K13" s="14">
        <v>8.5931732163219102E-2</v>
      </c>
      <c r="L13" s="14">
        <v>0</v>
      </c>
      <c r="M13" s="14"/>
      <c r="N13" s="14">
        <v>5.7089186473610696E-3</v>
      </c>
      <c r="O13" s="14">
        <v>5.4683858455107301E-2</v>
      </c>
      <c r="P13" s="14">
        <v>3.2624900619346101E-2</v>
      </c>
      <c r="Q13" s="14">
        <v>4.7599141996804803E-2</v>
      </c>
      <c r="R13" s="14">
        <v>5.1010978742559401E-2</v>
      </c>
      <c r="S13" s="14">
        <v>5.5877600465130101E-2</v>
      </c>
      <c r="T13" s="14">
        <v>6.6103369932811407E-2</v>
      </c>
      <c r="U13" s="14">
        <v>2.0894767269750501E-2</v>
      </c>
      <c r="V13" s="14">
        <v>2.37694310209038E-2</v>
      </c>
      <c r="W13" s="14">
        <v>3.8990135800191499E-2</v>
      </c>
      <c r="X13" s="14">
        <v>2.2050911492902701E-2</v>
      </c>
      <c r="Y13" s="14">
        <v>1.37928791265137E-2</v>
      </c>
      <c r="Z13" s="14"/>
      <c r="AA13" s="14">
        <v>7.4187037429659403E-2</v>
      </c>
      <c r="AB13" s="14">
        <v>5.7863330662407703E-2</v>
      </c>
      <c r="AC13" s="14">
        <v>1.48427154507057E-2</v>
      </c>
      <c r="AD13" s="14">
        <v>1.52286687792449E-2</v>
      </c>
      <c r="AE13" s="14">
        <v>0</v>
      </c>
      <c r="AF13" s="14"/>
      <c r="AG13" s="14">
        <v>0</v>
      </c>
      <c r="AH13" s="14">
        <v>6.54425338372812E-2</v>
      </c>
      <c r="AI13" s="14">
        <v>3.64401667737769E-2</v>
      </c>
      <c r="AJ13" s="14">
        <v>4.6612986355669399E-2</v>
      </c>
      <c r="AK13" s="14">
        <v>6.4501409825186998E-2</v>
      </c>
      <c r="AL13" s="14">
        <v>0.103144316105843</v>
      </c>
      <c r="AM13" s="14">
        <v>4.43033259377726E-2</v>
      </c>
      <c r="AN13" s="14">
        <v>5.6587693610318603E-2</v>
      </c>
      <c r="AO13" s="14">
        <v>6.9996457138801899E-3</v>
      </c>
      <c r="AP13" s="14">
        <v>4.0374974330938902E-2</v>
      </c>
      <c r="AQ13" s="14">
        <v>3.1871076739613001E-2</v>
      </c>
      <c r="AR13" s="14">
        <v>2.6071432152640302E-2</v>
      </c>
      <c r="AS13" s="14">
        <v>1.1504473150916499E-2</v>
      </c>
      <c r="AT13" s="14">
        <v>2.3218125176331299E-2</v>
      </c>
      <c r="AU13" s="14">
        <v>9.6384067158201501E-3</v>
      </c>
      <c r="AV13" s="14">
        <v>0</v>
      </c>
      <c r="AW13" s="14"/>
      <c r="AX13" s="14">
        <v>2.25940162143125E-2</v>
      </c>
      <c r="AY13" s="14">
        <v>3.4588899465585202E-2</v>
      </c>
      <c r="AZ13" s="14">
        <v>5.0428350076096098E-2</v>
      </c>
      <c r="BA13" s="14">
        <v>4.5610866233064103E-2</v>
      </c>
      <c r="BB13" s="14"/>
      <c r="BC13" s="14">
        <v>2.5813161255528801E-2</v>
      </c>
      <c r="BD13" s="14">
        <v>3.6358974467082202E-2</v>
      </c>
      <c r="BE13" s="14">
        <v>2.9984052616108901E-2</v>
      </c>
      <c r="BF13" s="14">
        <v>6.2345078629765897E-2</v>
      </c>
      <c r="BG13" s="14"/>
      <c r="BH13" s="14">
        <v>1.7958039812422499E-2</v>
      </c>
      <c r="BI13" s="14">
        <v>3.09584000230026E-2</v>
      </c>
      <c r="BJ13" s="14">
        <v>3.02131320623567E-2</v>
      </c>
      <c r="BK13" s="14">
        <v>6.9849466157105605E-2</v>
      </c>
    </row>
    <row r="14" spans="2:63" x14ac:dyDescent="0.35">
      <c r="B14" s="15" t="s">
        <v>102</v>
      </c>
      <c r="C14" s="20">
        <v>1.1847480591781499E-2</v>
      </c>
      <c r="D14" s="20">
        <v>7.2325527197611202E-3</v>
      </c>
      <c r="E14" s="20">
        <v>1.6607379529373901E-2</v>
      </c>
      <c r="F14" s="20"/>
      <c r="G14" s="20">
        <v>5.24164231832805E-3</v>
      </c>
      <c r="H14" s="20">
        <v>9.4075220382534401E-3</v>
      </c>
      <c r="I14" s="20">
        <v>1.2965676889856099E-2</v>
      </c>
      <c r="J14" s="20">
        <v>1.2475608105546199E-2</v>
      </c>
      <c r="K14" s="20">
        <v>2.5589580914642002E-2</v>
      </c>
      <c r="L14" s="20">
        <v>0</v>
      </c>
      <c r="M14" s="20"/>
      <c r="N14" s="20">
        <v>1.04991869290468E-2</v>
      </c>
      <c r="O14" s="20">
        <v>0</v>
      </c>
      <c r="P14" s="20">
        <v>2.6386513464471701E-2</v>
      </c>
      <c r="Q14" s="20">
        <v>5.4699375239247901E-3</v>
      </c>
      <c r="R14" s="20">
        <v>1.2473916507795699E-2</v>
      </c>
      <c r="S14" s="20">
        <v>8.3285842358278104E-3</v>
      </c>
      <c r="T14" s="20">
        <v>2.5786705328166099E-2</v>
      </c>
      <c r="U14" s="20">
        <v>2.0839160602425001E-2</v>
      </c>
      <c r="V14" s="20">
        <v>4.1889179653775499E-3</v>
      </c>
      <c r="W14" s="20">
        <v>1.9147324250073899E-2</v>
      </c>
      <c r="X14" s="20">
        <v>2.17477223255143E-2</v>
      </c>
      <c r="Y14" s="20">
        <v>1.4052983414515999E-2</v>
      </c>
      <c r="Z14" s="20"/>
      <c r="AA14" s="20">
        <v>2.15771492804934E-2</v>
      </c>
      <c r="AB14" s="20">
        <v>7.9065998325595094E-3</v>
      </c>
      <c r="AC14" s="20">
        <v>1.28877925880772E-2</v>
      </c>
      <c r="AD14" s="20">
        <v>6.5641929114963601E-3</v>
      </c>
      <c r="AE14" s="20">
        <v>0</v>
      </c>
      <c r="AF14" s="20"/>
      <c r="AG14" s="20">
        <v>0.18513973240787501</v>
      </c>
      <c r="AH14" s="20">
        <v>0</v>
      </c>
      <c r="AI14" s="20">
        <v>1.19580149416466E-2</v>
      </c>
      <c r="AJ14" s="20">
        <v>2.2875337672669499E-2</v>
      </c>
      <c r="AK14" s="20">
        <v>6.6546660988951498E-2</v>
      </c>
      <c r="AL14" s="20">
        <v>1.7069398569247701E-2</v>
      </c>
      <c r="AM14" s="20">
        <v>1.6770829017259299E-2</v>
      </c>
      <c r="AN14" s="20">
        <v>0</v>
      </c>
      <c r="AO14" s="20">
        <v>6.7653416949461902E-3</v>
      </c>
      <c r="AP14" s="20">
        <v>1.70601924219554E-2</v>
      </c>
      <c r="AQ14" s="20">
        <v>0</v>
      </c>
      <c r="AR14" s="20">
        <v>0</v>
      </c>
      <c r="AS14" s="20">
        <v>0</v>
      </c>
      <c r="AT14" s="20">
        <v>0</v>
      </c>
      <c r="AU14" s="20">
        <v>0</v>
      </c>
      <c r="AV14" s="20">
        <v>2.72649087938601E-3</v>
      </c>
      <c r="AW14" s="20"/>
      <c r="AX14" s="20">
        <v>2.1127336069097602E-3</v>
      </c>
      <c r="AY14" s="20">
        <v>1.04059493120077E-2</v>
      </c>
      <c r="AZ14" s="20">
        <v>9.5529998456286708E-3</v>
      </c>
      <c r="BA14" s="20">
        <v>3.8897061521632303E-2</v>
      </c>
      <c r="BB14" s="20"/>
      <c r="BC14" s="20">
        <v>0</v>
      </c>
      <c r="BD14" s="20">
        <v>6.4422579682163004E-3</v>
      </c>
      <c r="BE14" s="20">
        <v>8.5811992307916699E-3</v>
      </c>
      <c r="BF14" s="20">
        <v>4.9083728000180002E-2</v>
      </c>
      <c r="BG14" s="20"/>
      <c r="BH14" s="20">
        <v>0</v>
      </c>
      <c r="BI14" s="20">
        <v>6.3291091646893996E-3</v>
      </c>
      <c r="BJ14" s="20">
        <v>5.4721411807540903E-3</v>
      </c>
      <c r="BK14" s="20">
        <v>4.24564640314887E-2</v>
      </c>
    </row>
    <row r="15" spans="2:63" x14ac:dyDescent="0.35">
      <c r="B15" s="16" t="s">
        <v>240</v>
      </c>
    </row>
    <row r="16" spans="2:63" x14ac:dyDescent="0.35">
      <c r="B16" t="s">
        <v>104</v>
      </c>
    </row>
    <row r="17" spans="2:2" x14ac:dyDescent="0.35">
      <c r="B17" t="s">
        <v>105</v>
      </c>
    </row>
    <row r="19" spans="2:2" x14ac:dyDescent="0.35">
      <c r="B19" s="8" t="str">
        <f>HYPERLINK("#'Contents'!A1", "Return to Contents")</f>
        <v>Return to Contents</v>
      </c>
    </row>
  </sheetData>
  <mergeCells count="9">
    <mergeCell ref="BH5:BK5"/>
    <mergeCell ref="D2:BE2"/>
    <mergeCell ref="D5:E5"/>
    <mergeCell ref="G5:L5"/>
    <mergeCell ref="N5:Y5"/>
    <mergeCell ref="AA5:AE5"/>
    <mergeCell ref="AG5:AV5"/>
    <mergeCell ref="AX5:BA5"/>
    <mergeCell ref="BC5:BF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8D0C5-D13D-496B-9486-22AFC4A66B73}">
  <dimension ref="B2:BK24"/>
  <sheetViews>
    <sheetView showGridLines="0" workbookViewId="0">
      <pane xSplit="2" topLeftCell="C1" activePane="topRight" state="frozen"/>
      <selection activeCell="B8" sqref="B8"/>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25" width="10.7265625" customWidth="1"/>
    <col min="26" max="26" width="2.1796875" customWidth="1"/>
    <col min="27" max="31" width="10.7265625" customWidth="1"/>
    <col min="32" max="32" width="2.1796875" customWidth="1"/>
    <col min="33" max="48" width="10.7265625" customWidth="1"/>
    <col min="49" max="49" width="2.1796875" customWidth="1"/>
    <col min="50" max="53" width="10.7265625" customWidth="1"/>
    <col min="54" max="54" width="2.1796875" customWidth="1"/>
    <col min="55" max="58" width="10.7265625" customWidth="1"/>
    <col min="59" max="59" width="2.1796875" customWidth="1"/>
    <col min="60" max="63" width="10.7265625" customWidth="1"/>
    <col min="64" max="64" width="2.1796875" customWidth="1"/>
  </cols>
  <sheetData>
    <row r="2" spans="2:63" ht="40" customHeight="1" x14ac:dyDescent="0.35">
      <c r="D2" s="27" t="s">
        <v>481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row>
    <row r="5" spans="2:63" ht="30" customHeight="1" x14ac:dyDescent="0.35">
      <c r="B5" s="19"/>
      <c r="C5" s="19"/>
      <c r="D5" s="28" t="s">
        <v>79</v>
      </c>
      <c r="E5" s="28"/>
      <c r="F5" s="19"/>
      <c r="G5" s="28" t="s">
        <v>80</v>
      </c>
      <c r="H5" s="28"/>
      <c r="I5" s="28"/>
      <c r="J5" s="28"/>
      <c r="K5" s="28"/>
      <c r="L5" s="28"/>
      <c r="M5" s="19"/>
      <c r="N5" s="28" t="s">
        <v>82</v>
      </c>
      <c r="O5" s="28"/>
      <c r="P5" s="28"/>
      <c r="Q5" s="28"/>
      <c r="R5" s="28"/>
      <c r="S5" s="28"/>
      <c r="T5" s="28"/>
      <c r="U5" s="28"/>
      <c r="V5" s="28"/>
      <c r="W5" s="28"/>
      <c r="X5" s="28"/>
      <c r="Y5" s="28"/>
      <c r="Z5" s="19"/>
      <c r="AA5" s="28" t="s">
        <v>83</v>
      </c>
      <c r="AB5" s="28"/>
      <c r="AC5" s="28"/>
      <c r="AD5" s="28"/>
      <c r="AE5" s="28"/>
      <c r="AF5" s="19"/>
      <c r="AG5" s="28" t="s">
        <v>84</v>
      </c>
      <c r="AH5" s="28"/>
      <c r="AI5" s="28"/>
      <c r="AJ5" s="28"/>
      <c r="AK5" s="28"/>
      <c r="AL5" s="28"/>
      <c r="AM5" s="28"/>
      <c r="AN5" s="28"/>
      <c r="AO5" s="28"/>
      <c r="AP5" s="28"/>
      <c r="AQ5" s="28"/>
      <c r="AR5" s="28"/>
      <c r="AS5" s="28"/>
      <c r="AT5" s="28"/>
      <c r="AU5" s="28"/>
      <c r="AV5" s="28"/>
      <c r="AW5" s="19"/>
      <c r="AX5" s="28" t="s">
        <v>81</v>
      </c>
      <c r="AY5" s="28"/>
      <c r="AZ5" s="28"/>
      <c r="BA5" s="28"/>
      <c r="BB5" s="19"/>
      <c r="BC5" s="28" t="s">
        <v>86</v>
      </c>
      <c r="BD5" s="28"/>
      <c r="BE5" s="28"/>
      <c r="BF5" s="28"/>
      <c r="BG5" s="19"/>
      <c r="BH5" s="28" t="s">
        <v>87</v>
      </c>
      <c r="BI5" s="28"/>
      <c r="BJ5" s="28"/>
      <c r="BK5" s="28"/>
    </row>
    <row r="6" spans="2:63" ht="72.5" x14ac:dyDescent="0.35">
      <c r="B6" t="s">
        <v>15</v>
      </c>
      <c r="C6" s="9" t="s">
        <v>16</v>
      </c>
      <c r="D6" s="12" t="s">
        <v>17</v>
      </c>
      <c r="E6" s="12" t="s">
        <v>18</v>
      </c>
      <c r="G6" s="12" t="s">
        <v>21</v>
      </c>
      <c r="H6" s="12" t="s">
        <v>22</v>
      </c>
      <c r="I6" s="12" t="s">
        <v>23</v>
      </c>
      <c r="J6" s="12" t="s">
        <v>24</v>
      </c>
      <c r="K6" s="12" t="s">
        <v>25</v>
      </c>
      <c r="L6" s="12" t="s">
        <v>26</v>
      </c>
      <c r="N6" s="12" t="s">
        <v>31</v>
      </c>
      <c r="O6" s="12" t="s">
        <v>32</v>
      </c>
      <c r="P6" s="12" t="s">
        <v>33</v>
      </c>
      <c r="Q6" s="12" t="s">
        <v>34</v>
      </c>
      <c r="R6" s="12" t="s">
        <v>35</v>
      </c>
      <c r="S6" s="12" t="s">
        <v>36</v>
      </c>
      <c r="T6" s="12" t="s">
        <v>37</v>
      </c>
      <c r="U6" s="12" t="s">
        <v>38</v>
      </c>
      <c r="V6" s="12" t="s">
        <v>39</v>
      </c>
      <c r="W6" s="12" t="s">
        <v>40</v>
      </c>
      <c r="X6" s="12" t="s">
        <v>41</v>
      </c>
      <c r="Y6" s="12" t="s">
        <v>42</v>
      </c>
      <c r="AA6" s="12" t="s">
        <v>43</v>
      </c>
      <c r="AB6" s="12" t="s">
        <v>44</v>
      </c>
      <c r="AC6" s="12" t="s">
        <v>45</v>
      </c>
      <c r="AD6" s="12" t="s">
        <v>46</v>
      </c>
      <c r="AE6" s="12" t="s">
        <v>47</v>
      </c>
      <c r="AG6" s="12" t="s">
        <v>48</v>
      </c>
      <c r="AH6" s="12" t="s">
        <v>49</v>
      </c>
      <c r="AI6" s="12" t="s">
        <v>50</v>
      </c>
      <c r="AJ6" s="12" t="s">
        <v>51</v>
      </c>
      <c r="AK6" s="12" t="s">
        <v>52</v>
      </c>
      <c r="AL6" s="12" t="s">
        <v>53</v>
      </c>
      <c r="AM6" s="12" t="s">
        <v>54</v>
      </c>
      <c r="AN6" s="12" t="s">
        <v>55</v>
      </c>
      <c r="AO6" s="12" t="s">
        <v>56</v>
      </c>
      <c r="AP6" s="12" t="s">
        <v>57</v>
      </c>
      <c r="AQ6" s="12" t="s">
        <v>58</v>
      </c>
      <c r="AR6" s="12" t="s">
        <v>59</v>
      </c>
      <c r="AS6" s="12" t="s">
        <v>60</v>
      </c>
      <c r="AT6" s="12" t="s">
        <v>61</v>
      </c>
      <c r="AU6" s="12" t="s">
        <v>62</v>
      </c>
      <c r="AV6" s="12" t="s">
        <v>63</v>
      </c>
      <c r="AX6" s="12" t="s">
        <v>27</v>
      </c>
      <c r="AY6" s="12" t="s">
        <v>28</v>
      </c>
      <c r="AZ6" s="12" t="s">
        <v>29</v>
      </c>
      <c r="BA6" s="12" t="s">
        <v>30</v>
      </c>
      <c r="BC6" s="12" t="s">
        <v>66</v>
      </c>
      <c r="BD6" s="12" t="s">
        <v>67</v>
      </c>
      <c r="BE6" s="12" t="s">
        <v>68</v>
      </c>
      <c r="BF6" s="12" t="s">
        <v>69</v>
      </c>
      <c r="BH6" s="12" t="s">
        <v>70</v>
      </c>
      <c r="BI6" s="12" t="s">
        <v>71</v>
      </c>
      <c r="BJ6" s="12" t="s">
        <v>72</v>
      </c>
      <c r="BK6" s="12" t="s">
        <v>73</v>
      </c>
    </row>
    <row r="7" spans="2:63" ht="30" customHeight="1" x14ac:dyDescent="0.35">
      <c r="B7" s="10" t="s">
        <v>19</v>
      </c>
      <c r="C7" s="10">
        <v>2436</v>
      </c>
      <c r="D7" s="10">
        <v>1210</v>
      </c>
      <c r="E7" s="10">
        <v>1222</v>
      </c>
      <c r="F7" s="10"/>
      <c r="G7" s="10">
        <v>225</v>
      </c>
      <c r="H7" s="10">
        <v>751</v>
      </c>
      <c r="I7" s="10">
        <v>845</v>
      </c>
      <c r="J7" s="10">
        <v>485</v>
      </c>
      <c r="K7" s="10">
        <v>119</v>
      </c>
      <c r="L7" s="10">
        <v>11</v>
      </c>
      <c r="M7" s="10"/>
      <c r="N7" s="10">
        <v>456</v>
      </c>
      <c r="O7" s="10">
        <v>253</v>
      </c>
      <c r="P7" s="10">
        <v>169</v>
      </c>
      <c r="Q7" s="10">
        <v>198</v>
      </c>
      <c r="R7" s="10">
        <v>178</v>
      </c>
      <c r="S7" s="10">
        <v>269</v>
      </c>
      <c r="T7" s="10">
        <v>169</v>
      </c>
      <c r="U7" s="10">
        <v>103</v>
      </c>
      <c r="V7" s="10">
        <v>283</v>
      </c>
      <c r="W7" s="10">
        <v>173</v>
      </c>
      <c r="X7" s="10">
        <v>101</v>
      </c>
      <c r="Y7" s="10">
        <v>84</v>
      </c>
      <c r="Z7" s="10"/>
      <c r="AA7" s="10">
        <v>383</v>
      </c>
      <c r="AB7" s="10">
        <v>408</v>
      </c>
      <c r="AC7" s="10">
        <v>764</v>
      </c>
      <c r="AD7" s="10">
        <v>550</v>
      </c>
      <c r="AE7" s="10">
        <v>110</v>
      </c>
      <c r="AF7" s="10"/>
      <c r="AG7" s="10">
        <v>11</v>
      </c>
      <c r="AH7" s="10">
        <v>51</v>
      </c>
      <c r="AI7" s="10">
        <v>90</v>
      </c>
      <c r="AJ7" s="10">
        <v>92</v>
      </c>
      <c r="AK7" s="10">
        <v>167</v>
      </c>
      <c r="AL7" s="10">
        <v>182</v>
      </c>
      <c r="AM7" s="10">
        <v>210</v>
      </c>
      <c r="AN7" s="10">
        <v>155</v>
      </c>
      <c r="AO7" s="10">
        <v>149</v>
      </c>
      <c r="AP7" s="10">
        <v>131</v>
      </c>
      <c r="AQ7" s="10">
        <v>207</v>
      </c>
      <c r="AR7" s="10">
        <v>208</v>
      </c>
      <c r="AS7" s="10">
        <v>191</v>
      </c>
      <c r="AT7" s="10">
        <v>96</v>
      </c>
      <c r="AU7" s="10">
        <v>110</v>
      </c>
      <c r="AV7" s="10">
        <v>361</v>
      </c>
      <c r="AW7" s="10"/>
      <c r="AX7" s="10">
        <v>979</v>
      </c>
      <c r="AY7" s="10">
        <v>538</v>
      </c>
      <c r="AZ7" s="10">
        <v>525</v>
      </c>
      <c r="BA7" s="10">
        <v>390</v>
      </c>
      <c r="BB7" s="10"/>
      <c r="BC7" s="10">
        <v>567</v>
      </c>
      <c r="BD7" s="10">
        <v>753</v>
      </c>
      <c r="BE7" s="10">
        <v>769</v>
      </c>
      <c r="BF7" s="10">
        <v>347</v>
      </c>
      <c r="BG7" s="10"/>
      <c r="BH7" s="10">
        <v>523</v>
      </c>
      <c r="BI7" s="10">
        <v>508</v>
      </c>
      <c r="BJ7" s="10">
        <v>949</v>
      </c>
      <c r="BK7" s="10">
        <v>456</v>
      </c>
    </row>
    <row r="8" spans="2:63" ht="30" customHeight="1" x14ac:dyDescent="0.35">
      <c r="B8" s="11" t="s">
        <v>20</v>
      </c>
      <c r="C8" s="11">
        <v>2444</v>
      </c>
      <c r="D8" s="11">
        <v>1250</v>
      </c>
      <c r="E8" s="11">
        <v>1190</v>
      </c>
      <c r="F8" s="11"/>
      <c r="G8" s="11">
        <v>224</v>
      </c>
      <c r="H8" s="11">
        <v>787</v>
      </c>
      <c r="I8" s="11">
        <v>838</v>
      </c>
      <c r="J8" s="11">
        <v>469</v>
      </c>
      <c r="K8" s="11">
        <v>114</v>
      </c>
      <c r="L8" s="11">
        <v>11</v>
      </c>
      <c r="M8" s="11"/>
      <c r="N8" s="11">
        <v>470</v>
      </c>
      <c r="O8" s="11">
        <v>263</v>
      </c>
      <c r="P8" s="11">
        <v>168</v>
      </c>
      <c r="Q8" s="11">
        <v>203</v>
      </c>
      <c r="R8" s="11">
        <v>183</v>
      </c>
      <c r="S8" s="11">
        <v>269</v>
      </c>
      <c r="T8" s="11">
        <v>164</v>
      </c>
      <c r="U8" s="11">
        <v>89</v>
      </c>
      <c r="V8" s="11">
        <v>276</v>
      </c>
      <c r="W8" s="11">
        <v>173</v>
      </c>
      <c r="X8" s="11">
        <v>102</v>
      </c>
      <c r="Y8" s="11">
        <v>83</v>
      </c>
      <c r="Z8" s="11"/>
      <c r="AA8" s="11">
        <v>385</v>
      </c>
      <c r="AB8" s="11">
        <v>412</v>
      </c>
      <c r="AC8" s="11">
        <v>780</v>
      </c>
      <c r="AD8" s="11">
        <v>542</v>
      </c>
      <c r="AE8" s="11">
        <v>100</v>
      </c>
      <c r="AF8" s="11"/>
      <c r="AG8" s="11">
        <v>11</v>
      </c>
      <c r="AH8" s="11">
        <v>52</v>
      </c>
      <c r="AI8" s="11">
        <v>91</v>
      </c>
      <c r="AJ8" s="11">
        <v>93</v>
      </c>
      <c r="AK8" s="11">
        <v>171</v>
      </c>
      <c r="AL8" s="11">
        <v>185</v>
      </c>
      <c r="AM8" s="11">
        <v>214</v>
      </c>
      <c r="AN8" s="11">
        <v>158</v>
      </c>
      <c r="AO8" s="11">
        <v>154</v>
      </c>
      <c r="AP8" s="11">
        <v>132</v>
      </c>
      <c r="AQ8" s="11">
        <v>212</v>
      </c>
      <c r="AR8" s="11">
        <v>213</v>
      </c>
      <c r="AS8" s="11">
        <v>193</v>
      </c>
      <c r="AT8" s="11">
        <v>95</v>
      </c>
      <c r="AU8" s="11">
        <v>107</v>
      </c>
      <c r="AV8" s="11">
        <v>338</v>
      </c>
      <c r="AW8" s="11"/>
      <c r="AX8" s="11">
        <v>951</v>
      </c>
      <c r="AY8" s="11">
        <v>545</v>
      </c>
      <c r="AZ8" s="11">
        <v>537</v>
      </c>
      <c r="BA8" s="11">
        <v>407</v>
      </c>
      <c r="BB8" s="11"/>
      <c r="BC8" s="11">
        <v>568</v>
      </c>
      <c r="BD8" s="11">
        <v>754</v>
      </c>
      <c r="BE8" s="11">
        <v>771</v>
      </c>
      <c r="BF8" s="11">
        <v>351</v>
      </c>
      <c r="BG8" s="11"/>
      <c r="BH8" s="11">
        <v>524</v>
      </c>
      <c r="BI8" s="11">
        <v>508</v>
      </c>
      <c r="BJ8" s="11">
        <v>956</v>
      </c>
      <c r="BK8" s="11">
        <v>457</v>
      </c>
    </row>
    <row r="9" spans="2:63" ht="43.5" x14ac:dyDescent="0.35">
      <c r="B9" s="15" t="s">
        <v>472</v>
      </c>
      <c r="C9" s="14">
        <v>0.29084053791876902</v>
      </c>
      <c r="D9" s="14">
        <v>0.328636278953785</v>
      </c>
      <c r="E9" s="14">
        <v>0.25107492604600501</v>
      </c>
      <c r="F9" s="14"/>
      <c r="G9" s="14">
        <v>0.23525495688987</v>
      </c>
      <c r="H9" s="14">
        <v>0.35353009436885602</v>
      </c>
      <c r="I9" s="14">
        <v>0.27987662323273599</v>
      </c>
      <c r="J9" s="14">
        <v>0.255100456405777</v>
      </c>
      <c r="K9" s="14">
        <v>0.21228543119079599</v>
      </c>
      <c r="L9" s="14">
        <v>0.45145712033366903</v>
      </c>
      <c r="M9" s="14"/>
      <c r="N9" s="14">
        <v>0.34992586697390998</v>
      </c>
      <c r="O9" s="14">
        <v>0.24291267445874601</v>
      </c>
      <c r="P9" s="14">
        <v>0.26543375177082501</v>
      </c>
      <c r="Q9" s="14">
        <v>0.26664334923212102</v>
      </c>
      <c r="R9" s="14">
        <v>0.31970114723279702</v>
      </c>
      <c r="S9" s="14">
        <v>0.28685396527862</v>
      </c>
      <c r="T9" s="14">
        <v>0.248734848233227</v>
      </c>
      <c r="U9" s="14">
        <v>0.231546373446018</v>
      </c>
      <c r="V9" s="14">
        <v>0.29643972662277002</v>
      </c>
      <c r="W9" s="14">
        <v>0.33436181684309801</v>
      </c>
      <c r="X9" s="14">
        <v>0.28302522637501498</v>
      </c>
      <c r="Y9" s="14">
        <v>0.24060650419160001</v>
      </c>
      <c r="Z9" s="14"/>
      <c r="AA9" s="14">
        <v>0.15614060992436901</v>
      </c>
      <c r="AB9" s="14">
        <v>0.23977566526736799</v>
      </c>
      <c r="AC9" s="14">
        <v>0.33566502135464699</v>
      </c>
      <c r="AD9" s="14">
        <v>0.37712890251714398</v>
      </c>
      <c r="AE9" s="14">
        <v>0.496857133529719</v>
      </c>
      <c r="AF9" s="14"/>
      <c r="AG9" s="14">
        <v>8.9252313880389803E-2</v>
      </c>
      <c r="AH9" s="14">
        <v>0.190188294465122</v>
      </c>
      <c r="AI9" s="14">
        <v>0.129206510606345</v>
      </c>
      <c r="AJ9" s="14">
        <v>0.109804353885191</v>
      </c>
      <c r="AK9" s="14">
        <v>0.161535587426685</v>
      </c>
      <c r="AL9" s="14">
        <v>0.20040243134329599</v>
      </c>
      <c r="AM9" s="14">
        <v>0.17667296369379101</v>
      </c>
      <c r="AN9" s="14">
        <v>0.26040549960202702</v>
      </c>
      <c r="AO9" s="14">
        <v>0.240039324390798</v>
      </c>
      <c r="AP9" s="14">
        <v>0.27256080164674901</v>
      </c>
      <c r="AQ9" s="14">
        <v>0.21040936054362</v>
      </c>
      <c r="AR9" s="14">
        <v>0.34228679615270502</v>
      </c>
      <c r="AS9" s="14">
        <v>0.39852602392838199</v>
      </c>
      <c r="AT9" s="14">
        <v>0.424687982966307</v>
      </c>
      <c r="AU9" s="14">
        <v>0.428770962392025</v>
      </c>
      <c r="AV9" s="14">
        <v>0.53357357641764402</v>
      </c>
      <c r="AW9" s="14"/>
      <c r="AX9" s="14">
        <v>0.41636060531756097</v>
      </c>
      <c r="AY9" s="14">
        <v>0.25038168926571602</v>
      </c>
      <c r="AZ9" s="14">
        <v>0.21413839399676299</v>
      </c>
      <c r="BA9" s="14">
        <v>0.15916814389141501</v>
      </c>
      <c r="BB9" s="14"/>
      <c r="BC9" s="14">
        <v>0.48339616459010099</v>
      </c>
      <c r="BD9" s="14">
        <v>0.32822561742755701</v>
      </c>
      <c r="BE9" s="14">
        <v>0.191420219286698</v>
      </c>
      <c r="BF9" s="14">
        <v>0.118019095309511</v>
      </c>
      <c r="BG9" s="14"/>
      <c r="BH9" s="14">
        <v>0.51281138586036701</v>
      </c>
      <c r="BI9" s="14">
        <v>0.362070023701974</v>
      </c>
      <c r="BJ9" s="14">
        <v>0.23277032831626199</v>
      </c>
      <c r="BK9" s="14">
        <v>0.102413309584318</v>
      </c>
    </row>
    <row r="10" spans="2:63" ht="43.5" x14ac:dyDescent="0.35">
      <c r="B10" s="15" t="s">
        <v>473</v>
      </c>
      <c r="C10" s="14">
        <v>0.28974455568680801</v>
      </c>
      <c r="D10" s="14">
        <v>0.25983331863748699</v>
      </c>
      <c r="E10" s="14">
        <v>0.32116980461348998</v>
      </c>
      <c r="F10" s="14"/>
      <c r="G10" s="14">
        <v>0.32625140796875102</v>
      </c>
      <c r="H10" s="14">
        <v>0.262029153584804</v>
      </c>
      <c r="I10" s="14">
        <v>0.27634217714109299</v>
      </c>
      <c r="J10" s="14">
        <v>0.31104688100843503</v>
      </c>
      <c r="K10" s="14">
        <v>0.40704990467875302</v>
      </c>
      <c r="L10" s="14">
        <v>0.28303578604556601</v>
      </c>
      <c r="M10" s="14"/>
      <c r="N10" s="14">
        <v>0.25571093258697802</v>
      </c>
      <c r="O10" s="14">
        <v>0.30312141437520901</v>
      </c>
      <c r="P10" s="14">
        <v>0.286849973383417</v>
      </c>
      <c r="Q10" s="14">
        <v>0.25455629489842202</v>
      </c>
      <c r="R10" s="14">
        <v>0.33530082300208902</v>
      </c>
      <c r="S10" s="14">
        <v>0.300322341823693</v>
      </c>
      <c r="T10" s="14">
        <v>0.29682309613527502</v>
      </c>
      <c r="U10" s="14">
        <v>0.34963311021499399</v>
      </c>
      <c r="V10" s="14">
        <v>0.30147447356901103</v>
      </c>
      <c r="W10" s="14">
        <v>0.24709140103291599</v>
      </c>
      <c r="X10" s="14">
        <v>0.33177942250792303</v>
      </c>
      <c r="Y10" s="14">
        <v>0.309139027680156</v>
      </c>
      <c r="Z10" s="14"/>
      <c r="AA10" s="14">
        <v>0.33009084244996401</v>
      </c>
      <c r="AB10" s="14">
        <v>0.31677421019160601</v>
      </c>
      <c r="AC10" s="14">
        <v>0.279306653171565</v>
      </c>
      <c r="AD10" s="14">
        <v>0.25637379583509301</v>
      </c>
      <c r="AE10" s="14">
        <v>0.19790073104851</v>
      </c>
      <c r="AF10" s="14"/>
      <c r="AG10" s="14">
        <v>0.27140403161965698</v>
      </c>
      <c r="AH10" s="14">
        <v>0.27608831421426</v>
      </c>
      <c r="AI10" s="14">
        <v>0.30664682913665903</v>
      </c>
      <c r="AJ10" s="14">
        <v>0.31508596542270201</v>
      </c>
      <c r="AK10" s="14">
        <v>0.32271659493565102</v>
      </c>
      <c r="AL10" s="14">
        <v>0.33757880787532801</v>
      </c>
      <c r="AM10" s="14">
        <v>0.34128402769849497</v>
      </c>
      <c r="AN10" s="14">
        <v>0.276661389834503</v>
      </c>
      <c r="AO10" s="14">
        <v>0.323902782510822</v>
      </c>
      <c r="AP10" s="14">
        <v>0.355773540750146</v>
      </c>
      <c r="AQ10" s="14">
        <v>0.32161244289405</v>
      </c>
      <c r="AR10" s="14">
        <v>0.28061290458773303</v>
      </c>
      <c r="AS10" s="14">
        <v>0.26433279244285701</v>
      </c>
      <c r="AT10" s="14">
        <v>0.226184266487133</v>
      </c>
      <c r="AU10" s="14">
        <v>0.28243034437117198</v>
      </c>
      <c r="AV10" s="14">
        <v>0.17773769262799799</v>
      </c>
      <c r="AW10" s="14"/>
      <c r="AX10" s="14">
        <v>0.24895137154979199</v>
      </c>
      <c r="AY10" s="14">
        <v>0.35557670518905599</v>
      </c>
      <c r="AZ10" s="14">
        <v>0.28202456450628</v>
      </c>
      <c r="BA10" s="14">
        <v>0.30496527048858202</v>
      </c>
      <c r="BB10" s="14"/>
      <c r="BC10" s="14">
        <v>0.25219398219648498</v>
      </c>
      <c r="BD10" s="14">
        <v>0.30453175928005499</v>
      </c>
      <c r="BE10" s="14">
        <v>0.309335033795335</v>
      </c>
      <c r="BF10" s="14">
        <v>0.27664318416848099</v>
      </c>
      <c r="BG10" s="14"/>
      <c r="BH10" s="14">
        <v>0.241496735887365</v>
      </c>
      <c r="BI10" s="14">
        <v>0.29192075725847499</v>
      </c>
      <c r="BJ10" s="14">
        <v>0.306306147327783</v>
      </c>
      <c r="BK10" s="14">
        <v>0.30450438793805501</v>
      </c>
    </row>
    <row r="11" spans="2:63" ht="58" x14ac:dyDescent="0.35">
      <c r="B11" s="15" t="s">
        <v>474</v>
      </c>
      <c r="C11" s="14">
        <v>0.23831736760106301</v>
      </c>
      <c r="D11" s="14">
        <v>0.22283715362517401</v>
      </c>
      <c r="E11" s="14">
        <v>0.25481947871544802</v>
      </c>
      <c r="F11" s="14"/>
      <c r="G11" s="14">
        <v>0.22867834202484699</v>
      </c>
      <c r="H11" s="14">
        <v>0.23688501408853199</v>
      </c>
      <c r="I11" s="14">
        <v>0.241950219711496</v>
      </c>
      <c r="J11" s="14">
        <v>0.2379491875874</v>
      </c>
      <c r="K11" s="14">
        <v>0.24968532448167599</v>
      </c>
      <c r="L11" s="14">
        <v>9.2756927328396493E-2</v>
      </c>
      <c r="M11" s="14"/>
      <c r="N11" s="14">
        <v>0.22279275115123301</v>
      </c>
      <c r="O11" s="14">
        <v>0.25201952597580202</v>
      </c>
      <c r="P11" s="14">
        <v>0.217290579586259</v>
      </c>
      <c r="Q11" s="14">
        <v>0.24346042683490601</v>
      </c>
      <c r="R11" s="14">
        <v>0.203378615400583</v>
      </c>
      <c r="S11" s="14">
        <v>0.26044606114760999</v>
      </c>
      <c r="T11" s="14">
        <v>0.26867667019379499</v>
      </c>
      <c r="U11" s="14">
        <v>0.22151098336207201</v>
      </c>
      <c r="V11" s="14">
        <v>0.23236724795371</v>
      </c>
      <c r="W11" s="14">
        <v>0.25104708998111502</v>
      </c>
      <c r="X11" s="14">
        <v>0.24065251746650301</v>
      </c>
      <c r="Y11" s="14">
        <v>0.25525238647660797</v>
      </c>
      <c r="Z11" s="14"/>
      <c r="AA11" s="14">
        <v>0.20802067857440301</v>
      </c>
      <c r="AB11" s="14">
        <v>0.29957246314158797</v>
      </c>
      <c r="AC11" s="14">
        <v>0.26064543296186499</v>
      </c>
      <c r="AD11" s="14">
        <v>0.19185304092754399</v>
      </c>
      <c r="AE11" s="14">
        <v>0.22200730785954501</v>
      </c>
      <c r="AF11" s="14"/>
      <c r="AG11" s="14">
        <v>0.27169633621359701</v>
      </c>
      <c r="AH11" s="14">
        <v>0.31611580979474602</v>
      </c>
      <c r="AI11" s="14">
        <v>0.33188135728755203</v>
      </c>
      <c r="AJ11" s="14">
        <v>0.24472165103770399</v>
      </c>
      <c r="AK11" s="14">
        <v>0.254007010679834</v>
      </c>
      <c r="AL11" s="14">
        <v>0.26851893343828798</v>
      </c>
      <c r="AM11" s="14">
        <v>0.26229022363861199</v>
      </c>
      <c r="AN11" s="14">
        <v>0.24698176846227601</v>
      </c>
      <c r="AO11" s="14">
        <v>0.25365199880529299</v>
      </c>
      <c r="AP11" s="14">
        <v>0.29419437868165399</v>
      </c>
      <c r="AQ11" s="14">
        <v>0.24161552018412399</v>
      </c>
      <c r="AR11" s="14">
        <v>0.23837889552344901</v>
      </c>
      <c r="AS11" s="14">
        <v>0.192847181394184</v>
      </c>
      <c r="AT11" s="14">
        <v>0.21164199823968799</v>
      </c>
      <c r="AU11" s="14">
        <v>0.19439864694956299</v>
      </c>
      <c r="AV11" s="14">
        <v>0.16916784218238001</v>
      </c>
      <c r="AW11" s="14"/>
      <c r="AX11" s="14">
        <v>0.19512043209739399</v>
      </c>
      <c r="AY11" s="14">
        <v>0.27047919300323697</v>
      </c>
      <c r="AZ11" s="14">
        <v>0.25396748167176098</v>
      </c>
      <c r="BA11" s="14">
        <v>0.27514571477511002</v>
      </c>
      <c r="BB11" s="14"/>
      <c r="BC11" s="14">
        <v>0.18986043871821801</v>
      </c>
      <c r="BD11" s="14">
        <v>0.23446708662698701</v>
      </c>
      <c r="BE11" s="14">
        <v>0.27406032424285198</v>
      </c>
      <c r="BF11" s="14">
        <v>0.24718527607211199</v>
      </c>
      <c r="BG11" s="14"/>
      <c r="BH11" s="14">
        <v>0.16347906235350401</v>
      </c>
      <c r="BI11" s="14">
        <v>0.21530433702704899</v>
      </c>
      <c r="BJ11" s="14">
        <v>0.28549373245651399</v>
      </c>
      <c r="BK11" s="14">
        <v>0.246148116652218</v>
      </c>
    </row>
    <row r="12" spans="2:63" ht="29" x14ac:dyDescent="0.35">
      <c r="B12" s="15" t="s">
        <v>475</v>
      </c>
      <c r="C12" s="14">
        <v>0.17295690760495</v>
      </c>
      <c r="D12" s="14">
        <v>0.154535962001498</v>
      </c>
      <c r="E12" s="14">
        <v>0.192295473077985</v>
      </c>
      <c r="F12" s="14"/>
      <c r="G12" s="14">
        <v>0.19441237047232399</v>
      </c>
      <c r="H12" s="14">
        <v>0.15246854691504</v>
      </c>
      <c r="I12" s="14">
        <v>0.18037886448766599</v>
      </c>
      <c r="J12" s="14">
        <v>0.18170927698502401</v>
      </c>
      <c r="K12" s="14">
        <v>0.17384587982986799</v>
      </c>
      <c r="L12" s="14">
        <v>0.178722823933918</v>
      </c>
      <c r="M12" s="14"/>
      <c r="N12" s="14">
        <v>0.14505358029025001</v>
      </c>
      <c r="O12" s="14">
        <v>0.15256409104809099</v>
      </c>
      <c r="P12" s="14">
        <v>0.19868368913727499</v>
      </c>
      <c r="Q12" s="14">
        <v>0.21152748200633301</v>
      </c>
      <c r="R12" s="14">
        <v>0.18171462576352401</v>
      </c>
      <c r="S12" s="14">
        <v>0.19773297621161201</v>
      </c>
      <c r="T12" s="14">
        <v>0.15216629639704601</v>
      </c>
      <c r="U12" s="14">
        <v>0.17158897977061699</v>
      </c>
      <c r="V12" s="14">
        <v>0.17353765806906701</v>
      </c>
      <c r="W12" s="14">
        <v>0.18845662188342599</v>
      </c>
      <c r="X12" s="14">
        <v>0.15436826219539301</v>
      </c>
      <c r="Y12" s="14">
        <v>0.16876924066141599</v>
      </c>
      <c r="Z12" s="14"/>
      <c r="AA12" s="14">
        <v>0.202452194432822</v>
      </c>
      <c r="AB12" s="14">
        <v>0.18184734421193599</v>
      </c>
      <c r="AC12" s="14">
        <v>0.162829467009214</v>
      </c>
      <c r="AD12" s="14">
        <v>0.15195360869178701</v>
      </c>
      <c r="AE12" s="14">
        <v>0.10498290785921401</v>
      </c>
      <c r="AF12" s="14"/>
      <c r="AG12" s="14">
        <v>0.356851462366851</v>
      </c>
      <c r="AH12" s="14">
        <v>0.17044745560109301</v>
      </c>
      <c r="AI12" s="14">
        <v>0.25513647601641098</v>
      </c>
      <c r="AJ12" s="14">
        <v>0.22908674394739301</v>
      </c>
      <c r="AK12" s="14">
        <v>0.206298998085859</v>
      </c>
      <c r="AL12" s="14">
        <v>0.17666570638356999</v>
      </c>
      <c r="AM12" s="14">
        <v>0.25149782336641502</v>
      </c>
      <c r="AN12" s="14">
        <v>0.170028426423946</v>
      </c>
      <c r="AO12" s="14">
        <v>0.147613026543019</v>
      </c>
      <c r="AP12" s="14">
        <v>0.21885272487416099</v>
      </c>
      <c r="AQ12" s="14">
        <v>0.186942972913829</v>
      </c>
      <c r="AR12" s="14">
        <v>0.148554534544421</v>
      </c>
      <c r="AS12" s="14">
        <v>0.17256454620623499</v>
      </c>
      <c r="AT12" s="14">
        <v>8.0071440420410506E-2</v>
      </c>
      <c r="AU12" s="14">
        <v>9.1511323065572595E-2</v>
      </c>
      <c r="AV12" s="14">
        <v>9.9778889742974303E-2</v>
      </c>
      <c r="AW12" s="14"/>
      <c r="AX12" s="14">
        <v>0.14119054855591601</v>
      </c>
      <c r="AY12" s="14">
        <v>0.16579007283245301</v>
      </c>
      <c r="AZ12" s="14">
        <v>0.20196291874126701</v>
      </c>
      <c r="BA12" s="14">
        <v>0.21797972897394999</v>
      </c>
      <c r="BB12" s="14"/>
      <c r="BC12" s="14">
        <v>9.4109043412075294E-2</v>
      </c>
      <c r="BD12" s="14">
        <v>0.15170996092955599</v>
      </c>
      <c r="BE12" s="14">
        <v>0.21298340183550801</v>
      </c>
      <c r="BF12" s="14">
        <v>0.25766106373468201</v>
      </c>
      <c r="BG12" s="14"/>
      <c r="BH12" s="14">
        <v>6.8461952460179304E-2</v>
      </c>
      <c r="BI12" s="14">
        <v>0.11047798923669901</v>
      </c>
      <c r="BJ12" s="14">
        <v>0.19955878468319699</v>
      </c>
      <c r="BK12" s="14">
        <v>0.29327150542810199</v>
      </c>
    </row>
    <row r="13" spans="2:63" ht="43.5" x14ac:dyDescent="0.35">
      <c r="B13" s="15" t="s">
        <v>476</v>
      </c>
      <c r="C13" s="14">
        <v>0.15075668006694301</v>
      </c>
      <c r="D13" s="14">
        <v>0.14735414305733499</v>
      </c>
      <c r="E13" s="14">
        <v>0.15464916993431699</v>
      </c>
      <c r="F13" s="14"/>
      <c r="G13" s="14">
        <v>0.132380351679456</v>
      </c>
      <c r="H13" s="14">
        <v>0.149427189547371</v>
      </c>
      <c r="I13" s="14">
        <v>0.14784440279066999</v>
      </c>
      <c r="J13" s="14">
        <v>0.15620950167908099</v>
      </c>
      <c r="K13" s="14">
        <v>0.18687084801373099</v>
      </c>
      <c r="L13" s="14">
        <v>9.0898592982457796E-2</v>
      </c>
      <c r="M13" s="14"/>
      <c r="N13" s="14">
        <v>0.14876906101672299</v>
      </c>
      <c r="O13" s="14">
        <v>0.16660424727425099</v>
      </c>
      <c r="P13" s="14">
        <v>0.106869708776149</v>
      </c>
      <c r="Q13" s="14">
        <v>0.18942451109369399</v>
      </c>
      <c r="R13" s="14">
        <v>0.14729860447222501</v>
      </c>
      <c r="S13" s="14">
        <v>0.15464146495801001</v>
      </c>
      <c r="T13" s="14">
        <v>0.16812388049093699</v>
      </c>
      <c r="U13" s="14">
        <v>0.157252756912477</v>
      </c>
      <c r="V13" s="14">
        <v>0.11019792574599301</v>
      </c>
      <c r="W13" s="14">
        <v>0.197046378066871</v>
      </c>
      <c r="X13" s="14">
        <v>0.112737251093479</v>
      </c>
      <c r="Y13" s="14">
        <v>0.135556966802032</v>
      </c>
      <c r="Z13" s="14"/>
      <c r="AA13" s="14">
        <v>0.15487017672484699</v>
      </c>
      <c r="AB13" s="14">
        <v>0.152806511619169</v>
      </c>
      <c r="AC13" s="14">
        <v>0.16663966851235201</v>
      </c>
      <c r="AD13" s="14">
        <v>0.123301592395066</v>
      </c>
      <c r="AE13" s="14">
        <v>0.15048134760509699</v>
      </c>
      <c r="AF13" s="14"/>
      <c r="AG13" s="14">
        <v>0.17905683461528099</v>
      </c>
      <c r="AH13" s="14">
        <v>0.15001093634535201</v>
      </c>
      <c r="AI13" s="14">
        <v>0.18492818290267701</v>
      </c>
      <c r="AJ13" s="14">
        <v>0.28036863793686001</v>
      </c>
      <c r="AK13" s="14">
        <v>0.119499437886615</v>
      </c>
      <c r="AL13" s="14">
        <v>0.178881770507055</v>
      </c>
      <c r="AM13" s="14">
        <v>0.17652208294695501</v>
      </c>
      <c r="AN13" s="14">
        <v>0.165136943245943</v>
      </c>
      <c r="AO13" s="14">
        <v>0.14090130313194801</v>
      </c>
      <c r="AP13" s="14">
        <v>0.16539528090062799</v>
      </c>
      <c r="AQ13" s="14">
        <v>0.20574077620683001</v>
      </c>
      <c r="AR13" s="14">
        <v>0.139596864781763</v>
      </c>
      <c r="AS13" s="14">
        <v>0.148925648882722</v>
      </c>
      <c r="AT13" s="14">
        <v>0.14808578230063399</v>
      </c>
      <c r="AU13" s="14">
        <v>0.13636758041744601</v>
      </c>
      <c r="AV13" s="14">
        <v>6.1238850521831097E-2</v>
      </c>
      <c r="AW13" s="14"/>
      <c r="AX13" s="14">
        <v>0.13526004594914401</v>
      </c>
      <c r="AY13" s="14">
        <v>0.14140787424932699</v>
      </c>
      <c r="AZ13" s="14">
        <v>0.18547366175268901</v>
      </c>
      <c r="BA13" s="14">
        <v>0.15418193140751599</v>
      </c>
      <c r="BB13" s="14"/>
      <c r="BC13" s="14">
        <v>9.7339364798242803E-2</v>
      </c>
      <c r="BD13" s="14">
        <v>0.16390451997324901</v>
      </c>
      <c r="BE13" s="14">
        <v>0.158495146762166</v>
      </c>
      <c r="BF13" s="14">
        <v>0.191765964705295</v>
      </c>
      <c r="BG13" s="14"/>
      <c r="BH13" s="14">
        <v>0.103085386079034</v>
      </c>
      <c r="BI13" s="14">
        <v>0.124712736362627</v>
      </c>
      <c r="BJ13" s="14">
        <v>0.163789166635331</v>
      </c>
      <c r="BK13" s="14">
        <v>0.201307566729615</v>
      </c>
    </row>
    <row r="14" spans="2:63" ht="29" x14ac:dyDescent="0.35">
      <c r="B14" s="15" t="s">
        <v>477</v>
      </c>
      <c r="C14" s="14">
        <v>0.14850049672148699</v>
      </c>
      <c r="D14" s="14">
        <v>0.149106761311108</v>
      </c>
      <c r="E14" s="14">
        <v>0.14827992750139601</v>
      </c>
      <c r="F14" s="14"/>
      <c r="G14" s="14">
        <v>0.15652002153094899</v>
      </c>
      <c r="H14" s="14">
        <v>0.126722126534667</v>
      </c>
      <c r="I14" s="14">
        <v>0.13523653772011701</v>
      </c>
      <c r="J14" s="14">
        <v>0.19232659953737599</v>
      </c>
      <c r="K14" s="14">
        <v>0.173132011999554</v>
      </c>
      <c r="L14" s="14">
        <v>0.17460850063830799</v>
      </c>
      <c r="M14" s="14"/>
      <c r="N14" s="14">
        <v>0.133958386755991</v>
      </c>
      <c r="O14" s="14">
        <v>0.16890183877220299</v>
      </c>
      <c r="P14" s="14">
        <v>0.15810973754240401</v>
      </c>
      <c r="Q14" s="14">
        <v>0.15865333518420699</v>
      </c>
      <c r="R14" s="14">
        <v>0.15492074587913601</v>
      </c>
      <c r="S14" s="14">
        <v>0.12031060355337</v>
      </c>
      <c r="T14" s="14">
        <v>0.18785728439395399</v>
      </c>
      <c r="U14" s="14">
        <v>0.12407770301142899</v>
      </c>
      <c r="V14" s="14">
        <v>0.14296831366540899</v>
      </c>
      <c r="W14" s="14">
        <v>0.13390164397607399</v>
      </c>
      <c r="X14" s="14">
        <v>0.195866856328578</v>
      </c>
      <c r="Y14" s="14">
        <v>0.132944420897539</v>
      </c>
      <c r="Z14" s="14"/>
      <c r="AA14" s="14">
        <v>0.19414236591251499</v>
      </c>
      <c r="AB14" s="14">
        <v>0.16188670967461399</v>
      </c>
      <c r="AC14" s="14">
        <v>0.14581216189867499</v>
      </c>
      <c r="AD14" s="14">
        <v>0.123299147565819</v>
      </c>
      <c r="AE14" s="14">
        <v>9.2376745962881202E-2</v>
      </c>
      <c r="AF14" s="14"/>
      <c r="AG14" s="14">
        <v>9.0218559664867706E-2</v>
      </c>
      <c r="AH14" s="14">
        <v>0.11476551995336599</v>
      </c>
      <c r="AI14" s="14">
        <v>0.178624978072737</v>
      </c>
      <c r="AJ14" s="14">
        <v>0.15912361594368099</v>
      </c>
      <c r="AK14" s="14">
        <v>0.19058142706134801</v>
      </c>
      <c r="AL14" s="14">
        <v>0.14496975211183799</v>
      </c>
      <c r="AM14" s="14">
        <v>0.18767515842928501</v>
      </c>
      <c r="AN14" s="14">
        <v>0.118584748176781</v>
      </c>
      <c r="AO14" s="14">
        <v>0.17638036402121501</v>
      </c>
      <c r="AP14" s="14">
        <v>0.224124853552092</v>
      </c>
      <c r="AQ14" s="14">
        <v>0.131111723385544</v>
      </c>
      <c r="AR14" s="14">
        <v>0.137019655468234</v>
      </c>
      <c r="AS14" s="14">
        <v>0.14834454547911</v>
      </c>
      <c r="AT14" s="14">
        <v>0.14929408428476501</v>
      </c>
      <c r="AU14" s="14">
        <v>0.14155581160764999</v>
      </c>
      <c r="AV14" s="14">
        <v>8.9267069065269503E-2</v>
      </c>
      <c r="AW14" s="14"/>
      <c r="AX14" s="14">
        <v>0.119228857358</v>
      </c>
      <c r="AY14" s="14">
        <v>0.157444705895152</v>
      </c>
      <c r="AZ14" s="14">
        <v>0.18010832203581101</v>
      </c>
      <c r="BA14" s="14">
        <v>0.162797570428657</v>
      </c>
      <c r="BB14" s="14"/>
      <c r="BC14" s="14">
        <v>0.104513310283846</v>
      </c>
      <c r="BD14" s="14">
        <v>0.131352989966874</v>
      </c>
      <c r="BE14" s="14">
        <v>0.176737672998797</v>
      </c>
      <c r="BF14" s="14">
        <v>0.19423216642372601</v>
      </c>
      <c r="BG14" s="14"/>
      <c r="BH14" s="14">
        <v>0.10296048542880799</v>
      </c>
      <c r="BI14" s="14">
        <v>0.140749926933847</v>
      </c>
      <c r="BJ14" s="14">
        <v>0.13721556584755401</v>
      </c>
      <c r="BK14" s="14">
        <v>0.22595164418019401</v>
      </c>
    </row>
    <row r="15" spans="2:63" ht="29" x14ac:dyDescent="0.35">
      <c r="B15" s="15" t="s">
        <v>478</v>
      </c>
      <c r="C15" s="14">
        <v>0.13026434211684501</v>
      </c>
      <c r="D15" s="14">
        <v>0.12237970983509699</v>
      </c>
      <c r="E15" s="14">
        <v>0.13869341694827</v>
      </c>
      <c r="F15" s="14"/>
      <c r="G15" s="14">
        <v>0.136069897169383</v>
      </c>
      <c r="H15" s="14">
        <v>0.11806394831434699</v>
      </c>
      <c r="I15" s="14">
        <v>0.129944573618193</v>
      </c>
      <c r="J15" s="14">
        <v>0.152265748634931</v>
      </c>
      <c r="K15" s="14">
        <v>0.116999074778455</v>
      </c>
      <c r="L15" s="14">
        <v>0</v>
      </c>
      <c r="M15" s="14"/>
      <c r="N15" s="14">
        <v>0.11893969416807899</v>
      </c>
      <c r="O15" s="14">
        <v>0.14289283841083</v>
      </c>
      <c r="P15" s="14">
        <v>0.12398740192496301</v>
      </c>
      <c r="Q15" s="14">
        <v>0.112334660745514</v>
      </c>
      <c r="R15" s="14">
        <v>0.126780639728099</v>
      </c>
      <c r="S15" s="14">
        <v>0.14316405000129201</v>
      </c>
      <c r="T15" s="14">
        <v>0.12458751311415101</v>
      </c>
      <c r="U15" s="14">
        <v>0.103964755803685</v>
      </c>
      <c r="V15" s="14">
        <v>0.16217559525021499</v>
      </c>
      <c r="W15" s="14">
        <v>9.2864021587996601E-2</v>
      </c>
      <c r="X15" s="14">
        <v>0.17009610718628301</v>
      </c>
      <c r="Y15" s="14">
        <v>0.137595313224182</v>
      </c>
      <c r="Z15" s="14"/>
      <c r="AA15" s="14">
        <v>0.17805170229910799</v>
      </c>
      <c r="AB15" s="14">
        <v>0.141251664546166</v>
      </c>
      <c r="AC15" s="14">
        <v>0.117797074995398</v>
      </c>
      <c r="AD15" s="14">
        <v>0.116227470773883</v>
      </c>
      <c r="AE15" s="14">
        <v>4.24300800869424E-2</v>
      </c>
      <c r="AF15" s="14"/>
      <c r="AG15" s="14">
        <v>0</v>
      </c>
      <c r="AH15" s="14">
        <v>0.100560507282871</v>
      </c>
      <c r="AI15" s="14">
        <v>0.239589814634415</v>
      </c>
      <c r="AJ15" s="14">
        <v>0.17675840449010699</v>
      </c>
      <c r="AK15" s="14">
        <v>0.16663902048780799</v>
      </c>
      <c r="AL15" s="14">
        <v>0.15003546306125001</v>
      </c>
      <c r="AM15" s="14">
        <v>0.180389055531125</v>
      </c>
      <c r="AN15" s="14">
        <v>0.10929993116898</v>
      </c>
      <c r="AO15" s="14">
        <v>0.13413836514882599</v>
      </c>
      <c r="AP15" s="14">
        <v>0.16568882181875499</v>
      </c>
      <c r="AQ15" s="14">
        <v>0.19800759904464801</v>
      </c>
      <c r="AR15" s="14">
        <v>7.0007065502320706E-2</v>
      </c>
      <c r="AS15" s="14">
        <v>0.115221675013412</v>
      </c>
      <c r="AT15" s="14">
        <v>6.1700076803864301E-2</v>
      </c>
      <c r="AU15" s="14">
        <v>8.3810010931849505E-2</v>
      </c>
      <c r="AV15" s="14">
        <v>6.6011234503201704E-2</v>
      </c>
      <c r="AW15" s="14"/>
      <c r="AX15" s="14">
        <v>0.109039938835782</v>
      </c>
      <c r="AY15" s="14">
        <v>0.116492821618703</v>
      </c>
      <c r="AZ15" s="14">
        <v>0.142788339910392</v>
      </c>
      <c r="BA15" s="14">
        <v>0.18144904816127</v>
      </c>
      <c r="BB15" s="14"/>
      <c r="BC15" s="14">
        <v>5.6692478347720399E-2</v>
      </c>
      <c r="BD15" s="14">
        <v>0.11775831849998</v>
      </c>
      <c r="BE15" s="14">
        <v>0.16007596483887601</v>
      </c>
      <c r="BF15" s="14">
        <v>0.21005691760294201</v>
      </c>
      <c r="BG15" s="14"/>
      <c r="BH15" s="14">
        <v>5.0352520380466101E-2</v>
      </c>
      <c r="BI15" s="14">
        <v>6.8165423061240904E-2</v>
      </c>
      <c r="BJ15" s="14">
        <v>0.15294556305121401</v>
      </c>
      <c r="BK15" s="14">
        <v>0.23256069994672399</v>
      </c>
    </row>
    <row r="16" spans="2:63" ht="43.5" x14ac:dyDescent="0.35">
      <c r="B16" s="15" t="s">
        <v>479</v>
      </c>
      <c r="C16" s="14">
        <v>0.11711051044846001</v>
      </c>
      <c r="D16" s="14">
        <v>0.11461710874490701</v>
      </c>
      <c r="E16" s="14">
        <v>0.11998084911969301</v>
      </c>
      <c r="F16" s="14"/>
      <c r="G16" s="14">
        <v>0.13418734234600399</v>
      </c>
      <c r="H16" s="14">
        <v>0.12131896399222999</v>
      </c>
      <c r="I16" s="14">
        <v>0.12083763177820001</v>
      </c>
      <c r="J16" s="14">
        <v>0.109718711885942</v>
      </c>
      <c r="K16" s="14">
        <v>8.5379481744148097E-2</v>
      </c>
      <c r="L16" s="14">
        <v>0</v>
      </c>
      <c r="M16" s="14"/>
      <c r="N16" s="14">
        <v>0.12123799301626</v>
      </c>
      <c r="O16" s="14">
        <v>9.9773044711095493E-2</v>
      </c>
      <c r="P16" s="14">
        <v>0.117559866890403</v>
      </c>
      <c r="Q16" s="14">
        <v>0.10488867953973199</v>
      </c>
      <c r="R16" s="14">
        <v>0.121125841902242</v>
      </c>
      <c r="S16" s="14">
        <v>0.105261279102471</v>
      </c>
      <c r="T16" s="14">
        <v>0.104297903402348</v>
      </c>
      <c r="U16" s="14">
        <v>9.8403099845455699E-2</v>
      </c>
      <c r="V16" s="14">
        <v>0.129564090705443</v>
      </c>
      <c r="W16" s="14">
        <v>0.16117173095497001</v>
      </c>
      <c r="X16" s="14">
        <v>0.114739049921968</v>
      </c>
      <c r="Y16" s="14">
        <v>0.12582180385344599</v>
      </c>
      <c r="Z16" s="14"/>
      <c r="AA16" s="14">
        <v>0.12119345877568501</v>
      </c>
      <c r="AB16" s="14">
        <v>0.143627156118246</v>
      </c>
      <c r="AC16" s="14">
        <v>0.106165946474305</v>
      </c>
      <c r="AD16" s="14">
        <v>0.10980454231169599</v>
      </c>
      <c r="AE16" s="14">
        <v>0.14347028778305501</v>
      </c>
      <c r="AF16" s="14"/>
      <c r="AG16" s="14">
        <v>0</v>
      </c>
      <c r="AH16" s="14">
        <v>0.17613400195953299</v>
      </c>
      <c r="AI16" s="14">
        <v>0.139067713950349</v>
      </c>
      <c r="AJ16" s="14">
        <v>0.150335615106019</v>
      </c>
      <c r="AK16" s="14">
        <v>0.13010389357837601</v>
      </c>
      <c r="AL16" s="14">
        <v>0.16040576391422801</v>
      </c>
      <c r="AM16" s="14">
        <v>0.15447795643930201</v>
      </c>
      <c r="AN16" s="14">
        <v>0.110249792940646</v>
      </c>
      <c r="AO16" s="14">
        <v>0.14006377292726299</v>
      </c>
      <c r="AP16" s="14">
        <v>0.113506980640792</v>
      </c>
      <c r="AQ16" s="14">
        <v>0.108175712558769</v>
      </c>
      <c r="AR16" s="14">
        <v>9.6501468657837597E-2</v>
      </c>
      <c r="AS16" s="14">
        <v>8.9942428908033806E-2</v>
      </c>
      <c r="AT16" s="14">
        <v>5.4626461024657E-2</v>
      </c>
      <c r="AU16" s="14">
        <v>7.7275035270809006E-2</v>
      </c>
      <c r="AV16" s="14">
        <v>9.7016671701016605E-2</v>
      </c>
      <c r="AW16" s="14"/>
      <c r="AX16" s="14">
        <v>0.103868042041696</v>
      </c>
      <c r="AY16" s="14">
        <v>0.11771251164504699</v>
      </c>
      <c r="AZ16" s="14">
        <v>0.108461153891675</v>
      </c>
      <c r="BA16" s="14">
        <v>0.158841654450433</v>
      </c>
      <c r="BB16" s="14"/>
      <c r="BC16" s="14">
        <v>6.0326507312461003E-2</v>
      </c>
      <c r="BD16" s="14">
        <v>0.105160980336408</v>
      </c>
      <c r="BE16" s="14">
        <v>0.142296522512838</v>
      </c>
      <c r="BF16" s="14">
        <v>0.17886177561168001</v>
      </c>
      <c r="BG16" s="14"/>
      <c r="BH16" s="14">
        <v>8.3287457163285797E-2</v>
      </c>
      <c r="BI16" s="14">
        <v>0.10761997811804799</v>
      </c>
      <c r="BJ16" s="14">
        <v>0.13789259757059</v>
      </c>
      <c r="BK16" s="14">
        <v>0.120769277691346</v>
      </c>
    </row>
    <row r="17" spans="2:63" ht="43.5" x14ac:dyDescent="0.35">
      <c r="B17" s="15" t="s">
        <v>480</v>
      </c>
      <c r="C17" s="14">
        <v>8.7043945557194205E-2</v>
      </c>
      <c r="D17" s="14">
        <v>9.9279040874843294E-2</v>
      </c>
      <c r="E17" s="14">
        <v>7.4744002432871395E-2</v>
      </c>
      <c r="F17" s="14"/>
      <c r="G17" s="14">
        <v>0.17495830220188199</v>
      </c>
      <c r="H17" s="14">
        <v>0.1054297040565</v>
      </c>
      <c r="I17" s="14">
        <v>8.7977080720162901E-2</v>
      </c>
      <c r="J17" s="14">
        <v>4.5498878484850201E-2</v>
      </c>
      <c r="K17" s="14">
        <v>2.5969736445466199E-2</v>
      </c>
      <c r="L17" s="14">
        <v>9.5184432863217094E-2</v>
      </c>
      <c r="M17" s="14"/>
      <c r="N17" s="14">
        <v>0.132005887834444</v>
      </c>
      <c r="O17" s="14">
        <v>0.110415796008293</v>
      </c>
      <c r="P17" s="14">
        <v>9.5671572981505998E-2</v>
      </c>
      <c r="Q17" s="14">
        <v>9.1402498928181697E-2</v>
      </c>
      <c r="R17" s="14">
        <v>5.4640420794141199E-2</v>
      </c>
      <c r="S17" s="14">
        <v>6.5906503855229503E-2</v>
      </c>
      <c r="T17" s="14">
        <v>2.6965797343034201E-2</v>
      </c>
      <c r="U17" s="14">
        <v>5.4585052622467503E-2</v>
      </c>
      <c r="V17" s="14">
        <v>8.1360949743309305E-2</v>
      </c>
      <c r="W17" s="14">
        <v>0.102749107079889</v>
      </c>
      <c r="X17" s="14">
        <v>6.2200586137382503E-2</v>
      </c>
      <c r="Y17" s="14">
        <v>5.5785333380762699E-2</v>
      </c>
      <c r="Z17" s="14"/>
      <c r="AA17" s="14">
        <v>7.4592030704948797E-2</v>
      </c>
      <c r="AB17" s="14">
        <v>6.5145768961285294E-2</v>
      </c>
      <c r="AC17" s="14">
        <v>8.4569671074887096E-2</v>
      </c>
      <c r="AD17" s="14">
        <v>0.112375095753579</v>
      </c>
      <c r="AE17" s="14">
        <v>0.114557044873334</v>
      </c>
      <c r="AF17" s="14"/>
      <c r="AG17" s="14">
        <v>0</v>
      </c>
      <c r="AH17" s="14">
        <v>4.1053628375888399E-2</v>
      </c>
      <c r="AI17" s="14">
        <v>0.12871842932499999</v>
      </c>
      <c r="AJ17" s="14">
        <v>8.0258760855004593E-2</v>
      </c>
      <c r="AK17" s="14">
        <v>8.0602897923961303E-2</v>
      </c>
      <c r="AL17" s="14">
        <v>9.1766165521297002E-2</v>
      </c>
      <c r="AM17" s="14">
        <v>0.100654464256866</v>
      </c>
      <c r="AN17" s="14">
        <v>4.4411870184997801E-2</v>
      </c>
      <c r="AO17" s="14">
        <v>7.82624323474162E-2</v>
      </c>
      <c r="AP17" s="14">
        <v>7.1584191507640296E-2</v>
      </c>
      <c r="AQ17" s="14">
        <v>5.8487251954818402E-2</v>
      </c>
      <c r="AR17" s="14">
        <v>8.3850971716421793E-2</v>
      </c>
      <c r="AS17" s="14">
        <v>0.104487900572449</v>
      </c>
      <c r="AT17" s="14">
        <v>8.0099085517930199E-2</v>
      </c>
      <c r="AU17" s="14">
        <v>0.13126024719422799</v>
      </c>
      <c r="AV17" s="14">
        <v>0.10918816603982399</v>
      </c>
      <c r="AW17" s="14"/>
      <c r="AX17" s="14">
        <v>9.5734150611157198E-2</v>
      </c>
      <c r="AY17" s="14">
        <v>7.1585123922371305E-2</v>
      </c>
      <c r="AZ17" s="14">
        <v>0.10294282927964001</v>
      </c>
      <c r="BA17" s="14">
        <v>6.7992519147327707E-2</v>
      </c>
      <c r="BB17" s="14"/>
      <c r="BC17" s="14">
        <v>6.5902506107180597E-2</v>
      </c>
      <c r="BD17" s="14">
        <v>8.2655221555371597E-2</v>
      </c>
      <c r="BE17" s="14">
        <v>9.1930937392258702E-2</v>
      </c>
      <c r="BF17" s="14">
        <v>0.119517515226955</v>
      </c>
      <c r="BG17" s="14"/>
      <c r="BH17" s="14">
        <v>7.4582965688494499E-2</v>
      </c>
      <c r="BI17" s="14">
        <v>7.2228121606122103E-2</v>
      </c>
      <c r="BJ17" s="14">
        <v>0.104769555307961</v>
      </c>
      <c r="BK17" s="14">
        <v>8.0242737183279206E-2</v>
      </c>
    </row>
    <row r="18" spans="2:63" x14ac:dyDescent="0.35">
      <c r="B18" s="15" t="s">
        <v>102</v>
      </c>
      <c r="C18" s="14">
        <v>2.26541836973253E-2</v>
      </c>
      <c r="D18" s="14">
        <v>2.0914094508986E-2</v>
      </c>
      <c r="E18" s="14">
        <v>2.4497990020616801E-2</v>
      </c>
      <c r="F18" s="14"/>
      <c r="G18" s="14">
        <v>1.23435798105005E-2</v>
      </c>
      <c r="H18" s="14">
        <v>1.7683573252395699E-2</v>
      </c>
      <c r="I18" s="14">
        <v>2.8887893167663499E-2</v>
      </c>
      <c r="J18" s="14">
        <v>2.05444492995581E-2</v>
      </c>
      <c r="K18" s="14">
        <v>3.25786122770753E-2</v>
      </c>
      <c r="L18" s="14">
        <v>0</v>
      </c>
      <c r="M18" s="14"/>
      <c r="N18" s="14">
        <v>1.49504920252374E-2</v>
      </c>
      <c r="O18" s="14">
        <v>1.7825603569680801E-2</v>
      </c>
      <c r="P18" s="14">
        <v>2.6581501321009601E-2</v>
      </c>
      <c r="Q18" s="14">
        <v>2.6374804998398699E-2</v>
      </c>
      <c r="R18" s="14">
        <v>1.2473916507795699E-2</v>
      </c>
      <c r="S18" s="14">
        <v>4.0469487811943303E-2</v>
      </c>
      <c r="T18" s="14">
        <v>3.1491741878137303E-2</v>
      </c>
      <c r="U18" s="14">
        <v>3.1134427380910799E-2</v>
      </c>
      <c r="V18" s="14">
        <v>7.6523418681799203E-3</v>
      </c>
      <c r="W18" s="14">
        <v>2.6413940519758299E-2</v>
      </c>
      <c r="X18" s="14">
        <v>3.2290981557130297E-2</v>
      </c>
      <c r="Y18" s="14">
        <v>2.7392075266158802E-2</v>
      </c>
      <c r="Z18" s="14"/>
      <c r="AA18" s="14">
        <v>3.1948942255436402E-2</v>
      </c>
      <c r="AB18" s="14">
        <v>2.31324082303596E-2</v>
      </c>
      <c r="AC18" s="14">
        <v>1.02252860965699E-2</v>
      </c>
      <c r="AD18" s="14">
        <v>2.3865835402650599E-2</v>
      </c>
      <c r="AE18" s="14">
        <v>1.00449115148919E-2</v>
      </c>
      <c r="AF18" s="14"/>
      <c r="AG18" s="14">
        <v>0.18513973240787501</v>
      </c>
      <c r="AH18" s="14">
        <v>4.0495899897747697E-2</v>
      </c>
      <c r="AI18" s="14">
        <v>2.1987671414609299E-2</v>
      </c>
      <c r="AJ18" s="14">
        <v>3.4712689956314997E-2</v>
      </c>
      <c r="AK18" s="14">
        <v>5.2926660974700897E-2</v>
      </c>
      <c r="AL18" s="14">
        <v>1.86340834012012E-2</v>
      </c>
      <c r="AM18" s="14">
        <v>2.1769472857126299E-2</v>
      </c>
      <c r="AN18" s="14">
        <v>2.7638071704060699E-2</v>
      </c>
      <c r="AO18" s="14">
        <v>2.9039710489014998E-2</v>
      </c>
      <c r="AP18" s="14">
        <v>2.9759442039173901E-2</v>
      </c>
      <c r="AQ18" s="14">
        <v>1.6349019105622802E-2</v>
      </c>
      <c r="AR18" s="14">
        <v>1.1727663649174399E-2</v>
      </c>
      <c r="AS18" s="14">
        <v>5.9417684979658804E-3</v>
      </c>
      <c r="AT18" s="14">
        <v>2.55815946148467E-2</v>
      </c>
      <c r="AU18" s="14">
        <v>8.3210367063012401E-3</v>
      </c>
      <c r="AV18" s="14">
        <v>8.5884697576753301E-3</v>
      </c>
      <c r="AW18" s="14"/>
      <c r="AX18" s="14">
        <v>1.12271218067398E-2</v>
      </c>
      <c r="AY18" s="14">
        <v>2.0072177710125899E-2</v>
      </c>
      <c r="AZ18" s="14">
        <v>2.9034398676620599E-2</v>
      </c>
      <c r="BA18" s="14">
        <v>4.3759788501278499E-2</v>
      </c>
      <c r="BB18" s="14"/>
      <c r="BC18" s="14">
        <v>1.4050433823492499E-2</v>
      </c>
      <c r="BD18" s="14">
        <v>8.9041630922041901E-3</v>
      </c>
      <c r="BE18" s="14">
        <v>2.5831663181768699E-2</v>
      </c>
      <c r="BF18" s="14">
        <v>5.8454087576404697E-2</v>
      </c>
      <c r="BG18" s="14"/>
      <c r="BH18" s="14">
        <v>4.5317041819587997E-3</v>
      </c>
      <c r="BI18" s="14">
        <v>2.3726372324370099E-2</v>
      </c>
      <c r="BJ18" s="14">
        <v>1.42166234502063E-2</v>
      </c>
      <c r="BK18" s="14">
        <v>5.6961777381801998E-2</v>
      </c>
    </row>
    <row r="19" spans="2:63" x14ac:dyDescent="0.35">
      <c r="B19" s="15" t="s">
        <v>166</v>
      </c>
      <c r="C19" s="20">
        <v>6.2282698081438798E-3</v>
      </c>
      <c r="D19" s="20">
        <v>3.68131978343473E-3</v>
      </c>
      <c r="E19" s="20">
        <v>7.9859011369883097E-3</v>
      </c>
      <c r="F19" s="20"/>
      <c r="G19" s="20">
        <v>5.3959863366544103E-3</v>
      </c>
      <c r="H19" s="20">
        <v>0</v>
      </c>
      <c r="I19" s="20">
        <v>8.7611826990821196E-3</v>
      </c>
      <c r="J19" s="20">
        <v>1.2594744488914501E-2</v>
      </c>
      <c r="K19" s="20">
        <v>0</v>
      </c>
      <c r="L19" s="20">
        <v>0</v>
      </c>
      <c r="M19" s="20"/>
      <c r="N19" s="20">
        <v>2.43022818266956E-3</v>
      </c>
      <c r="O19" s="20">
        <v>4.1454225433075901E-3</v>
      </c>
      <c r="P19" s="20">
        <v>1.3326664661915099E-2</v>
      </c>
      <c r="Q19" s="20">
        <v>5.5802565319839096E-3</v>
      </c>
      <c r="R19" s="20">
        <v>0</v>
      </c>
      <c r="S19" s="20">
        <v>0</v>
      </c>
      <c r="T19" s="20">
        <v>1.8965218318459601E-2</v>
      </c>
      <c r="U19" s="20">
        <v>1.01827102458145E-2</v>
      </c>
      <c r="V19" s="20">
        <v>8.0254773373891197E-3</v>
      </c>
      <c r="W19" s="20">
        <v>5.9397556593673998E-3</v>
      </c>
      <c r="X19" s="20">
        <v>1.09437310052935E-2</v>
      </c>
      <c r="Y19" s="20">
        <v>1.38375589531967E-2</v>
      </c>
      <c r="Z19" s="20"/>
      <c r="AA19" s="20">
        <v>7.3364275360091403E-3</v>
      </c>
      <c r="AB19" s="20">
        <v>5.0146215419423403E-3</v>
      </c>
      <c r="AC19" s="20">
        <v>7.1469375606861701E-3</v>
      </c>
      <c r="AD19" s="20">
        <v>8.9891205494862098E-3</v>
      </c>
      <c r="AE19" s="20">
        <v>0</v>
      </c>
      <c r="AF19" s="20"/>
      <c r="AG19" s="20">
        <v>0</v>
      </c>
      <c r="AH19" s="20">
        <v>2.0994926835495999E-2</v>
      </c>
      <c r="AI19" s="20">
        <v>1.1935479973507E-2</v>
      </c>
      <c r="AJ19" s="20">
        <v>1.1149897211710899E-2</v>
      </c>
      <c r="AK19" s="20">
        <v>0</v>
      </c>
      <c r="AL19" s="20">
        <v>1.11561627374803E-2</v>
      </c>
      <c r="AM19" s="20">
        <v>1.03695096989216E-2</v>
      </c>
      <c r="AN19" s="20">
        <v>0</v>
      </c>
      <c r="AO19" s="20">
        <v>0</v>
      </c>
      <c r="AP19" s="20">
        <v>7.6436857717702596E-3</v>
      </c>
      <c r="AQ19" s="20">
        <v>1.55076100893003E-2</v>
      </c>
      <c r="AR19" s="20">
        <v>5.0745713383780998E-3</v>
      </c>
      <c r="AS19" s="20">
        <v>0</v>
      </c>
      <c r="AT19" s="20">
        <v>0</v>
      </c>
      <c r="AU19" s="20">
        <v>1.07226300841627E-2</v>
      </c>
      <c r="AV19" s="20">
        <v>0</v>
      </c>
      <c r="AW19" s="20"/>
      <c r="AX19" s="20">
        <v>2.4661310654471198E-3</v>
      </c>
      <c r="AY19" s="20">
        <v>7.9435088313438706E-3</v>
      </c>
      <c r="AZ19" s="20">
        <v>9.8731066632165906E-3</v>
      </c>
      <c r="BA19" s="20">
        <v>5.4966841653526699E-3</v>
      </c>
      <c r="BB19" s="20"/>
      <c r="BC19" s="20">
        <v>9.8232900140329295E-3</v>
      </c>
      <c r="BD19" s="20">
        <v>5.7470072065292097E-3</v>
      </c>
      <c r="BE19" s="20">
        <v>4.0985686072244299E-3</v>
      </c>
      <c r="BF19" s="20">
        <v>6.0638482676570104E-3</v>
      </c>
      <c r="BG19" s="20"/>
      <c r="BH19" s="20">
        <v>6.7282946571774697E-3</v>
      </c>
      <c r="BI19" s="20">
        <v>4.4075486335464001E-3</v>
      </c>
      <c r="BJ19" s="20">
        <v>4.4753478802912099E-3</v>
      </c>
      <c r="BK19" s="20">
        <v>1.10800322557001E-2</v>
      </c>
    </row>
    <row r="20" spans="2:63" x14ac:dyDescent="0.35">
      <c r="B20" s="16" t="s">
        <v>496</v>
      </c>
    </row>
    <row r="21" spans="2:63" x14ac:dyDescent="0.35">
      <c r="B21" t="s">
        <v>104</v>
      </c>
    </row>
    <row r="22" spans="2:63" x14ac:dyDescent="0.35">
      <c r="B22" t="s">
        <v>105</v>
      </c>
    </row>
    <row r="24" spans="2:63" x14ac:dyDescent="0.35">
      <c r="B24" s="8" t="str">
        <f>HYPERLINK("#'Contents'!A1", "Return to Contents")</f>
        <v>Return to Contents</v>
      </c>
    </row>
  </sheetData>
  <mergeCells count="9">
    <mergeCell ref="BH5:BK5"/>
    <mergeCell ref="D2:BE2"/>
    <mergeCell ref="D5:E5"/>
    <mergeCell ref="G5:L5"/>
    <mergeCell ref="N5:Y5"/>
    <mergeCell ref="AA5:AE5"/>
    <mergeCell ref="AG5:AV5"/>
    <mergeCell ref="AX5:BA5"/>
    <mergeCell ref="BC5:BF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051C7-B57D-492C-A012-84F39B638FA8}">
  <dimension ref="B2:BK20"/>
  <sheetViews>
    <sheetView showGridLines="0" workbookViewId="0">
      <pane xSplit="2" topLeftCell="C1" activePane="topRight" state="frozen"/>
      <selection activeCell="B8" sqref="B8"/>
      <selection pane="topRight" activeCell="B20" sqref="B2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25" width="10.7265625" customWidth="1"/>
    <col min="26" max="26" width="2.1796875" customWidth="1"/>
    <col min="27" max="31" width="10.7265625" customWidth="1"/>
    <col min="32" max="32" width="2.1796875" customWidth="1"/>
    <col min="33" max="48" width="10.7265625" customWidth="1"/>
    <col min="49" max="49" width="2.1796875" customWidth="1"/>
    <col min="50" max="53" width="10.7265625" customWidth="1"/>
    <col min="54" max="54" width="2.1796875" customWidth="1"/>
    <col min="55" max="58" width="10.7265625" customWidth="1"/>
    <col min="59" max="59" width="2.1796875" customWidth="1"/>
    <col min="60" max="63" width="10.7265625" customWidth="1"/>
    <col min="64" max="64" width="2.1796875" customWidth="1"/>
  </cols>
  <sheetData>
    <row r="2" spans="2:63" ht="40" customHeight="1" x14ac:dyDescent="0.35">
      <c r="D2" s="27" t="s">
        <v>488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row>
    <row r="5" spans="2:63" ht="30" customHeight="1" x14ac:dyDescent="0.35">
      <c r="B5" s="19"/>
      <c r="C5" s="19"/>
      <c r="D5" s="28" t="s">
        <v>79</v>
      </c>
      <c r="E5" s="28"/>
      <c r="F5" s="19"/>
      <c r="G5" s="28" t="s">
        <v>80</v>
      </c>
      <c r="H5" s="28"/>
      <c r="I5" s="28"/>
      <c r="J5" s="28"/>
      <c r="K5" s="28"/>
      <c r="L5" s="28"/>
      <c r="M5" s="19"/>
      <c r="N5" s="28" t="s">
        <v>82</v>
      </c>
      <c r="O5" s="28"/>
      <c r="P5" s="28"/>
      <c r="Q5" s="28"/>
      <c r="R5" s="28"/>
      <c r="S5" s="28"/>
      <c r="T5" s="28"/>
      <c r="U5" s="28"/>
      <c r="V5" s="28"/>
      <c r="W5" s="28"/>
      <c r="X5" s="28"/>
      <c r="Y5" s="28"/>
      <c r="Z5" s="19"/>
      <c r="AA5" s="28" t="s">
        <v>83</v>
      </c>
      <c r="AB5" s="28"/>
      <c r="AC5" s="28"/>
      <c r="AD5" s="28"/>
      <c r="AE5" s="28"/>
      <c r="AF5" s="19"/>
      <c r="AG5" s="28" t="s">
        <v>84</v>
      </c>
      <c r="AH5" s="28"/>
      <c r="AI5" s="28"/>
      <c r="AJ5" s="28"/>
      <c r="AK5" s="28"/>
      <c r="AL5" s="28"/>
      <c r="AM5" s="28"/>
      <c r="AN5" s="28"/>
      <c r="AO5" s="28"/>
      <c r="AP5" s="28"/>
      <c r="AQ5" s="28"/>
      <c r="AR5" s="28"/>
      <c r="AS5" s="28"/>
      <c r="AT5" s="28"/>
      <c r="AU5" s="28"/>
      <c r="AV5" s="28"/>
      <c r="AW5" s="19"/>
      <c r="AX5" s="28" t="s">
        <v>81</v>
      </c>
      <c r="AY5" s="28"/>
      <c r="AZ5" s="28"/>
      <c r="BA5" s="28"/>
      <c r="BB5" s="19"/>
      <c r="BC5" s="28" t="s">
        <v>86</v>
      </c>
      <c r="BD5" s="28"/>
      <c r="BE5" s="28"/>
      <c r="BF5" s="28"/>
      <c r="BG5" s="19"/>
      <c r="BH5" s="28" t="s">
        <v>87</v>
      </c>
      <c r="BI5" s="28"/>
      <c r="BJ5" s="28"/>
      <c r="BK5" s="28"/>
    </row>
    <row r="6" spans="2:63" ht="72.5" x14ac:dyDescent="0.35">
      <c r="B6" t="s">
        <v>15</v>
      </c>
      <c r="C6" s="9" t="s">
        <v>16</v>
      </c>
      <c r="D6" s="12" t="s">
        <v>17</v>
      </c>
      <c r="E6" s="12" t="s">
        <v>18</v>
      </c>
      <c r="G6" s="12" t="s">
        <v>21</v>
      </c>
      <c r="H6" s="12" t="s">
        <v>22</v>
      </c>
      <c r="I6" s="12" t="s">
        <v>23</v>
      </c>
      <c r="J6" s="12" t="s">
        <v>24</v>
      </c>
      <c r="K6" s="12" t="s">
        <v>25</v>
      </c>
      <c r="L6" s="12" t="s">
        <v>26</v>
      </c>
      <c r="N6" s="12" t="s">
        <v>31</v>
      </c>
      <c r="O6" s="12" t="s">
        <v>32</v>
      </c>
      <c r="P6" s="12" t="s">
        <v>33</v>
      </c>
      <c r="Q6" s="12" t="s">
        <v>34</v>
      </c>
      <c r="R6" s="12" t="s">
        <v>35</v>
      </c>
      <c r="S6" s="12" t="s">
        <v>36</v>
      </c>
      <c r="T6" s="12" t="s">
        <v>37</v>
      </c>
      <c r="U6" s="12" t="s">
        <v>38</v>
      </c>
      <c r="V6" s="12" t="s">
        <v>39</v>
      </c>
      <c r="W6" s="12" t="s">
        <v>40</v>
      </c>
      <c r="X6" s="12" t="s">
        <v>41</v>
      </c>
      <c r="Y6" s="12" t="s">
        <v>42</v>
      </c>
      <c r="AA6" s="12" t="s">
        <v>43</v>
      </c>
      <c r="AB6" s="12" t="s">
        <v>44</v>
      </c>
      <c r="AC6" s="12" t="s">
        <v>45</v>
      </c>
      <c r="AD6" s="12" t="s">
        <v>46</v>
      </c>
      <c r="AE6" s="12" t="s">
        <v>47</v>
      </c>
      <c r="AG6" s="12" t="s">
        <v>48</v>
      </c>
      <c r="AH6" s="12" t="s">
        <v>49</v>
      </c>
      <c r="AI6" s="12" t="s">
        <v>50</v>
      </c>
      <c r="AJ6" s="12" t="s">
        <v>51</v>
      </c>
      <c r="AK6" s="12" t="s">
        <v>52</v>
      </c>
      <c r="AL6" s="12" t="s">
        <v>53</v>
      </c>
      <c r="AM6" s="12" t="s">
        <v>54</v>
      </c>
      <c r="AN6" s="12" t="s">
        <v>55</v>
      </c>
      <c r="AO6" s="12" t="s">
        <v>56</v>
      </c>
      <c r="AP6" s="12" t="s">
        <v>57</v>
      </c>
      <c r="AQ6" s="12" t="s">
        <v>58</v>
      </c>
      <c r="AR6" s="12" t="s">
        <v>59</v>
      </c>
      <c r="AS6" s="12" t="s">
        <v>60</v>
      </c>
      <c r="AT6" s="12" t="s">
        <v>61</v>
      </c>
      <c r="AU6" s="12" t="s">
        <v>62</v>
      </c>
      <c r="AV6" s="12" t="s">
        <v>63</v>
      </c>
      <c r="AX6" s="12" t="s">
        <v>27</v>
      </c>
      <c r="AY6" s="12" t="s">
        <v>28</v>
      </c>
      <c r="AZ6" s="12" t="s">
        <v>29</v>
      </c>
      <c r="BA6" s="12" t="s">
        <v>30</v>
      </c>
      <c r="BC6" s="12" t="s">
        <v>66</v>
      </c>
      <c r="BD6" s="12" t="s">
        <v>67</v>
      </c>
      <c r="BE6" s="12" t="s">
        <v>68</v>
      </c>
      <c r="BF6" s="12" t="s">
        <v>69</v>
      </c>
      <c r="BH6" s="12" t="s">
        <v>70</v>
      </c>
      <c r="BI6" s="12" t="s">
        <v>71</v>
      </c>
      <c r="BJ6" s="12" t="s">
        <v>72</v>
      </c>
      <c r="BK6" s="12" t="s">
        <v>73</v>
      </c>
    </row>
    <row r="7" spans="2:63" ht="30" customHeight="1" x14ac:dyDescent="0.35">
      <c r="B7" s="10" t="s">
        <v>19</v>
      </c>
      <c r="C7" s="10">
        <v>2436</v>
      </c>
      <c r="D7" s="10">
        <v>1210</v>
      </c>
      <c r="E7" s="10">
        <v>1222</v>
      </c>
      <c r="F7" s="10"/>
      <c r="G7" s="10">
        <v>225</v>
      </c>
      <c r="H7" s="10">
        <v>751</v>
      </c>
      <c r="I7" s="10">
        <v>845</v>
      </c>
      <c r="J7" s="10">
        <v>485</v>
      </c>
      <c r="K7" s="10">
        <v>119</v>
      </c>
      <c r="L7" s="10">
        <v>11</v>
      </c>
      <c r="M7" s="10"/>
      <c r="N7" s="10">
        <v>456</v>
      </c>
      <c r="O7" s="10">
        <v>253</v>
      </c>
      <c r="P7" s="10">
        <v>169</v>
      </c>
      <c r="Q7" s="10">
        <v>198</v>
      </c>
      <c r="R7" s="10">
        <v>178</v>
      </c>
      <c r="S7" s="10">
        <v>269</v>
      </c>
      <c r="T7" s="10">
        <v>169</v>
      </c>
      <c r="U7" s="10">
        <v>103</v>
      </c>
      <c r="V7" s="10">
        <v>283</v>
      </c>
      <c r="W7" s="10">
        <v>173</v>
      </c>
      <c r="X7" s="10">
        <v>101</v>
      </c>
      <c r="Y7" s="10">
        <v>84</v>
      </c>
      <c r="Z7" s="10"/>
      <c r="AA7" s="10">
        <v>383</v>
      </c>
      <c r="AB7" s="10">
        <v>408</v>
      </c>
      <c r="AC7" s="10">
        <v>764</v>
      </c>
      <c r="AD7" s="10">
        <v>550</v>
      </c>
      <c r="AE7" s="10">
        <v>110</v>
      </c>
      <c r="AF7" s="10"/>
      <c r="AG7" s="10">
        <v>11</v>
      </c>
      <c r="AH7" s="10">
        <v>51</v>
      </c>
      <c r="AI7" s="10">
        <v>90</v>
      </c>
      <c r="AJ7" s="10">
        <v>92</v>
      </c>
      <c r="AK7" s="10">
        <v>167</v>
      </c>
      <c r="AL7" s="10">
        <v>182</v>
      </c>
      <c r="AM7" s="10">
        <v>210</v>
      </c>
      <c r="AN7" s="10">
        <v>155</v>
      </c>
      <c r="AO7" s="10">
        <v>149</v>
      </c>
      <c r="AP7" s="10">
        <v>131</v>
      </c>
      <c r="AQ7" s="10">
        <v>207</v>
      </c>
      <c r="AR7" s="10">
        <v>208</v>
      </c>
      <c r="AS7" s="10">
        <v>191</v>
      </c>
      <c r="AT7" s="10">
        <v>96</v>
      </c>
      <c r="AU7" s="10">
        <v>110</v>
      </c>
      <c r="AV7" s="10">
        <v>361</v>
      </c>
      <c r="AW7" s="10"/>
      <c r="AX7" s="10">
        <v>979</v>
      </c>
      <c r="AY7" s="10">
        <v>538</v>
      </c>
      <c r="AZ7" s="10">
        <v>525</v>
      </c>
      <c r="BA7" s="10">
        <v>390</v>
      </c>
      <c r="BB7" s="10"/>
      <c r="BC7" s="10">
        <v>567</v>
      </c>
      <c r="BD7" s="10">
        <v>753</v>
      </c>
      <c r="BE7" s="10">
        <v>769</v>
      </c>
      <c r="BF7" s="10">
        <v>347</v>
      </c>
      <c r="BG7" s="10"/>
      <c r="BH7" s="10">
        <v>523</v>
      </c>
      <c r="BI7" s="10">
        <v>508</v>
      </c>
      <c r="BJ7" s="10">
        <v>949</v>
      </c>
      <c r="BK7" s="10">
        <v>456</v>
      </c>
    </row>
    <row r="8" spans="2:63" ht="30" customHeight="1" x14ac:dyDescent="0.35">
      <c r="B8" s="11" t="s">
        <v>20</v>
      </c>
      <c r="C8" s="11">
        <v>2444</v>
      </c>
      <c r="D8" s="11">
        <v>1250</v>
      </c>
      <c r="E8" s="11">
        <v>1190</v>
      </c>
      <c r="F8" s="11"/>
      <c r="G8" s="11">
        <v>224</v>
      </c>
      <c r="H8" s="11">
        <v>787</v>
      </c>
      <c r="I8" s="11">
        <v>838</v>
      </c>
      <c r="J8" s="11">
        <v>469</v>
      </c>
      <c r="K8" s="11">
        <v>114</v>
      </c>
      <c r="L8" s="11">
        <v>11</v>
      </c>
      <c r="M8" s="11"/>
      <c r="N8" s="11">
        <v>470</v>
      </c>
      <c r="O8" s="11">
        <v>263</v>
      </c>
      <c r="P8" s="11">
        <v>168</v>
      </c>
      <c r="Q8" s="11">
        <v>203</v>
      </c>
      <c r="R8" s="11">
        <v>183</v>
      </c>
      <c r="S8" s="11">
        <v>269</v>
      </c>
      <c r="T8" s="11">
        <v>164</v>
      </c>
      <c r="U8" s="11">
        <v>89</v>
      </c>
      <c r="V8" s="11">
        <v>276</v>
      </c>
      <c r="W8" s="11">
        <v>173</v>
      </c>
      <c r="X8" s="11">
        <v>102</v>
      </c>
      <c r="Y8" s="11">
        <v>83</v>
      </c>
      <c r="Z8" s="11"/>
      <c r="AA8" s="11">
        <v>385</v>
      </c>
      <c r="AB8" s="11">
        <v>412</v>
      </c>
      <c r="AC8" s="11">
        <v>780</v>
      </c>
      <c r="AD8" s="11">
        <v>542</v>
      </c>
      <c r="AE8" s="11">
        <v>100</v>
      </c>
      <c r="AF8" s="11"/>
      <c r="AG8" s="11">
        <v>11</v>
      </c>
      <c r="AH8" s="11">
        <v>52</v>
      </c>
      <c r="AI8" s="11">
        <v>91</v>
      </c>
      <c r="AJ8" s="11">
        <v>93</v>
      </c>
      <c r="AK8" s="11">
        <v>171</v>
      </c>
      <c r="AL8" s="11">
        <v>185</v>
      </c>
      <c r="AM8" s="11">
        <v>214</v>
      </c>
      <c r="AN8" s="11">
        <v>158</v>
      </c>
      <c r="AO8" s="11">
        <v>154</v>
      </c>
      <c r="AP8" s="11">
        <v>132</v>
      </c>
      <c r="AQ8" s="11">
        <v>212</v>
      </c>
      <c r="AR8" s="11">
        <v>213</v>
      </c>
      <c r="AS8" s="11">
        <v>193</v>
      </c>
      <c r="AT8" s="11">
        <v>95</v>
      </c>
      <c r="AU8" s="11">
        <v>107</v>
      </c>
      <c r="AV8" s="11">
        <v>338</v>
      </c>
      <c r="AW8" s="11"/>
      <c r="AX8" s="11">
        <v>951</v>
      </c>
      <c r="AY8" s="11">
        <v>545</v>
      </c>
      <c r="AZ8" s="11">
        <v>537</v>
      </c>
      <c r="BA8" s="11">
        <v>407</v>
      </c>
      <c r="BB8" s="11"/>
      <c r="BC8" s="11">
        <v>568</v>
      </c>
      <c r="BD8" s="11">
        <v>754</v>
      </c>
      <c r="BE8" s="11">
        <v>771</v>
      </c>
      <c r="BF8" s="11">
        <v>351</v>
      </c>
      <c r="BG8" s="11"/>
      <c r="BH8" s="11">
        <v>524</v>
      </c>
      <c r="BI8" s="11">
        <v>508</v>
      </c>
      <c r="BJ8" s="11">
        <v>956</v>
      </c>
      <c r="BK8" s="11">
        <v>457</v>
      </c>
    </row>
    <row r="9" spans="2:63" ht="43.5" x14ac:dyDescent="0.35">
      <c r="B9" s="15" t="s">
        <v>482</v>
      </c>
      <c r="C9" s="14">
        <v>0.50046896710592004</v>
      </c>
      <c r="D9" s="14">
        <v>0.49809864302940798</v>
      </c>
      <c r="E9" s="14">
        <v>0.50424722584897996</v>
      </c>
      <c r="F9" s="14"/>
      <c r="G9" s="14">
        <v>0.46313220663295601</v>
      </c>
      <c r="H9" s="14">
        <v>0.59842157982823296</v>
      </c>
      <c r="I9" s="14">
        <v>0.50443900772088301</v>
      </c>
      <c r="J9" s="14">
        <v>0.40878109295487702</v>
      </c>
      <c r="K9" s="14">
        <v>0.34871146371734102</v>
      </c>
      <c r="L9" s="14">
        <v>0.35843553753431101</v>
      </c>
      <c r="M9" s="14"/>
      <c r="N9" s="14">
        <v>0.55377914752422897</v>
      </c>
      <c r="O9" s="14">
        <v>0.488088855862019</v>
      </c>
      <c r="P9" s="14">
        <v>0.521164472211606</v>
      </c>
      <c r="Q9" s="14">
        <v>0.45879498017218701</v>
      </c>
      <c r="R9" s="14">
        <v>0.48119919409321499</v>
      </c>
      <c r="S9" s="14">
        <v>0.45823999769902002</v>
      </c>
      <c r="T9" s="14">
        <v>0.48084912517658601</v>
      </c>
      <c r="U9" s="14">
        <v>0.47246716461900101</v>
      </c>
      <c r="V9" s="14">
        <v>0.52172478020562096</v>
      </c>
      <c r="W9" s="14">
        <v>0.47269276763933099</v>
      </c>
      <c r="X9" s="14">
        <v>0.54283245216390297</v>
      </c>
      <c r="Y9" s="14">
        <v>0.50877373274678195</v>
      </c>
      <c r="Z9" s="14"/>
      <c r="AA9" s="14">
        <v>0.38199569016611301</v>
      </c>
      <c r="AB9" s="14">
        <v>0.48244951207455</v>
      </c>
      <c r="AC9" s="14">
        <v>0.55679618989638902</v>
      </c>
      <c r="AD9" s="14">
        <v>0.54990560297201396</v>
      </c>
      <c r="AE9" s="14">
        <v>0.59930683952283603</v>
      </c>
      <c r="AF9" s="14"/>
      <c r="AG9" s="14">
        <v>0.18563095206626701</v>
      </c>
      <c r="AH9" s="14">
        <v>0.40810379505024902</v>
      </c>
      <c r="AI9" s="14">
        <v>0.46983138036869998</v>
      </c>
      <c r="AJ9" s="14">
        <v>0.40456283368317197</v>
      </c>
      <c r="AK9" s="14">
        <v>0.45166765225577699</v>
      </c>
      <c r="AL9" s="14">
        <v>0.49415960637079998</v>
      </c>
      <c r="AM9" s="14">
        <v>0.431825590966113</v>
      </c>
      <c r="AN9" s="14">
        <v>0.46998206692822703</v>
      </c>
      <c r="AO9" s="14">
        <v>0.45967667802169199</v>
      </c>
      <c r="AP9" s="14">
        <v>0.452832537666852</v>
      </c>
      <c r="AQ9" s="14">
        <v>0.48987581961087101</v>
      </c>
      <c r="AR9" s="14">
        <v>0.53618669063970503</v>
      </c>
      <c r="AS9" s="14">
        <v>0.58028259796452297</v>
      </c>
      <c r="AT9" s="14">
        <v>0.53556838493121695</v>
      </c>
      <c r="AU9" s="14">
        <v>0.51992532370245603</v>
      </c>
      <c r="AV9" s="14">
        <v>0.62682751634032696</v>
      </c>
      <c r="AW9" s="14"/>
      <c r="AX9" s="14">
        <v>0.54431609488743604</v>
      </c>
      <c r="AY9" s="14">
        <v>0.49561689610037002</v>
      </c>
      <c r="AZ9" s="14">
        <v>0.49444290066929097</v>
      </c>
      <c r="BA9" s="14">
        <v>0.41594811049460401</v>
      </c>
      <c r="BB9" s="14"/>
      <c r="BC9" s="14">
        <v>0.59846163810646102</v>
      </c>
      <c r="BD9" s="14">
        <v>0.49693460664008199</v>
      </c>
      <c r="BE9" s="14">
        <v>0.49455128503518198</v>
      </c>
      <c r="BF9" s="14">
        <v>0.36428671329651602</v>
      </c>
      <c r="BG9" s="14"/>
      <c r="BH9" s="14">
        <v>0.58595691248055903</v>
      </c>
      <c r="BI9" s="14">
        <v>0.52371176708513301</v>
      </c>
      <c r="BJ9" s="14">
        <v>0.49314241085490601</v>
      </c>
      <c r="BK9" s="14">
        <v>0.40248324536086399</v>
      </c>
    </row>
    <row r="10" spans="2:63" ht="43.5" x14ac:dyDescent="0.35">
      <c r="B10" s="15" t="s">
        <v>483</v>
      </c>
      <c r="C10" s="14">
        <v>0.430427293757706</v>
      </c>
      <c r="D10" s="14">
        <v>0.44200006319748703</v>
      </c>
      <c r="E10" s="14">
        <v>0.41886359495595499</v>
      </c>
      <c r="F10" s="14"/>
      <c r="G10" s="14">
        <v>0.38469904873352501</v>
      </c>
      <c r="H10" s="14">
        <v>0.475153835014404</v>
      </c>
      <c r="I10" s="14">
        <v>0.44205900978242102</v>
      </c>
      <c r="J10" s="14">
        <v>0.38866718931654398</v>
      </c>
      <c r="K10" s="14">
        <v>0.34783809912534103</v>
      </c>
      <c r="L10" s="14">
        <v>0.187941360191614</v>
      </c>
      <c r="M10" s="14"/>
      <c r="N10" s="14">
        <v>0.491313772449254</v>
      </c>
      <c r="O10" s="14">
        <v>0.46997055519846698</v>
      </c>
      <c r="P10" s="14">
        <v>0.39037341093376099</v>
      </c>
      <c r="Q10" s="14">
        <v>0.40118005159009401</v>
      </c>
      <c r="R10" s="14">
        <v>0.36830903199348902</v>
      </c>
      <c r="S10" s="14">
        <v>0.39887831263972501</v>
      </c>
      <c r="T10" s="14">
        <v>0.426016528992536</v>
      </c>
      <c r="U10" s="14">
        <v>0.46827976722289699</v>
      </c>
      <c r="V10" s="14">
        <v>0.39926142470072701</v>
      </c>
      <c r="W10" s="14">
        <v>0.47553192574472303</v>
      </c>
      <c r="X10" s="14">
        <v>0.418987519414526</v>
      </c>
      <c r="Y10" s="14">
        <v>0.359260744876644</v>
      </c>
      <c r="Z10" s="14"/>
      <c r="AA10" s="14">
        <v>0.34521675579183803</v>
      </c>
      <c r="AB10" s="14">
        <v>0.39515001470077699</v>
      </c>
      <c r="AC10" s="14">
        <v>0.47240093919908999</v>
      </c>
      <c r="AD10" s="14">
        <v>0.51050797025519201</v>
      </c>
      <c r="AE10" s="14">
        <v>0.44080355411887201</v>
      </c>
      <c r="AF10" s="14"/>
      <c r="AG10" s="14">
        <v>8.5505601537956E-2</v>
      </c>
      <c r="AH10" s="14">
        <v>0.21807190935711099</v>
      </c>
      <c r="AI10" s="14">
        <v>0.41776459441424002</v>
      </c>
      <c r="AJ10" s="14">
        <v>0.27992109270843801</v>
      </c>
      <c r="AK10" s="14">
        <v>0.38496564944277201</v>
      </c>
      <c r="AL10" s="14">
        <v>0.44758532042473498</v>
      </c>
      <c r="AM10" s="14">
        <v>0.38957447594042999</v>
      </c>
      <c r="AN10" s="14">
        <v>0.39245906522448298</v>
      </c>
      <c r="AO10" s="14">
        <v>0.392925501090504</v>
      </c>
      <c r="AP10" s="14">
        <v>0.41340000806688199</v>
      </c>
      <c r="AQ10" s="14">
        <v>0.55085711662700498</v>
      </c>
      <c r="AR10" s="14">
        <v>0.41465460286071798</v>
      </c>
      <c r="AS10" s="14">
        <v>0.41427824532979501</v>
      </c>
      <c r="AT10" s="14">
        <v>0.52923989853453002</v>
      </c>
      <c r="AU10" s="14">
        <v>0.43883390381263798</v>
      </c>
      <c r="AV10" s="14">
        <v>0.53374580140429695</v>
      </c>
      <c r="AW10" s="14"/>
      <c r="AX10" s="14">
        <v>0.48740626866327902</v>
      </c>
      <c r="AY10" s="14">
        <v>0.40047892373570798</v>
      </c>
      <c r="AZ10" s="14">
        <v>0.401936549441132</v>
      </c>
      <c r="BA10" s="14">
        <v>0.37860859957646298</v>
      </c>
      <c r="BB10" s="14"/>
      <c r="BC10" s="14">
        <v>0.47429751888606603</v>
      </c>
      <c r="BD10" s="14">
        <v>0.47014629142585501</v>
      </c>
      <c r="BE10" s="14">
        <v>0.39535984159073101</v>
      </c>
      <c r="BF10" s="14">
        <v>0.35209213570793801</v>
      </c>
      <c r="BG10" s="14"/>
      <c r="BH10" s="14">
        <v>0.51664729753557004</v>
      </c>
      <c r="BI10" s="14">
        <v>0.436210212519616</v>
      </c>
      <c r="BJ10" s="14">
        <v>0.43624782131371898</v>
      </c>
      <c r="BK10" s="14">
        <v>0.32383762300670299</v>
      </c>
    </row>
    <row r="11" spans="2:63" ht="72.5" x14ac:dyDescent="0.35">
      <c r="B11" s="15" t="s">
        <v>485</v>
      </c>
      <c r="C11" s="14">
        <v>0.38933326083048397</v>
      </c>
      <c r="D11" s="14">
        <v>0.40028168842665501</v>
      </c>
      <c r="E11" s="14">
        <v>0.37829835276884999</v>
      </c>
      <c r="F11" s="14"/>
      <c r="G11" s="14">
        <v>0.41420593254326599</v>
      </c>
      <c r="H11" s="14">
        <v>0.46633371265638401</v>
      </c>
      <c r="I11" s="14">
        <v>0.39832139342450501</v>
      </c>
      <c r="J11" s="14">
        <v>0.28148113223576898</v>
      </c>
      <c r="K11" s="14">
        <v>0.32119305858573599</v>
      </c>
      <c r="L11" s="14">
        <v>8.9456708247199104E-2</v>
      </c>
      <c r="M11" s="14"/>
      <c r="N11" s="14">
        <v>0.49168069750034199</v>
      </c>
      <c r="O11" s="14">
        <v>0.35308885515223198</v>
      </c>
      <c r="P11" s="14">
        <v>0.32261951775396203</v>
      </c>
      <c r="Q11" s="14">
        <v>0.31151667059829502</v>
      </c>
      <c r="R11" s="14">
        <v>0.33731511752768301</v>
      </c>
      <c r="S11" s="14">
        <v>0.44039159671393202</v>
      </c>
      <c r="T11" s="14">
        <v>0.387241436902378</v>
      </c>
      <c r="U11" s="14">
        <v>0.30236159850562899</v>
      </c>
      <c r="V11" s="14">
        <v>0.44354485478302202</v>
      </c>
      <c r="W11" s="14">
        <v>0.33085953508436899</v>
      </c>
      <c r="X11" s="14">
        <v>0.306007007403447</v>
      </c>
      <c r="Y11" s="14">
        <v>0.38219827408216001</v>
      </c>
      <c r="Z11" s="14"/>
      <c r="AA11" s="14">
        <v>0.27269825697452199</v>
      </c>
      <c r="AB11" s="14">
        <v>0.36346855960422503</v>
      </c>
      <c r="AC11" s="14">
        <v>0.42846001143837598</v>
      </c>
      <c r="AD11" s="14">
        <v>0.44433681537273201</v>
      </c>
      <c r="AE11" s="14">
        <v>0.49682431782659597</v>
      </c>
      <c r="AF11" s="14"/>
      <c r="AG11" s="14">
        <v>0.179501753743707</v>
      </c>
      <c r="AH11" s="14">
        <v>0.23020886898863999</v>
      </c>
      <c r="AI11" s="14">
        <v>0.304238014871615</v>
      </c>
      <c r="AJ11" s="14">
        <v>0.29981964989589899</v>
      </c>
      <c r="AK11" s="14">
        <v>0.33438520994139898</v>
      </c>
      <c r="AL11" s="14">
        <v>0.34911092655112602</v>
      </c>
      <c r="AM11" s="14">
        <v>0.32870553370951999</v>
      </c>
      <c r="AN11" s="14">
        <v>0.30629924448224799</v>
      </c>
      <c r="AO11" s="14">
        <v>0.40255491388241799</v>
      </c>
      <c r="AP11" s="14">
        <v>0.29545467764639599</v>
      </c>
      <c r="AQ11" s="14">
        <v>0.40429604118138901</v>
      </c>
      <c r="AR11" s="14">
        <v>0.40217823293490002</v>
      </c>
      <c r="AS11" s="14">
        <v>0.48097816379776098</v>
      </c>
      <c r="AT11" s="14">
        <v>0.50189272570746002</v>
      </c>
      <c r="AU11" s="14">
        <v>0.51953012373152196</v>
      </c>
      <c r="AV11" s="14">
        <v>0.50901416761431395</v>
      </c>
      <c r="AW11" s="14"/>
      <c r="AX11" s="14">
        <v>0.48026825489527403</v>
      </c>
      <c r="AY11" s="14">
        <v>0.350634291330222</v>
      </c>
      <c r="AZ11" s="14">
        <v>0.34755696211866999</v>
      </c>
      <c r="BA11" s="14">
        <v>0.29167713141635199</v>
      </c>
      <c r="BB11" s="14"/>
      <c r="BC11" s="14">
        <v>0.44629777777683699</v>
      </c>
      <c r="BD11" s="14">
        <v>0.40264724182121098</v>
      </c>
      <c r="BE11" s="14">
        <v>0.372871492858243</v>
      </c>
      <c r="BF11" s="14">
        <v>0.305757513898195</v>
      </c>
      <c r="BG11" s="14"/>
      <c r="BH11" s="14">
        <v>0.45540712602853001</v>
      </c>
      <c r="BI11" s="14">
        <v>0.42952881332595</v>
      </c>
      <c r="BJ11" s="14">
        <v>0.39849944560686701</v>
      </c>
      <c r="BK11" s="14">
        <v>0.26107436638857101</v>
      </c>
    </row>
    <row r="12" spans="2:63" ht="58" x14ac:dyDescent="0.35">
      <c r="B12" s="15" t="s">
        <v>486</v>
      </c>
      <c r="C12" s="14">
        <v>0.36781722241450199</v>
      </c>
      <c r="D12" s="14">
        <v>0.38541622726792402</v>
      </c>
      <c r="E12" s="14">
        <v>0.34808208151567999</v>
      </c>
      <c r="F12" s="14"/>
      <c r="G12" s="14">
        <v>0.36008422191621198</v>
      </c>
      <c r="H12" s="14">
        <v>0.450659126080033</v>
      </c>
      <c r="I12" s="14">
        <v>0.37676255247982698</v>
      </c>
      <c r="J12" s="14">
        <v>0.27280253878404198</v>
      </c>
      <c r="K12" s="14">
        <v>0.23806263436214201</v>
      </c>
      <c r="L12" s="14">
        <v>0.269792933501525</v>
      </c>
      <c r="M12" s="14"/>
      <c r="N12" s="14">
        <v>0.45616249911052298</v>
      </c>
      <c r="O12" s="14">
        <v>0.350176223667027</v>
      </c>
      <c r="P12" s="14">
        <v>0.34760831024104499</v>
      </c>
      <c r="Q12" s="14">
        <v>0.32174817429507302</v>
      </c>
      <c r="R12" s="14">
        <v>0.38411017479513299</v>
      </c>
      <c r="S12" s="14">
        <v>0.36597774186356502</v>
      </c>
      <c r="T12" s="14">
        <v>0.27880482599862</v>
      </c>
      <c r="U12" s="14">
        <v>0.32361237398354298</v>
      </c>
      <c r="V12" s="14">
        <v>0.41990567989905497</v>
      </c>
      <c r="W12" s="14">
        <v>0.35224118999586901</v>
      </c>
      <c r="X12" s="14">
        <v>0.27156486254071499</v>
      </c>
      <c r="Y12" s="14">
        <v>0.28818946389323302</v>
      </c>
      <c r="Z12" s="14"/>
      <c r="AA12" s="14">
        <v>0.266968576354431</v>
      </c>
      <c r="AB12" s="14">
        <v>0.325107450275742</v>
      </c>
      <c r="AC12" s="14">
        <v>0.41476232552549902</v>
      </c>
      <c r="AD12" s="14">
        <v>0.45678123634671702</v>
      </c>
      <c r="AE12" s="14">
        <v>0.54427216927665001</v>
      </c>
      <c r="AF12" s="14"/>
      <c r="AG12" s="14">
        <v>0.26595776903995799</v>
      </c>
      <c r="AH12" s="14">
        <v>0.25980304089869799</v>
      </c>
      <c r="AI12" s="14">
        <v>0.407017080540301</v>
      </c>
      <c r="AJ12" s="14">
        <v>0.26987931898145501</v>
      </c>
      <c r="AK12" s="14">
        <v>0.27784506254525199</v>
      </c>
      <c r="AL12" s="14">
        <v>0.34033778882510402</v>
      </c>
      <c r="AM12" s="14">
        <v>0.32297792256542401</v>
      </c>
      <c r="AN12" s="14">
        <v>0.29534008288837099</v>
      </c>
      <c r="AO12" s="14">
        <v>0.35590294911653197</v>
      </c>
      <c r="AP12" s="14">
        <v>0.27581165714830702</v>
      </c>
      <c r="AQ12" s="14">
        <v>0.38751180221971099</v>
      </c>
      <c r="AR12" s="14">
        <v>0.42402318757222002</v>
      </c>
      <c r="AS12" s="14">
        <v>0.40007667477196901</v>
      </c>
      <c r="AT12" s="14">
        <v>0.38210794271239001</v>
      </c>
      <c r="AU12" s="14">
        <v>0.40763710905699901</v>
      </c>
      <c r="AV12" s="14">
        <v>0.50381978507486003</v>
      </c>
      <c r="AW12" s="14"/>
      <c r="AX12" s="14">
        <v>0.45698368434506298</v>
      </c>
      <c r="AY12" s="14">
        <v>0.33979173122046402</v>
      </c>
      <c r="AZ12" s="14">
        <v>0.28375573992806602</v>
      </c>
      <c r="BA12" s="14">
        <v>0.31282623512496699</v>
      </c>
      <c r="BB12" s="14"/>
      <c r="BC12" s="14">
        <v>0.37182620676609501</v>
      </c>
      <c r="BD12" s="14">
        <v>0.37143429802626698</v>
      </c>
      <c r="BE12" s="14">
        <v>0.37455203925971098</v>
      </c>
      <c r="BF12" s="14">
        <v>0.33941377193537597</v>
      </c>
      <c r="BG12" s="14"/>
      <c r="BH12" s="14">
        <v>0.38982083888059399</v>
      </c>
      <c r="BI12" s="14">
        <v>0.35866207713777198</v>
      </c>
      <c r="BJ12" s="14">
        <v>0.39548041243355703</v>
      </c>
      <c r="BK12" s="14">
        <v>0.29984769602841599</v>
      </c>
    </row>
    <row r="13" spans="2:63" ht="87" x14ac:dyDescent="0.35">
      <c r="B13" s="15" t="s">
        <v>487</v>
      </c>
      <c r="C13" s="14">
        <v>0.27176728759973401</v>
      </c>
      <c r="D13" s="14">
        <v>0.29467933553450898</v>
      </c>
      <c r="E13" s="14">
        <v>0.24902716687373899</v>
      </c>
      <c r="F13" s="14"/>
      <c r="G13" s="14">
        <v>0.25284371436154102</v>
      </c>
      <c r="H13" s="14">
        <v>0.32305318364201602</v>
      </c>
      <c r="I13" s="14">
        <v>0.269794097228712</v>
      </c>
      <c r="J13" s="14">
        <v>0.21987519628176899</v>
      </c>
      <c r="K13" s="14">
        <v>0.24619818661765799</v>
      </c>
      <c r="L13" s="14">
        <v>8.8642604032786204E-2</v>
      </c>
      <c r="M13" s="14"/>
      <c r="N13" s="14">
        <v>0.33952797838059301</v>
      </c>
      <c r="O13" s="14">
        <v>0.21041170467190101</v>
      </c>
      <c r="P13" s="14">
        <v>0.23228389103855701</v>
      </c>
      <c r="Q13" s="14">
        <v>0.22245694719409601</v>
      </c>
      <c r="R13" s="14">
        <v>0.23829989668566601</v>
      </c>
      <c r="S13" s="14">
        <v>0.28679766475927898</v>
      </c>
      <c r="T13" s="14">
        <v>0.29557817113288398</v>
      </c>
      <c r="U13" s="14">
        <v>0.267196022879437</v>
      </c>
      <c r="V13" s="14">
        <v>0.30258110982217901</v>
      </c>
      <c r="W13" s="14">
        <v>0.29662338841206298</v>
      </c>
      <c r="X13" s="14">
        <v>0.23991485762766501</v>
      </c>
      <c r="Y13" s="14">
        <v>0.176197374224003</v>
      </c>
      <c r="Z13" s="14"/>
      <c r="AA13" s="14">
        <v>0.21040824509619399</v>
      </c>
      <c r="AB13" s="14">
        <v>0.23082080805324701</v>
      </c>
      <c r="AC13" s="14">
        <v>0.29634714310964899</v>
      </c>
      <c r="AD13" s="14">
        <v>0.31079764765374801</v>
      </c>
      <c r="AE13" s="14">
        <v>0.37697739010785197</v>
      </c>
      <c r="AF13" s="14"/>
      <c r="AG13" s="14">
        <v>0</v>
      </c>
      <c r="AH13" s="14">
        <v>0.148408408031619</v>
      </c>
      <c r="AI13" s="14">
        <v>0.30605740718297297</v>
      </c>
      <c r="AJ13" s="14">
        <v>0.155736264695573</v>
      </c>
      <c r="AK13" s="14">
        <v>0.23797586234999599</v>
      </c>
      <c r="AL13" s="14">
        <v>0.14213284775784699</v>
      </c>
      <c r="AM13" s="14">
        <v>0.34351435417468401</v>
      </c>
      <c r="AN13" s="14">
        <v>0.26163433145169201</v>
      </c>
      <c r="AO13" s="14">
        <v>0.30609975328945299</v>
      </c>
      <c r="AP13" s="14">
        <v>0.213285603221784</v>
      </c>
      <c r="AQ13" s="14">
        <v>0.30331989265639397</v>
      </c>
      <c r="AR13" s="14">
        <v>0.24545337064164999</v>
      </c>
      <c r="AS13" s="14">
        <v>0.278590290761278</v>
      </c>
      <c r="AT13" s="14">
        <v>0.31369915639826901</v>
      </c>
      <c r="AU13" s="14">
        <v>0.36797695567340899</v>
      </c>
      <c r="AV13" s="14">
        <v>0.34729732216404602</v>
      </c>
      <c r="AW13" s="14"/>
      <c r="AX13" s="14">
        <v>0.33770176833291399</v>
      </c>
      <c r="AY13" s="14">
        <v>0.249567493587775</v>
      </c>
      <c r="AZ13" s="14">
        <v>0.23248074367840799</v>
      </c>
      <c r="BA13" s="14">
        <v>0.20682869897960601</v>
      </c>
      <c r="BB13" s="14"/>
      <c r="BC13" s="14">
        <v>0.27133285525239997</v>
      </c>
      <c r="BD13" s="14">
        <v>0.257571931025245</v>
      </c>
      <c r="BE13" s="14">
        <v>0.27706458466134998</v>
      </c>
      <c r="BF13" s="14">
        <v>0.29093820048093799</v>
      </c>
      <c r="BG13" s="14"/>
      <c r="BH13" s="14">
        <v>0.312898101061583</v>
      </c>
      <c r="BI13" s="14">
        <v>0.25582056884672399</v>
      </c>
      <c r="BJ13" s="14">
        <v>0.27616575877422</v>
      </c>
      <c r="BK13" s="14">
        <v>0.23719320604519101</v>
      </c>
    </row>
    <row r="14" spans="2:63" ht="29" x14ac:dyDescent="0.35">
      <c r="B14" s="15" t="s">
        <v>484</v>
      </c>
      <c r="C14" s="14">
        <v>6.5755811173974305E-2</v>
      </c>
      <c r="D14" s="14">
        <v>6.0149627913867E-2</v>
      </c>
      <c r="E14" s="14">
        <v>7.1676644454594901E-2</v>
      </c>
      <c r="F14" s="14"/>
      <c r="G14" s="14">
        <v>3.2020769307167102E-2</v>
      </c>
      <c r="H14" s="14">
        <v>2.06615513242689E-2</v>
      </c>
      <c r="I14" s="14">
        <v>6.5083296005465793E-2</v>
      </c>
      <c r="J14" s="14">
        <v>0.124977112128733</v>
      </c>
      <c r="K14" s="14">
        <v>0.103350039832519</v>
      </c>
      <c r="L14" s="14">
        <v>0.37010405539981001</v>
      </c>
      <c r="M14" s="14"/>
      <c r="N14" s="14">
        <v>2.6168230431496999E-2</v>
      </c>
      <c r="O14" s="14">
        <v>0.102627280810958</v>
      </c>
      <c r="P14" s="14">
        <v>7.1563087968989594E-2</v>
      </c>
      <c r="Q14" s="14">
        <v>9.8728001482982997E-2</v>
      </c>
      <c r="R14" s="14">
        <v>8.6676789597057893E-2</v>
      </c>
      <c r="S14" s="14">
        <v>5.0557849241362599E-2</v>
      </c>
      <c r="T14" s="14">
        <v>6.3585866737054603E-2</v>
      </c>
      <c r="U14" s="14">
        <v>5.0638274169907703E-2</v>
      </c>
      <c r="V14" s="14">
        <v>3.9059041661266301E-2</v>
      </c>
      <c r="W14" s="14">
        <v>0.10299858964542501</v>
      </c>
      <c r="X14" s="14">
        <v>7.7346961167667996E-2</v>
      </c>
      <c r="Y14" s="14">
        <v>8.2982611372254197E-2</v>
      </c>
      <c r="Z14" s="14"/>
      <c r="AA14" s="14">
        <v>0.10260004413863701</v>
      </c>
      <c r="AB14" s="14">
        <v>7.7349902911413901E-2</v>
      </c>
      <c r="AC14" s="14">
        <v>5.1995856985179598E-2</v>
      </c>
      <c r="AD14" s="14">
        <v>3.7764470549921499E-2</v>
      </c>
      <c r="AE14" s="14">
        <v>0</v>
      </c>
      <c r="AF14" s="14"/>
      <c r="AG14" s="14">
        <v>0</v>
      </c>
      <c r="AH14" s="14">
        <v>8.3569292328982997E-2</v>
      </c>
      <c r="AI14" s="14">
        <v>3.5970729746271003E-2</v>
      </c>
      <c r="AJ14" s="14">
        <v>0.113040088750928</v>
      </c>
      <c r="AK14" s="14">
        <v>7.1912665925734698E-2</v>
      </c>
      <c r="AL14" s="14">
        <v>8.6657552976447005E-2</v>
      </c>
      <c r="AM14" s="14">
        <v>5.8161459956407799E-2</v>
      </c>
      <c r="AN14" s="14">
        <v>8.06429944140067E-2</v>
      </c>
      <c r="AO14" s="14">
        <v>9.37934397712646E-2</v>
      </c>
      <c r="AP14" s="14">
        <v>0.13023476225338901</v>
      </c>
      <c r="AQ14" s="14">
        <v>6.6012402420562805E-2</v>
      </c>
      <c r="AR14" s="14">
        <v>3.5863249722340097E-2</v>
      </c>
      <c r="AS14" s="14">
        <v>5.6403711639047303E-2</v>
      </c>
      <c r="AT14" s="14">
        <v>5.1330410545661301E-2</v>
      </c>
      <c r="AU14" s="14">
        <v>3.8662623719244602E-2</v>
      </c>
      <c r="AV14" s="14">
        <v>3.0362428944973499E-2</v>
      </c>
      <c r="AW14" s="14"/>
      <c r="AX14" s="14">
        <v>5.1238534456955101E-2</v>
      </c>
      <c r="AY14" s="14">
        <v>7.576612147905E-2</v>
      </c>
      <c r="AZ14" s="14">
        <v>6.1341449641387699E-2</v>
      </c>
      <c r="BA14" s="14">
        <v>8.8939482492885705E-2</v>
      </c>
      <c r="BB14" s="14"/>
      <c r="BC14" s="14">
        <v>5.83088974287993E-2</v>
      </c>
      <c r="BD14" s="14">
        <v>7.7923810112639103E-2</v>
      </c>
      <c r="BE14" s="14">
        <v>6.3385222156070994E-2</v>
      </c>
      <c r="BF14" s="14">
        <v>5.7148018086327301E-2</v>
      </c>
      <c r="BG14" s="14"/>
      <c r="BH14" s="14">
        <v>5.8774536209034098E-2</v>
      </c>
      <c r="BI14" s="14">
        <v>7.0643754056722297E-2</v>
      </c>
      <c r="BJ14" s="14">
        <v>5.5369862605098699E-2</v>
      </c>
      <c r="BK14" s="14">
        <v>8.8441592043341996E-2</v>
      </c>
    </row>
    <row r="15" spans="2:63" x14ac:dyDescent="0.35">
      <c r="B15" s="15" t="s">
        <v>102</v>
      </c>
      <c r="C15" s="20">
        <v>4.8369088896403602E-2</v>
      </c>
      <c r="D15" s="20">
        <v>3.8958314931588099E-2</v>
      </c>
      <c r="E15" s="20">
        <v>5.814078769251E-2</v>
      </c>
      <c r="F15" s="20"/>
      <c r="G15" s="20">
        <v>3.8302661814333297E-2</v>
      </c>
      <c r="H15" s="20">
        <v>2.1047541059239502E-2</v>
      </c>
      <c r="I15" s="20">
        <v>4.6503336288121797E-2</v>
      </c>
      <c r="J15" s="20">
        <v>6.6578945231897793E-2</v>
      </c>
      <c r="K15" s="20">
        <v>0.15384460219002799</v>
      </c>
      <c r="L15" s="20">
        <v>8.92467714902829E-2</v>
      </c>
      <c r="M15" s="20"/>
      <c r="N15" s="20">
        <v>3.15047178311215E-2</v>
      </c>
      <c r="O15" s="20">
        <v>3.73138212234915E-2</v>
      </c>
      <c r="P15" s="20">
        <v>3.8900263304228702E-2</v>
      </c>
      <c r="Q15" s="20">
        <v>7.0068559626417407E-2</v>
      </c>
      <c r="R15" s="20">
        <v>5.5280117897353702E-2</v>
      </c>
      <c r="S15" s="20">
        <v>3.1528030137575498E-2</v>
      </c>
      <c r="T15" s="20">
        <v>6.9115544141738899E-2</v>
      </c>
      <c r="U15" s="20">
        <v>4.1628593288547899E-2</v>
      </c>
      <c r="V15" s="20">
        <v>4.3136045902191E-2</v>
      </c>
      <c r="W15" s="20">
        <v>8.3945764409394497E-2</v>
      </c>
      <c r="X15" s="20">
        <v>6.4978178368478703E-2</v>
      </c>
      <c r="Y15" s="20">
        <v>6.6298878408707296E-2</v>
      </c>
      <c r="Z15" s="20"/>
      <c r="AA15" s="20">
        <v>9.0731924874827993E-2</v>
      </c>
      <c r="AB15" s="20">
        <v>5.4584872611624903E-2</v>
      </c>
      <c r="AC15" s="20">
        <v>2.89894063597981E-2</v>
      </c>
      <c r="AD15" s="20">
        <v>2.6081728058216E-2</v>
      </c>
      <c r="AE15" s="20">
        <v>2.0314588446883601E-2</v>
      </c>
      <c r="AF15" s="20"/>
      <c r="AG15" s="20">
        <v>0.36890952515006797</v>
      </c>
      <c r="AH15" s="20">
        <v>0.14457644848801199</v>
      </c>
      <c r="AI15" s="20">
        <v>5.6935297844284201E-2</v>
      </c>
      <c r="AJ15" s="20">
        <v>8.9706649227148605E-2</v>
      </c>
      <c r="AK15" s="20">
        <v>9.3490636291777396E-2</v>
      </c>
      <c r="AL15" s="20">
        <v>4.2322593064320103E-2</v>
      </c>
      <c r="AM15" s="20">
        <v>6.4310756935553798E-2</v>
      </c>
      <c r="AN15" s="20">
        <v>4.3267660872390701E-2</v>
      </c>
      <c r="AO15" s="20">
        <v>1.3983854487366E-2</v>
      </c>
      <c r="AP15" s="20">
        <v>9.53076906227769E-2</v>
      </c>
      <c r="AQ15" s="20">
        <v>1.0961211157699199E-2</v>
      </c>
      <c r="AR15" s="20">
        <v>2.63000475341609E-2</v>
      </c>
      <c r="AS15" s="20">
        <v>3.0138589596642701E-2</v>
      </c>
      <c r="AT15" s="20">
        <v>2.34670862089419E-2</v>
      </c>
      <c r="AU15" s="20">
        <v>2.9216753097952599E-2</v>
      </c>
      <c r="AV15" s="20">
        <v>2.2141817546963299E-2</v>
      </c>
      <c r="AW15" s="20"/>
      <c r="AX15" s="20">
        <v>2.7233066701013501E-2</v>
      </c>
      <c r="AY15" s="20">
        <v>4.61189549490005E-2</v>
      </c>
      <c r="AZ15" s="20">
        <v>4.8205745931948998E-2</v>
      </c>
      <c r="BA15" s="20">
        <v>9.9840277552169704E-2</v>
      </c>
      <c r="BB15" s="20"/>
      <c r="BC15" s="20">
        <v>2.70029213708875E-2</v>
      </c>
      <c r="BD15" s="20">
        <v>3.7991783734340902E-2</v>
      </c>
      <c r="BE15" s="20">
        <v>4.1996939900891699E-2</v>
      </c>
      <c r="BF15" s="20">
        <v>0.117874790714376</v>
      </c>
      <c r="BG15" s="20"/>
      <c r="BH15" s="20">
        <v>2.8993401286047899E-2</v>
      </c>
      <c r="BI15" s="20">
        <v>3.4822726118554803E-2</v>
      </c>
      <c r="BJ15" s="20">
        <v>3.4571096433260402E-2</v>
      </c>
      <c r="BK15" s="20">
        <v>0.109814979072709</v>
      </c>
    </row>
    <row r="16" spans="2:63" x14ac:dyDescent="0.35">
      <c r="B16" s="16" t="s">
        <v>496</v>
      </c>
    </row>
    <row r="17" spans="2:2" x14ac:dyDescent="0.35">
      <c r="B17" t="s">
        <v>104</v>
      </c>
    </row>
    <row r="18" spans="2:2" x14ac:dyDescent="0.35">
      <c r="B18" t="s">
        <v>105</v>
      </c>
    </row>
    <row r="20" spans="2:2" x14ac:dyDescent="0.35">
      <c r="B20" s="8" t="str">
        <f>HYPERLINK("#'Contents'!A1", "Return to Contents")</f>
        <v>Return to Contents</v>
      </c>
    </row>
  </sheetData>
  <mergeCells count="9">
    <mergeCell ref="BH5:BK5"/>
    <mergeCell ref="D2:BE2"/>
    <mergeCell ref="D5:E5"/>
    <mergeCell ref="G5:L5"/>
    <mergeCell ref="N5:Y5"/>
    <mergeCell ref="AA5:AE5"/>
    <mergeCell ref="AG5:AV5"/>
    <mergeCell ref="AX5:BA5"/>
    <mergeCell ref="BC5:BF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115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3.6007104583023801E-2</v>
      </c>
      <c r="D9" s="14">
        <v>4.5552717249264699E-2</v>
      </c>
      <c r="E9" s="14">
        <v>2.68542394694029E-2</v>
      </c>
      <c r="F9" s="14"/>
      <c r="G9" s="14">
        <v>6.0143652376418798E-2</v>
      </c>
      <c r="H9" s="14">
        <v>7.1300182892962402E-2</v>
      </c>
      <c r="I9" s="14">
        <v>5.2402253321785497E-2</v>
      </c>
      <c r="J9" s="14">
        <v>2.2416013011722601E-2</v>
      </c>
      <c r="K9" s="14">
        <v>1.0361613804992099E-2</v>
      </c>
      <c r="L9" s="14">
        <v>6.1811227011751802E-3</v>
      </c>
      <c r="M9" s="14"/>
      <c r="N9" s="14">
        <v>4.6062717554636798E-2</v>
      </c>
      <c r="O9" s="14">
        <v>2.4185934802421399E-2</v>
      </c>
      <c r="P9" s="14">
        <v>3.9497487020794003E-2</v>
      </c>
      <c r="Q9" s="14">
        <v>3.4921818960009302E-2</v>
      </c>
      <c r="R9" s="14"/>
      <c r="S9" s="14">
        <v>6.0999274323534997E-2</v>
      </c>
      <c r="T9" s="14">
        <v>2.5842540945752501E-2</v>
      </c>
      <c r="U9" s="14">
        <v>2.2351995177861E-2</v>
      </c>
      <c r="V9" s="14">
        <v>2.8997749098010599E-2</v>
      </c>
      <c r="W9" s="14">
        <v>3.5003618159632197E-2</v>
      </c>
      <c r="X9" s="14">
        <v>6.4226579270889594E-2</v>
      </c>
      <c r="Y9" s="14">
        <v>2.82370569077653E-2</v>
      </c>
      <c r="Z9" s="14">
        <v>4.4617527533048602E-2</v>
      </c>
      <c r="AA9" s="14">
        <v>2.5233013270611799E-2</v>
      </c>
      <c r="AB9" s="14">
        <v>3.3386923300795901E-2</v>
      </c>
      <c r="AC9" s="14">
        <v>1.9383355228586599E-2</v>
      </c>
      <c r="AD9" s="14">
        <v>2.2827095989515701E-2</v>
      </c>
      <c r="AE9" s="14"/>
      <c r="AF9" s="14">
        <v>2.8452695532648901E-2</v>
      </c>
      <c r="AG9" s="14">
        <v>2.6378034309136999E-2</v>
      </c>
      <c r="AH9" s="14">
        <v>3.6459855883771999E-2</v>
      </c>
      <c r="AI9" s="14">
        <v>5.7020906970943697E-2</v>
      </c>
      <c r="AJ9" s="14">
        <v>0.168517411160616</v>
      </c>
      <c r="AK9" s="14"/>
      <c r="AL9" s="14">
        <v>3.8818777275072103E-2</v>
      </c>
      <c r="AM9" s="14">
        <v>5.7710972696483301E-2</v>
      </c>
      <c r="AN9" s="14">
        <v>3.53160895029066E-2</v>
      </c>
      <c r="AO9" s="14">
        <v>3.6353048972506102E-2</v>
      </c>
      <c r="AP9" s="14">
        <v>2.8365648000276501E-2</v>
      </c>
      <c r="AQ9" s="14">
        <v>2.9819266175113501E-2</v>
      </c>
      <c r="AR9" s="14">
        <v>2.9046753393275501E-2</v>
      </c>
      <c r="AS9" s="14">
        <v>2.7294125576074298E-2</v>
      </c>
      <c r="AT9" s="14">
        <v>1.33375806525548E-2</v>
      </c>
      <c r="AU9" s="14">
        <v>3.1597406527062999E-2</v>
      </c>
      <c r="AV9" s="14">
        <v>2.28579365443848E-2</v>
      </c>
      <c r="AW9" s="14">
        <v>3.5875095673201803E-2</v>
      </c>
      <c r="AX9" s="14">
        <v>4.7614542072722102E-2</v>
      </c>
      <c r="AY9" s="14">
        <v>5.4616553862145902E-2</v>
      </c>
      <c r="AZ9" s="14">
        <v>7.9277082287465203E-2</v>
      </c>
      <c r="BA9" s="14">
        <v>9.5144993580520199E-2</v>
      </c>
      <c r="BB9" s="14"/>
      <c r="BC9" s="14">
        <v>7.0074003945841595E-2</v>
      </c>
      <c r="BD9" s="14">
        <v>2.1077651277454399E-2</v>
      </c>
      <c r="BE9" s="14"/>
      <c r="BF9" s="14">
        <v>1.7534173825081399E-2</v>
      </c>
      <c r="BG9" s="14">
        <v>2.9053023927667398E-2</v>
      </c>
      <c r="BH9" s="14">
        <v>5.49750828591615E-2</v>
      </c>
      <c r="BI9" s="14">
        <v>5.6081169732554802E-2</v>
      </c>
      <c r="BJ9" s="14"/>
      <c r="BK9" s="14">
        <v>2.1202181283099201E-2</v>
      </c>
      <c r="BL9" s="14">
        <v>3.05342865987396E-2</v>
      </c>
      <c r="BM9" s="14">
        <v>4.8822680904065101E-2</v>
      </c>
      <c r="BN9" s="14">
        <v>3.5706011901566498E-2</v>
      </c>
      <c r="BO9" s="14"/>
      <c r="BP9" s="14">
        <v>8.0242017645578895E-2</v>
      </c>
      <c r="BQ9" s="14">
        <v>7.9925557222521801E-3</v>
      </c>
      <c r="BR9" s="14">
        <v>3.6587252224359098E-3</v>
      </c>
      <c r="BS9" s="14">
        <v>4.1568111693280202E-2</v>
      </c>
      <c r="BT9" s="14">
        <v>2.2013680657989001E-2</v>
      </c>
    </row>
    <row r="10" spans="2:72" x14ac:dyDescent="0.35">
      <c r="B10" s="15" t="s">
        <v>99</v>
      </c>
      <c r="C10" s="14">
        <v>0.15933110834896499</v>
      </c>
      <c r="D10" s="14">
        <v>0.16292095373860899</v>
      </c>
      <c r="E10" s="14">
        <v>0.155789122802024</v>
      </c>
      <c r="F10" s="14"/>
      <c r="G10" s="14">
        <v>0.21258842997232</v>
      </c>
      <c r="H10" s="14">
        <v>0.25405719481922301</v>
      </c>
      <c r="I10" s="14">
        <v>0.19716136017709801</v>
      </c>
      <c r="J10" s="14">
        <v>0.143716739264972</v>
      </c>
      <c r="K10" s="14">
        <v>9.8706598474137902E-2</v>
      </c>
      <c r="L10" s="14">
        <v>6.9506939614526905E-2</v>
      </c>
      <c r="M10" s="14"/>
      <c r="N10" s="14">
        <v>0.18493157724394199</v>
      </c>
      <c r="O10" s="14">
        <v>0.13192416178167901</v>
      </c>
      <c r="P10" s="14">
        <v>0.17075752298293201</v>
      </c>
      <c r="Q10" s="14">
        <v>0.15100132734772601</v>
      </c>
      <c r="R10" s="14"/>
      <c r="S10" s="14">
        <v>0.220888608861325</v>
      </c>
      <c r="T10" s="14">
        <v>0.138038835298748</v>
      </c>
      <c r="U10" s="14">
        <v>0.144460726164027</v>
      </c>
      <c r="V10" s="14">
        <v>0.15758501013567899</v>
      </c>
      <c r="W10" s="14">
        <v>0.139947190128799</v>
      </c>
      <c r="X10" s="14">
        <v>0.17037827837222499</v>
      </c>
      <c r="Y10" s="14">
        <v>0.14554894309079</v>
      </c>
      <c r="Z10" s="14">
        <v>0.13671193668541501</v>
      </c>
      <c r="AA10" s="14">
        <v>0.17531815296432099</v>
      </c>
      <c r="AB10" s="14">
        <v>0.12855787682407699</v>
      </c>
      <c r="AC10" s="14">
        <v>0.15177850532467299</v>
      </c>
      <c r="AD10" s="14">
        <v>0.134502125176546</v>
      </c>
      <c r="AE10" s="14"/>
      <c r="AF10" s="14">
        <v>0.144891292632641</v>
      </c>
      <c r="AG10" s="14">
        <v>0.142684952286701</v>
      </c>
      <c r="AH10" s="14">
        <v>0.15956193684869699</v>
      </c>
      <c r="AI10" s="14">
        <v>0.23259635019473901</v>
      </c>
      <c r="AJ10" s="14">
        <v>0.29884895557295099</v>
      </c>
      <c r="AK10" s="14"/>
      <c r="AL10" s="14">
        <v>9.4008013493889403E-2</v>
      </c>
      <c r="AM10" s="14">
        <v>0.17512796315569101</v>
      </c>
      <c r="AN10" s="14">
        <v>0.15098372510014199</v>
      </c>
      <c r="AO10" s="14">
        <v>0.16127291481471701</v>
      </c>
      <c r="AP10" s="14">
        <v>0.14508336130489299</v>
      </c>
      <c r="AQ10" s="14">
        <v>0.13513312782943501</v>
      </c>
      <c r="AR10" s="14">
        <v>0.151142059827054</v>
      </c>
      <c r="AS10" s="14">
        <v>0.14769685479285</v>
      </c>
      <c r="AT10" s="14">
        <v>0.12729933042534</v>
      </c>
      <c r="AU10" s="14">
        <v>0.13678043475320401</v>
      </c>
      <c r="AV10" s="14">
        <v>0.141664563613845</v>
      </c>
      <c r="AW10" s="14">
        <v>0.16276751803483</v>
      </c>
      <c r="AX10" s="14">
        <v>0.18655193041065199</v>
      </c>
      <c r="AY10" s="14">
        <v>0.21040709264785201</v>
      </c>
      <c r="AZ10" s="14">
        <v>0.20104535755126701</v>
      </c>
      <c r="BA10" s="14">
        <v>0.30699494586132398</v>
      </c>
      <c r="BB10" s="14"/>
      <c r="BC10" s="14">
        <v>0.239008335681412</v>
      </c>
      <c r="BD10" s="14">
        <v>0.12441341794491</v>
      </c>
      <c r="BE10" s="14"/>
      <c r="BF10" s="14">
        <v>0.113609615044181</v>
      </c>
      <c r="BG10" s="14">
        <v>0.14768796160675299</v>
      </c>
      <c r="BH10" s="14">
        <v>0.200103373754842</v>
      </c>
      <c r="BI10" s="14">
        <v>0.206950584213587</v>
      </c>
      <c r="BJ10" s="14"/>
      <c r="BK10" s="14">
        <v>0.13603298074484099</v>
      </c>
      <c r="BL10" s="14">
        <v>0.15321459049935901</v>
      </c>
      <c r="BM10" s="14">
        <v>0.17270163335654901</v>
      </c>
      <c r="BN10" s="14">
        <v>0.16781383088606799</v>
      </c>
      <c r="BO10" s="14"/>
      <c r="BP10" s="14">
        <v>0.23017316066921101</v>
      </c>
      <c r="BQ10" s="14">
        <v>9.9944054866166296E-2</v>
      </c>
      <c r="BR10" s="14">
        <v>6.6794688132901098E-2</v>
      </c>
      <c r="BS10" s="14">
        <v>0.17569339251738</v>
      </c>
      <c r="BT10" s="14">
        <v>0.154567413971161</v>
      </c>
    </row>
    <row r="11" spans="2:72" x14ac:dyDescent="0.35">
      <c r="B11" s="15" t="s">
        <v>100</v>
      </c>
      <c r="C11" s="14">
        <v>0.381632797293048</v>
      </c>
      <c r="D11" s="14">
        <v>0.36002083255403999</v>
      </c>
      <c r="E11" s="14">
        <v>0.40265755674616299</v>
      </c>
      <c r="F11" s="14"/>
      <c r="G11" s="14">
        <v>0.40011645245813798</v>
      </c>
      <c r="H11" s="14">
        <v>0.37762149513131898</v>
      </c>
      <c r="I11" s="14">
        <v>0.40932157983371098</v>
      </c>
      <c r="J11" s="14">
        <v>0.41365878337791101</v>
      </c>
      <c r="K11" s="14">
        <v>0.39079064881001202</v>
      </c>
      <c r="L11" s="14">
        <v>0.31796881576449698</v>
      </c>
      <c r="M11" s="14"/>
      <c r="N11" s="14">
        <v>0.37278770002890299</v>
      </c>
      <c r="O11" s="14">
        <v>0.39266078818009698</v>
      </c>
      <c r="P11" s="14">
        <v>0.37035599367391198</v>
      </c>
      <c r="Q11" s="14">
        <v>0.38911017043221202</v>
      </c>
      <c r="R11" s="14"/>
      <c r="S11" s="14">
        <v>0.35423069631593301</v>
      </c>
      <c r="T11" s="14">
        <v>0.386961483472468</v>
      </c>
      <c r="U11" s="14">
        <v>0.36469435155200902</v>
      </c>
      <c r="V11" s="14">
        <v>0.39855720792920901</v>
      </c>
      <c r="W11" s="14">
        <v>0.41314872932336899</v>
      </c>
      <c r="X11" s="14">
        <v>0.396754718696257</v>
      </c>
      <c r="Y11" s="14">
        <v>0.368852781663913</v>
      </c>
      <c r="Z11" s="14">
        <v>0.39275977845524401</v>
      </c>
      <c r="AA11" s="14">
        <v>0.40220147378875098</v>
      </c>
      <c r="AB11" s="14">
        <v>0.35996186494662302</v>
      </c>
      <c r="AC11" s="14">
        <v>0.38531862906130898</v>
      </c>
      <c r="AD11" s="14">
        <v>0.36467578042779702</v>
      </c>
      <c r="AE11" s="14"/>
      <c r="AF11" s="14">
        <v>0.39052732805873502</v>
      </c>
      <c r="AG11" s="14">
        <v>0.40171152987931302</v>
      </c>
      <c r="AH11" s="14">
        <v>0.37427794391570601</v>
      </c>
      <c r="AI11" s="14">
        <v>0.38570543638754701</v>
      </c>
      <c r="AJ11" s="14">
        <v>0.30674680572415203</v>
      </c>
      <c r="AK11" s="14"/>
      <c r="AL11" s="14">
        <v>0.26150020952794101</v>
      </c>
      <c r="AM11" s="14">
        <v>0.353538684220772</v>
      </c>
      <c r="AN11" s="14">
        <v>0.37702372028145698</v>
      </c>
      <c r="AO11" s="14">
        <v>0.36194347791117898</v>
      </c>
      <c r="AP11" s="14">
        <v>0.39522975582940501</v>
      </c>
      <c r="AQ11" s="14">
        <v>0.41185142577565198</v>
      </c>
      <c r="AR11" s="14">
        <v>0.38344760585202098</v>
      </c>
      <c r="AS11" s="14">
        <v>0.37246903126300601</v>
      </c>
      <c r="AT11" s="14">
        <v>0.41518773612322701</v>
      </c>
      <c r="AU11" s="14">
        <v>0.37880622234071598</v>
      </c>
      <c r="AV11" s="14">
        <v>0.43827921537744702</v>
      </c>
      <c r="AW11" s="14">
        <v>0.37746232283557202</v>
      </c>
      <c r="AX11" s="14">
        <v>0.39692329121846798</v>
      </c>
      <c r="AY11" s="14">
        <v>0.33059526971129499</v>
      </c>
      <c r="AZ11" s="14">
        <v>0.35530691665946201</v>
      </c>
      <c r="BA11" s="14">
        <v>0.33340608301148</v>
      </c>
      <c r="BB11" s="14"/>
      <c r="BC11" s="14">
        <v>0.38683349579106002</v>
      </c>
      <c r="BD11" s="14">
        <v>0.37935364694961698</v>
      </c>
      <c r="BE11" s="14"/>
      <c r="BF11" s="14">
        <v>0.36803502328778398</v>
      </c>
      <c r="BG11" s="14">
        <v>0.39674931636997601</v>
      </c>
      <c r="BH11" s="14">
        <v>0.38290966480966998</v>
      </c>
      <c r="BI11" s="14">
        <v>0.36966436300067002</v>
      </c>
      <c r="BJ11" s="14"/>
      <c r="BK11" s="14">
        <v>0.38074267784713001</v>
      </c>
      <c r="BL11" s="14">
        <v>0.391340557988134</v>
      </c>
      <c r="BM11" s="14">
        <v>0.40393776456865799</v>
      </c>
      <c r="BN11" s="14">
        <v>0.33782967347803</v>
      </c>
      <c r="BO11" s="14"/>
      <c r="BP11" s="14">
        <v>0.39055112913590401</v>
      </c>
      <c r="BQ11" s="14">
        <v>0.43342314510934299</v>
      </c>
      <c r="BR11" s="14">
        <v>0.300270818035621</v>
      </c>
      <c r="BS11" s="14">
        <v>0.37076011363507599</v>
      </c>
      <c r="BT11" s="14">
        <v>0.38365137197690602</v>
      </c>
    </row>
    <row r="12" spans="2:72" x14ac:dyDescent="0.35">
      <c r="B12" s="15" t="s">
        <v>101</v>
      </c>
      <c r="C12" s="14">
        <v>0.36432811920368102</v>
      </c>
      <c r="D12" s="14">
        <v>0.38878491497376599</v>
      </c>
      <c r="E12" s="14">
        <v>0.34063574359024301</v>
      </c>
      <c r="F12" s="14"/>
      <c r="G12" s="14">
        <v>0.27900006165438701</v>
      </c>
      <c r="H12" s="14">
        <v>0.24921451471811501</v>
      </c>
      <c r="I12" s="14">
        <v>0.29019558367838399</v>
      </c>
      <c r="J12" s="14">
        <v>0.356803628185201</v>
      </c>
      <c r="K12" s="14">
        <v>0.43063710755816997</v>
      </c>
      <c r="L12" s="14">
        <v>0.53651514256451605</v>
      </c>
      <c r="M12" s="14"/>
      <c r="N12" s="14">
        <v>0.35674206274056303</v>
      </c>
      <c r="O12" s="14">
        <v>0.395162703055075</v>
      </c>
      <c r="P12" s="14">
        <v>0.36453301314487901</v>
      </c>
      <c r="Q12" s="14">
        <v>0.338454994312335</v>
      </c>
      <c r="R12" s="14"/>
      <c r="S12" s="14">
        <v>0.322727125566239</v>
      </c>
      <c r="T12" s="14">
        <v>0.38958222120026498</v>
      </c>
      <c r="U12" s="14">
        <v>0.40243993876891299</v>
      </c>
      <c r="V12" s="14">
        <v>0.34637871535287101</v>
      </c>
      <c r="W12" s="14">
        <v>0.35179696619202899</v>
      </c>
      <c r="X12" s="14">
        <v>0.30953280840683101</v>
      </c>
      <c r="Y12" s="14">
        <v>0.399699725724597</v>
      </c>
      <c r="Z12" s="14">
        <v>0.35825630457425101</v>
      </c>
      <c r="AA12" s="14">
        <v>0.33365997472536602</v>
      </c>
      <c r="AB12" s="14">
        <v>0.42120170489560499</v>
      </c>
      <c r="AC12" s="14">
        <v>0.38512048269802901</v>
      </c>
      <c r="AD12" s="14">
        <v>0.415788653370598</v>
      </c>
      <c r="AE12" s="14"/>
      <c r="AF12" s="14">
        <v>0.35072476301818201</v>
      </c>
      <c r="AG12" s="14">
        <v>0.373398902871104</v>
      </c>
      <c r="AH12" s="14">
        <v>0.38495535003114101</v>
      </c>
      <c r="AI12" s="14">
        <v>0.29347807196119002</v>
      </c>
      <c r="AJ12" s="14">
        <v>0.202675527798031</v>
      </c>
      <c r="AK12" s="14"/>
      <c r="AL12" s="14">
        <v>0.34775525414222502</v>
      </c>
      <c r="AM12" s="14">
        <v>0.322442255666819</v>
      </c>
      <c r="AN12" s="14">
        <v>0.354072354480304</v>
      </c>
      <c r="AO12" s="14">
        <v>0.38997996753603897</v>
      </c>
      <c r="AP12" s="14">
        <v>0.36558538440685701</v>
      </c>
      <c r="AQ12" s="14">
        <v>0.36843915564650997</v>
      </c>
      <c r="AR12" s="14">
        <v>0.38598695539162797</v>
      </c>
      <c r="AS12" s="14">
        <v>0.412126826041539</v>
      </c>
      <c r="AT12" s="14">
        <v>0.39629998753996498</v>
      </c>
      <c r="AU12" s="14">
        <v>0.40298513241448097</v>
      </c>
      <c r="AV12" s="14">
        <v>0.35535628876255199</v>
      </c>
      <c r="AW12" s="14">
        <v>0.38303929217796101</v>
      </c>
      <c r="AX12" s="14">
        <v>0.32155497242326497</v>
      </c>
      <c r="AY12" s="14">
        <v>0.358830145230289</v>
      </c>
      <c r="AZ12" s="14">
        <v>0.30746303141821901</v>
      </c>
      <c r="BA12" s="14">
        <v>0.22751438593634499</v>
      </c>
      <c r="BB12" s="14"/>
      <c r="BC12" s="14">
        <v>0.26298782147258698</v>
      </c>
      <c r="BD12" s="14">
        <v>0.40873941789087997</v>
      </c>
      <c r="BE12" s="14"/>
      <c r="BF12" s="14">
        <v>0.46707221882048</v>
      </c>
      <c r="BG12" s="14">
        <v>0.36909961949035103</v>
      </c>
      <c r="BH12" s="14">
        <v>0.29606482252253602</v>
      </c>
      <c r="BI12" s="14">
        <v>0.26596468485788699</v>
      </c>
      <c r="BJ12" s="14"/>
      <c r="BK12" s="14">
        <v>0.42735285740814999</v>
      </c>
      <c r="BL12" s="14">
        <v>0.38315146220159002</v>
      </c>
      <c r="BM12" s="14">
        <v>0.31951605899664498</v>
      </c>
      <c r="BN12" s="14">
        <v>0.35353980308577998</v>
      </c>
      <c r="BO12" s="14"/>
      <c r="BP12" s="14">
        <v>0.257748278276899</v>
      </c>
      <c r="BQ12" s="14">
        <v>0.40093290764268902</v>
      </c>
      <c r="BR12" s="14">
        <v>0.54917470029590798</v>
      </c>
      <c r="BS12" s="14">
        <v>0.37691994204873802</v>
      </c>
      <c r="BT12" s="14">
        <v>0.35140742495667898</v>
      </c>
    </row>
    <row r="13" spans="2:72" x14ac:dyDescent="0.35">
      <c r="B13" s="15" t="s">
        <v>102</v>
      </c>
      <c r="C13" s="20">
        <v>5.8700870571282003E-2</v>
      </c>
      <c r="D13" s="20">
        <v>4.2720581484319398E-2</v>
      </c>
      <c r="E13" s="20">
        <v>7.4063337392167194E-2</v>
      </c>
      <c r="F13" s="20"/>
      <c r="G13" s="20">
        <v>4.81514035387361E-2</v>
      </c>
      <c r="H13" s="20">
        <v>4.7806612438381101E-2</v>
      </c>
      <c r="I13" s="20">
        <v>5.0919222989021198E-2</v>
      </c>
      <c r="J13" s="20">
        <v>6.3404836160193406E-2</v>
      </c>
      <c r="K13" s="20">
        <v>6.95040313526884E-2</v>
      </c>
      <c r="L13" s="20">
        <v>6.9827979355285202E-2</v>
      </c>
      <c r="M13" s="20"/>
      <c r="N13" s="20">
        <v>3.9475942431954798E-2</v>
      </c>
      <c r="O13" s="20">
        <v>5.6066412180727401E-2</v>
      </c>
      <c r="P13" s="20">
        <v>5.4855983177483802E-2</v>
      </c>
      <c r="Q13" s="20">
        <v>8.6511688947717102E-2</v>
      </c>
      <c r="R13" s="20"/>
      <c r="S13" s="20">
        <v>4.1154294932968898E-2</v>
      </c>
      <c r="T13" s="20">
        <v>5.9574919082766298E-2</v>
      </c>
      <c r="U13" s="20">
        <v>6.6052988337190102E-2</v>
      </c>
      <c r="V13" s="20">
        <v>6.8481317484230406E-2</v>
      </c>
      <c r="W13" s="20">
        <v>6.0103496196171301E-2</v>
      </c>
      <c r="X13" s="20">
        <v>5.9107615253797097E-2</v>
      </c>
      <c r="Y13" s="20">
        <v>5.7661492612935003E-2</v>
      </c>
      <c r="Z13" s="20">
        <v>6.7654452752040906E-2</v>
      </c>
      <c r="AA13" s="20">
        <v>6.3587385250949993E-2</v>
      </c>
      <c r="AB13" s="20">
        <v>5.6891630032899203E-2</v>
      </c>
      <c r="AC13" s="20">
        <v>5.8399027687402599E-2</v>
      </c>
      <c r="AD13" s="20">
        <v>6.2206345035542197E-2</v>
      </c>
      <c r="AE13" s="20"/>
      <c r="AF13" s="20">
        <v>8.5403920757793503E-2</v>
      </c>
      <c r="AG13" s="20">
        <v>5.5826580653745003E-2</v>
      </c>
      <c r="AH13" s="20">
        <v>4.4744913320684303E-2</v>
      </c>
      <c r="AI13" s="20">
        <v>3.1199234485580998E-2</v>
      </c>
      <c r="AJ13" s="20">
        <v>2.3211299744249299E-2</v>
      </c>
      <c r="AK13" s="20"/>
      <c r="AL13" s="20">
        <v>0.25791774556087299</v>
      </c>
      <c r="AM13" s="20">
        <v>9.1180124260233295E-2</v>
      </c>
      <c r="AN13" s="20">
        <v>8.2604110635190298E-2</v>
      </c>
      <c r="AO13" s="20">
        <v>5.0450590765558898E-2</v>
      </c>
      <c r="AP13" s="20">
        <v>6.5735850458568501E-2</v>
      </c>
      <c r="AQ13" s="20">
        <v>5.4757024573290097E-2</v>
      </c>
      <c r="AR13" s="20">
        <v>5.0376625536021798E-2</v>
      </c>
      <c r="AS13" s="20">
        <v>4.04131623265305E-2</v>
      </c>
      <c r="AT13" s="20">
        <v>4.7875365258913199E-2</v>
      </c>
      <c r="AU13" s="20">
        <v>4.9830803964536499E-2</v>
      </c>
      <c r="AV13" s="20">
        <v>4.1841995701770801E-2</v>
      </c>
      <c r="AW13" s="20">
        <v>4.08557712784351E-2</v>
      </c>
      <c r="AX13" s="20">
        <v>4.7355263874893097E-2</v>
      </c>
      <c r="AY13" s="20">
        <v>4.5550938548418997E-2</v>
      </c>
      <c r="AZ13" s="20">
        <v>5.6907612083586599E-2</v>
      </c>
      <c r="BA13" s="20">
        <v>3.6939591610331002E-2</v>
      </c>
      <c r="BB13" s="20"/>
      <c r="BC13" s="20">
        <v>4.1096343109099702E-2</v>
      </c>
      <c r="BD13" s="20">
        <v>6.6415865937139204E-2</v>
      </c>
      <c r="BE13" s="20"/>
      <c r="BF13" s="20">
        <v>3.3748969022474803E-2</v>
      </c>
      <c r="BG13" s="20">
        <v>5.7410078605252303E-2</v>
      </c>
      <c r="BH13" s="20">
        <v>6.5947056053790407E-2</v>
      </c>
      <c r="BI13" s="20">
        <v>0.101339198195302</v>
      </c>
      <c r="BJ13" s="20"/>
      <c r="BK13" s="20">
        <v>3.4669302716779898E-2</v>
      </c>
      <c r="BL13" s="20">
        <v>4.1759102712178003E-2</v>
      </c>
      <c r="BM13" s="20">
        <v>5.50218621740831E-2</v>
      </c>
      <c r="BN13" s="20">
        <v>0.105110680648555</v>
      </c>
      <c r="BO13" s="20"/>
      <c r="BP13" s="20">
        <v>4.1285414272407103E-2</v>
      </c>
      <c r="BQ13" s="20">
        <v>5.7707336659550197E-2</v>
      </c>
      <c r="BR13" s="20">
        <v>8.0101068313134099E-2</v>
      </c>
      <c r="BS13" s="20">
        <v>3.5058440105526001E-2</v>
      </c>
      <c r="BT13" s="20">
        <v>8.8360108437264703E-2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BT19"/>
  <sheetViews>
    <sheetView showGridLines="0" workbookViewId="0">
      <pane xSplit="2" topLeftCell="C1" activePane="topRight" state="frozen"/>
      <selection pane="topRight" activeCell="B19" sqref="B19"/>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494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489</v>
      </c>
      <c r="C9" s="14">
        <v>0.32735658205519502</v>
      </c>
      <c r="D9" s="14">
        <v>0.35837144076517902</v>
      </c>
      <c r="E9" s="14">
        <v>0.29709227218501899</v>
      </c>
      <c r="F9" s="14"/>
      <c r="G9" s="14">
        <v>0.24834378741597099</v>
      </c>
      <c r="H9" s="14">
        <v>0.37645132853093299</v>
      </c>
      <c r="I9" s="14">
        <v>0.355881906428206</v>
      </c>
      <c r="J9" s="14">
        <v>0.30552454861558398</v>
      </c>
      <c r="K9" s="14">
        <v>0.30599581869480902</v>
      </c>
      <c r="L9" s="14">
        <v>0.34856544323921901</v>
      </c>
      <c r="M9" s="14"/>
      <c r="N9" s="14">
        <v>0.44486575235317199</v>
      </c>
      <c r="O9" s="14">
        <v>0.309388416549088</v>
      </c>
      <c r="P9" s="14">
        <v>0.29763490838156798</v>
      </c>
      <c r="Q9" s="14">
        <v>0.24836006060486801</v>
      </c>
      <c r="R9" s="14"/>
      <c r="S9" s="14">
        <v>0.39957531033397697</v>
      </c>
      <c r="T9" s="14">
        <v>0.31218190029103599</v>
      </c>
      <c r="U9" s="14">
        <v>0.31524207615060001</v>
      </c>
      <c r="V9" s="14">
        <v>0.30090367080708103</v>
      </c>
      <c r="W9" s="14">
        <v>0.26671470103591499</v>
      </c>
      <c r="X9" s="14">
        <v>0.34105492818183802</v>
      </c>
      <c r="Y9" s="14">
        <v>0.309666552875974</v>
      </c>
      <c r="Z9" s="14">
        <v>0.33878104476280102</v>
      </c>
      <c r="AA9" s="14">
        <v>0.35319153852971802</v>
      </c>
      <c r="AB9" s="14">
        <v>0.30506128606887001</v>
      </c>
      <c r="AC9" s="14">
        <v>0.28345358497141598</v>
      </c>
      <c r="AD9" s="14">
        <v>0.34543958349486198</v>
      </c>
      <c r="AE9" s="14"/>
      <c r="AF9" s="14">
        <v>0.243446552523569</v>
      </c>
      <c r="AG9" s="14">
        <v>0.26866413250231003</v>
      </c>
      <c r="AH9" s="14">
        <v>0.392359066846315</v>
      </c>
      <c r="AI9" s="14">
        <v>0.445946051750022</v>
      </c>
      <c r="AJ9" s="14">
        <v>0.56617231395127099</v>
      </c>
      <c r="AK9" s="14"/>
      <c r="AL9" s="14">
        <v>0.121743014795646</v>
      </c>
      <c r="AM9" s="14">
        <v>0.25034808522637297</v>
      </c>
      <c r="AN9" s="14">
        <v>0.25659145094871</v>
      </c>
      <c r="AO9" s="14">
        <v>0.27987418807008002</v>
      </c>
      <c r="AP9" s="14">
        <v>0.253364535113696</v>
      </c>
      <c r="AQ9" s="14">
        <v>0.24996019794441199</v>
      </c>
      <c r="AR9" s="14">
        <v>0.27857125458441201</v>
      </c>
      <c r="AS9" s="14">
        <v>0.33743986382174701</v>
      </c>
      <c r="AT9" s="14">
        <v>0.29232539449467798</v>
      </c>
      <c r="AU9" s="14">
        <v>0.35041172669532999</v>
      </c>
      <c r="AV9" s="14">
        <v>0.39353339305690799</v>
      </c>
      <c r="AW9" s="14">
        <v>0.40279482183863202</v>
      </c>
      <c r="AX9" s="14">
        <v>0.43403742390102301</v>
      </c>
      <c r="AY9" s="14">
        <v>0.44157731702568498</v>
      </c>
      <c r="AZ9" s="14">
        <v>0.42662096398649202</v>
      </c>
      <c r="BA9" s="14">
        <v>0.577685564425097</v>
      </c>
      <c r="BB9" s="14"/>
      <c r="BC9" s="14">
        <v>0.40904021390088502</v>
      </c>
      <c r="BD9" s="14">
        <v>0.29155960639028899</v>
      </c>
      <c r="BE9" s="14"/>
      <c r="BF9" s="14">
        <v>0.44019559580543099</v>
      </c>
      <c r="BG9" s="14">
        <v>0.33832788034706801</v>
      </c>
      <c r="BH9" s="14">
        <v>0.26373847150394097</v>
      </c>
      <c r="BI9" s="14">
        <v>0.18226655692690899</v>
      </c>
      <c r="BJ9" s="14"/>
      <c r="BK9" s="14">
        <v>0.42050475638457502</v>
      </c>
      <c r="BL9" s="14">
        <v>0.36693123375498099</v>
      </c>
      <c r="BM9" s="14">
        <v>0.31168306010563102</v>
      </c>
      <c r="BN9" s="14">
        <v>0.21875707345953499</v>
      </c>
      <c r="BO9" s="14"/>
      <c r="BP9" s="14">
        <v>0.335538968280501</v>
      </c>
      <c r="BQ9" s="14">
        <v>0.25463379753932402</v>
      </c>
      <c r="BR9" s="14">
        <v>0.30045876129264398</v>
      </c>
      <c r="BS9" s="14">
        <v>0.57562904655996705</v>
      </c>
      <c r="BT9" s="14">
        <v>0.142574907844708</v>
      </c>
    </row>
    <row r="10" spans="2:72" x14ac:dyDescent="0.35">
      <c r="B10" s="15" t="s">
        <v>490</v>
      </c>
      <c r="C10" s="14">
        <v>0.410390308531768</v>
      </c>
      <c r="D10" s="14">
        <v>0.40878046101548599</v>
      </c>
      <c r="E10" s="14">
        <v>0.41252741098159501</v>
      </c>
      <c r="F10" s="14"/>
      <c r="G10" s="14">
        <v>0.43110484239347702</v>
      </c>
      <c r="H10" s="14">
        <v>0.39458044919193103</v>
      </c>
      <c r="I10" s="14">
        <v>0.40623904232863001</v>
      </c>
      <c r="J10" s="14">
        <v>0.42649518809679199</v>
      </c>
      <c r="K10" s="14">
        <v>0.39757142562208397</v>
      </c>
      <c r="L10" s="14">
        <v>0.40843627422018203</v>
      </c>
      <c r="M10" s="14"/>
      <c r="N10" s="14">
        <v>0.38306174834713602</v>
      </c>
      <c r="O10" s="14">
        <v>0.44698787231116599</v>
      </c>
      <c r="P10" s="14">
        <v>0.42266692831403901</v>
      </c>
      <c r="Q10" s="14">
        <v>0.38930214057575502</v>
      </c>
      <c r="R10" s="14"/>
      <c r="S10" s="14">
        <v>0.38074530965575099</v>
      </c>
      <c r="T10" s="14">
        <v>0.41783407085470098</v>
      </c>
      <c r="U10" s="14">
        <v>0.39914652380464199</v>
      </c>
      <c r="V10" s="14">
        <v>0.43184986301281802</v>
      </c>
      <c r="W10" s="14">
        <v>0.45325004960741599</v>
      </c>
      <c r="X10" s="14">
        <v>0.40552355105319399</v>
      </c>
      <c r="Y10" s="14">
        <v>0.38404020643936898</v>
      </c>
      <c r="Z10" s="14">
        <v>0.41119130752056998</v>
      </c>
      <c r="AA10" s="14">
        <v>0.39747805957235499</v>
      </c>
      <c r="AB10" s="14">
        <v>0.43850562112041802</v>
      </c>
      <c r="AC10" s="14">
        <v>0.42214406144935301</v>
      </c>
      <c r="AD10" s="14">
        <v>0.40937572904496899</v>
      </c>
      <c r="AE10" s="14"/>
      <c r="AF10" s="14">
        <v>0.40662261356305601</v>
      </c>
      <c r="AG10" s="14">
        <v>0.439017381895762</v>
      </c>
      <c r="AH10" s="14">
        <v>0.417952019518808</v>
      </c>
      <c r="AI10" s="14">
        <v>0.39219053863012399</v>
      </c>
      <c r="AJ10" s="14">
        <v>0.27649323207023901</v>
      </c>
      <c r="AK10" s="14"/>
      <c r="AL10" s="14">
        <v>0.26787579337694301</v>
      </c>
      <c r="AM10" s="14">
        <v>0.32398042046305497</v>
      </c>
      <c r="AN10" s="14">
        <v>0.41001714833605601</v>
      </c>
      <c r="AO10" s="14">
        <v>0.38427838965439198</v>
      </c>
      <c r="AP10" s="14">
        <v>0.43832002795520802</v>
      </c>
      <c r="AQ10" s="14">
        <v>0.45893358349708602</v>
      </c>
      <c r="AR10" s="14">
        <v>0.45122383208772199</v>
      </c>
      <c r="AS10" s="14">
        <v>0.39946449375159598</v>
      </c>
      <c r="AT10" s="14">
        <v>0.476049984146313</v>
      </c>
      <c r="AU10" s="14">
        <v>0.41795256748256499</v>
      </c>
      <c r="AV10" s="14">
        <v>0.39802781147306499</v>
      </c>
      <c r="AW10" s="14">
        <v>0.44070298238352501</v>
      </c>
      <c r="AX10" s="14">
        <v>0.41123483211315898</v>
      </c>
      <c r="AY10" s="14">
        <v>0.34897302393467899</v>
      </c>
      <c r="AZ10" s="14">
        <v>0.38846490740770601</v>
      </c>
      <c r="BA10" s="14">
        <v>0.33183997251480202</v>
      </c>
      <c r="BB10" s="14"/>
      <c r="BC10" s="14">
        <v>0.38867244244318599</v>
      </c>
      <c r="BD10" s="14">
        <v>0.41990793043838498</v>
      </c>
      <c r="BE10" s="14"/>
      <c r="BF10" s="14">
        <v>0.41014531813460098</v>
      </c>
      <c r="BG10" s="14">
        <v>0.42425958254874002</v>
      </c>
      <c r="BH10" s="14">
        <v>0.42583493162462199</v>
      </c>
      <c r="BI10" s="14">
        <v>0.34495776006158402</v>
      </c>
      <c r="BJ10" s="14"/>
      <c r="BK10" s="14">
        <v>0.43042302782410902</v>
      </c>
      <c r="BL10" s="14">
        <v>0.43656672327805901</v>
      </c>
      <c r="BM10" s="14">
        <v>0.41205965089701002</v>
      </c>
      <c r="BN10" s="14">
        <v>0.36363476122129201</v>
      </c>
      <c r="BO10" s="14"/>
      <c r="BP10" s="14">
        <v>0.45962307587905699</v>
      </c>
      <c r="BQ10" s="14">
        <v>0.475100654069113</v>
      </c>
      <c r="BR10" s="14">
        <v>0.46801408166117597</v>
      </c>
      <c r="BS10" s="14">
        <v>0.31463674766935101</v>
      </c>
      <c r="BT10" s="14">
        <v>0.395345397832498</v>
      </c>
    </row>
    <row r="11" spans="2:72" x14ac:dyDescent="0.35">
      <c r="B11" s="15" t="s">
        <v>491</v>
      </c>
      <c r="C11" s="14">
        <v>0.18792573851966601</v>
      </c>
      <c r="D11" s="14">
        <v>0.17394759472510901</v>
      </c>
      <c r="E11" s="14">
        <v>0.20114715193508201</v>
      </c>
      <c r="F11" s="14"/>
      <c r="G11" s="14">
        <v>0.20596438493241201</v>
      </c>
      <c r="H11" s="14">
        <v>0.16292244777479301</v>
      </c>
      <c r="I11" s="14">
        <v>0.172577770747948</v>
      </c>
      <c r="J11" s="14">
        <v>0.18902897866811699</v>
      </c>
      <c r="K11" s="14">
        <v>0.220461915165621</v>
      </c>
      <c r="L11" s="14">
        <v>0.18610518448082</v>
      </c>
      <c r="M11" s="14"/>
      <c r="N11" s="14">
        <v>0.120231158660124</v>
      </c>
      <c r="O11" s="14">
        <v>0.17839741561969699</v>
      </c>
      <c r="P11" s="14">
        <v>0.20217217118344999</v>
      </c>
      <c r="Q11" s="14">
        <v>0.25748433511012397</v>
      </c>
      <c r="R11" s="14"/>
      <c r="S11" s="14">
        <v>0.163667803554989</v>
      </c>
      <c r="T11" s="14">
        <v>0.18443826191625601</v>
      </c>
      <c r="U11" s="14">
        <v>0.20936000088275999</v>
      </c>
      <c r="V11" s="14">
        <v>0.17569350099841499</v>
      </c>
      <c r="W11" s="14">
        <v>0.20629164941216199</v>
      </c>
      <c r="X11" s="14">
        <v>0.178987170290272</v>
      </c>
      <c r="Y11" s="14">
        <v>0.23683798741713599</v>
      </c>
      <c r="Z11" s="14">
        <v>0.19689598135807901</v>
      </c>
      <c r="AA11" s="14">
        <v>0.179638835725623</v>
      </c>
      <c r="AB11" s="14">
        <v>0.18676877092403801</v>
      </c>
      <c r="AC11" s="14">
        <v>0.19601971921616501</v>
      </c>
      <c r="AD11" s="14">
        <v>0.15758047112089801</v>
      </c>
      <c r="AE11" s="14"/>
      <c r="AF11" s="14">
        <v>0.24897993299148399</v>
      </c>
      <c r="AG11" s="14">
        <v>0.216047426008913</v>
      </c>
      <c r="AH11" s="14">
        <v>0.135957151359305</v>
      </c>
      <c r="AI11" s="14">
        <v>0.11222572284283901</v>
      </c>
      <c r="AJ11" s="14">
        <v>8.6181680048134202E-2</v>
      </c>
      <c r="AK11" s="14"/>
      <c r="AL11" s="14">
        <v>0.347335898420772</v>
      </c>
      <c r="AM11" s="14">
        <v>0.296040510702193</v>
      </c>
      <c r="AN11" s="14">
        <v>0.244837785115152</v>
      </c>
      <c r="AO11" s="14">
        <v>0.25454560647938501</v>
      </c>
      <c r="AP11" s="14">
        <v>0.22535474117360599</v>
      </c>
      <c r="AQ11" s="14">
        <v>0.210261958457308</v>
      </c>
      <c r="AR11" s="14">
        <v>0.195446418091066</v>
      </c>
      <c r="AS11" s="14">
        <v>0.19138606368852401</v>
      </c>
      <c r="AT11" s="14">
        <v>0.15690841021599</v>
      </c>
      <c r="AU11" s="14">
        <v>0.17456528197889601</v>
      </c>
      <c r="AV11" s="14">
        <v>0.16053685282958899</v>
      </c>
      <c r="AW11" s="14">
        <v>0.103109075899652</v>
      </c>
      <c r="AX11" s="14">
        <v>0.125860860957655</v>
      </c>
      <c r="AY11" s="14">
        <v>0.184354621274951</v>
      </c>
      <c r="AZ11" s="14">
        <v>0.166169483201483</v>
      </c>
      <c r="BA11" s="14">
        <v>5.2962819138200501E-2</v>
      </c>
      <c r="BB11" s="14"/>
      <c r="BC11" s="14">
        <v>0.14646525817862999</v>
      </c>
      <c r="BD11" s="14">
        <v>0.20609534939870999</v>
      </c>
      <c r="BE11" s="14"/>
      <c r="BF11" s="14">
        <v>0.121418249153421</v>
      </c>
      <c r="BG11" s="14">
        <v>0.17832328149184501</v>
      </c>
      <c r="BH11" s="14">
        <v>0.22158011928612401</v>
      </c>
      <c r="BI11" s="14">
        <v>0.28904665527206802</v>
      </c>
      <c r="BJ11" s="14"/>
      <c r="BK11" s="14">
        <v>0.114597880877417</v>
      </c>
      <c r="BL11" s="14">
        <v>0.15550865191666499</v>
      </c>
      <c r="BM11" s="14">
        <v>0.20468334265876401</v>
      </c>
      <c r="BN11" s="14">
        <v>0.26728528180183803</v>
      </c>
      <c r="BO11" s="14"/>
      <c r="BP11" s="14">
        <v>0.144391884253113</v>
      </c>
      <c r="BQ11" s="14">
        <v>0.21197858550919199</v>
      </c>
      <c r="BR11" s="14">
        <v>0.18608069963283799</v>
      </c>
      <c r="BS11" s="14">
        <v>7.8306532836941597E-2</v>
      </c>
      <c r="BT11" s="14">
        <v>0.31447296622232801</v>
      </c>
    </row>
    <row r="12" spans="2:72" x14ac:dyDescent="0.35">
      <c r="B12" s="15" t="s">
        <v>492</v>
      </c>
      <c r="C12" s="14">
        <v>2.2422850924425499E-2</v>
      </c>
      <c r="D12" s="14">
        <v>1.9958412814764001E-2</v>
      </c>
      <c r="E12" s="14">
        <v>2.4926816164861799E-2</v>
      </c>
      <c r="F12" s="14"/>
      <c r="G12" s="14">
        <v>5.1103091504437398E-2</v>
      </c>
      <c r="H12" s="14">
        <v>2.3030741314281799E-2</v>
      </c>
      <c r="I12" s="14">
        <v>2.4433097689244499E-2</v>
      </c>
      <c r="J12" s="14">
        <v>2.1193557437802001E-2</v>
      </c>
      <c r="K12" s="14">
        <v>1.30735642029539E-2</v>
      </c>
      <c r="L12" s="14">
        <v>8.5593433473845695E-3</v>
      </c>
      <c r="M12" s="14"/>
      <c r="N12" s="14">
        <v>1.65991952359551E-2</v>
      </c>
      <c r="O12" s="14">
        <v>2.09976732569843E-2</v>
      </c>
      <c r="P12" s="14">
        <v>2.5346523586638799E-2</v>
      </c>
      <c r="Q12" s="14">
        <v>2.79725929133753E-2</v>
      </c>
      <c r="R12" s="14"/>
      <c r="S12" s="14">
        <v>2.1835829027748201E-2</v>
      </c>
      <c r="T12" s="14">
        <v>2.7665888757605801E-2</v>
      </c>
      <c r="U12" s="14">
        <v>1.54026963913882E-2</v>
      </c>
      <c r="V12" s="14">
        <v>1.9884760136952801E-2</v>
      </c>
      <c r="W12" s="14">
        <v>2.1529841922143699E-2</v>
      </c>
      <c r="X12" s="14">
        <v>2.4920238457642099E-2</v>
      </c>
      <c r="Y12" s="14">
        <v>1.5774283885623502E-2</v>
      </c>
      <c r="Z12" s="14">
        <v>1.3788919173876099E-2</v>
      </c>
      <c r="AA12" s="14">
        <v>2.4418565838870102E-2</v>
      </c>
      <c r="AB12" s="14">
        <v>2.6669899533713601E-2</v>
      </c>
      <c r="AC12" s="14">
        <v>2.9887856546399399E-2</v>
      </c>
      <c r="AD12" s="14">
        <v>2.0122154035815101E-2</v>
      </c>
      <c r="AE12" s="14"/>
      <c r="AF12" s="14">
        <v>2.51751776316257E-2</v>
      </c>
      <c r="AG12" s="14">
        <v>2.58682269695493E-2</v>
      </c>
      <c r="AH12" s="14">
        <v>1.72153685340657E-2</v>
      </c>
      <c r="AI12" s="14">
        <v>2.13512787011894E-2</v>
      </c>
      <c r="AJ12" s="14">
        <v>2.6638419876728998E-2</v>
      </c>
      <c r="AK12" s="14"/>
      <c r="AL12" s="14">
        <v>6.9446039886720101E-2</v>
      </c>
      <c r="AM12" s="14">
        <v>4.7368806760606903E-2</v>
      </c>
      <c r="AN12" s="14">
        <v>2.0196365563805298E-2</v>
      </c>
      <c r="AO12" s="14">
        <v>1.9027700931615599E-2</v>
      </c>
      <c r="AP12" s="14">
        <v>1.8774305682405699E-2</v>
      </c>
      <c r="AQ12" s="14">
        <v>2.5548217609716099E-2</v>
      </c>
      <c r="AR12" s="14">
        <v>3.56020588613963E-2</v>
      </c>
      <c r="AS12" s="14">
        <v>1.8703547572110499E-2</v>
      </c>
      <c r="AT12" s="14">
        <v>2.2358851882326801E-2</v>
      </c>
      <c r="AU12" s="14">
        <v>1.8597428060544801E-2</v>
      </c>
      <c r="AV12" s="14">
        <v>2.2000121043430899E-2</v>
      </c>
      <c r="AW12" s="14">
        <v>1.78784354112889E-2</v>
      </c>
      <c r="AX12" s="14">
        <v>1.5620317481059701E-2</v>
      </c>
      <c r="AY12" s="14">
        <v>6.2084020235184702E-3</v>
      </c>
      <c r="AZ12" s="14">
        <v>4.0568002028011103E-3</v>
      </c>
      <c r="BA12" s="14">
        <v>1.54430812104424E-2</v>
      </c>
      <c r="BB12" s="14"/>
      <c r="BC12" s="14">
        <v>2.5321842993176899E-2</v>
      </c>
      <c r="BD12" s="14">
        <v>2.1152398739661099E-2</v>
      </c>
      <c r="BE12" s="14"/>
      <c r="BF12" s="14">
        <v>6.5913772358917599E-3</v>
      </c>
      <c r="BG12" s="14">
        <v>1.91210702027164E-2</v>
      </c>
      <c r="BH12" s="14">
        <v>3.5648305789739897E-2</v>
      </c>
      <c r="BI12" s="14">
        <v>3.8804945267921498E-2</v>
      </c>
      <c r="BJ12" s="14"/>
      <c r="BK12" s="14">
        <v>9.8370391866806801E-3</v>
      </c>
      <c r="BL12" s="14">
        <v>1.14080236212855E-2</v>
      </c>
      <c r="BM12" s="14">
        <v>2.8734659909832001E-2</v>
      </c>
      <c r="BN12" s="14">
        <v>3.5114101320074503E-2</v>
      </c>
      <c r="BO12" s="14"/>
      <c r="BP12" s="14">
        <v>2.1415519782995902E-2</v>
      </c>
      <c r="BQ12" s="14">
        <v>1.05626159320819E-2</v>
      </c>
      <c r="BR12" s="14">
        <v>8.7756639717971405E-3</v>
      </c>
      <c r="BS12" s="14">
        <v>7.7440301247075297E-3</v>
      </c>
      <c r="BT12" s="14">
        <v>4.9608367807528697E-2</v>
      </c>
    </row>
    <row r="13" spans="2:72" x14ac:dyDescent="0.35">
      <c r="B13" s="15" t="s">
        <v>493</v>
      </c>
      <c r="C13" s="14">
        <v>8.66230143953459E-3</v>
      </c>
      <c r="D13" s="14">
        <v>6.3687785147155803E-3</v>
      </c>
      <c r="E13" s="14">
        <v>1.09383823492745E-2</v>
      </c>
      <c r="F13" s="14"/>
      <c r="G13" s="14">
        <v>1.7965206584673099E-2</v>
      </c>
      <c r="H13" s="14">
        <v>6.2418410406518098E-3</v>
      </c>
      <c r="I13" s="14">
        <v>4.5844711940310097E-3</v>
      </c>
      <c r="J13" s="14">
        <v>9.1400845511741304E-3</v>
      </c>
      <c r="K13" s="14">
        <v>9.7539994608035595E-3</v>
      </c>
      <c r="L13" s="14">
        <v>6.6705895852270502E-3</v>
      </c>
      <c r="M13" s="14"/>
      <c r="N13" s="14">
        <v>6.4850163954721703E-3</v>
      </c>
      <c r="O13" s="14">
        <v>5.33702427534206E-3</v>
      </c>
      <c r="P13" s="14">
        <v>1.0988527893711599E-2</v>
      </c>
      <c r="Q13" s="14">
        <v>1.25602518474045E-2</v>
      </c>
      <c r="R13" s="14"/>
      <c r="S13" s="14">
        <v>8.1718297628627905E-3</v>
      </c>
      <c r="T13" s="14">
        <v>1.17486135897229E-2</v>
      </c>
      <c r="U13" s="14">
        <v>9.7386245443493898E-3</v>
      </c>
      <c r="V13" s="14">
        <v>8.6859531735510899E-3</v>
      </c>
      <c r="W13" s="14">
        <v>1.0496831327973801E-2</v>
      </c>
      <c r="X13" s="14">
        <v>8.4640770894243798E-3</v>
      </c>
      <c r="Y13" s="14">
        <v>8.7678948706618708E-3</v>
      </c>
      <c r="Z13" s="14">
        <v>0</v>
      </c>
      <c r="AA13" s="14">
        <v>9.5557702105705696E-3</v>
      </c>
      <c r="AB13" s="14">
        <v>4.4768630197743802E-3</v>
      </c>
      <c r="AC13" s="14">
        <v>7.7937142024730602E-3</v>
      </c>
      <c r="AD13" s="14">
        <v>1.29644812571722E-2</v>
      </c>
      <c r="AE13" s="14"/>
      <c r="AF13" s="14">
        <v>1.4219172375779099E-2</v>
      </c>
      <c r="AG13" s="14">
        <v>1.1319220482046E-2</v>
      </c>
      <c r="AH13" s="14">
        <v>4.4928408708255901E-3</v>
      </c>
      <c r="AI13" s="14">
        <v>3.91784001213816E-3</v>
      </c>
      <c r="AJ13" s="14">
        <v>4.8000804249243899E-3</v>
      </c>
      <c r="AK13" s="14"/>
      <c r="AL13" s="14">
        <v>2.50317349056976E-2</v>
      </c>
      <c r="AM13" s="14">
        <v>1.2003208528996501E-2</v>
      </c>
      <c r="AN13" s="14">
        <v>1.3255860862671E-2</v>
      </c>
      <c r="AO13" s="14">
        <v>9.3253187176075506E-3</v>
      </c>
      <c r="AP13" s="14">
        <v>1.0593545565831799E-2</v>
      </c>
      <c r="AQ13" s="14">
        <v>1.02934448870676E-2</v>
      </c>
      <c r="AR13" s="14">
        <v>6.3846733333416204E-3</v>
      </c>
      <c r="AS13" s="14">
        <v>8.0479484746623607E-3</v>
      </c>
      <c r="AT13" s="14">
        <v>1.70458708933795E-2</v>
      </c>
      <c r="AU13" s="14">
        <v>1.1919724327390699E-2</v>
      </c>
      <c r="AV13" s="14">
        <v>1.6463894335658901E-3</v>
      </c>
      <c r="AW13" s="14">
        <v>4.3981550207399401E-3</v>
      </c>
      <c r="AX13" s="14">
        <v>0</v>
      </c>
      <c r="AY13" s="14">
        <v>8.6466545373814693E-3</v>
      </c>
      <c r="AZ13" s="14">
        <v>4.5858558737070596E-3</v>
      </c>
      <c r="BA13" s="14">
        <v>5.8878057638926699E-3</v>
      </c>
      <c r="BB13" s="14"/>
      <c r="BC13" s="14">
        <v>6.9967494684461404E-3</v>
      </c>
      <c r="BD13" s="14">
        <v>9.3922117291544201E-3</v>
      </c>
      <c r="BE13" s="14"/>
      <c r="BF13" s="14">
        <v>3.8990508437844701E-3</v>
      </c>
      <c r="BG13" s="14">
        <v>8.6562928621335602E-3</v>
      </c>
      <c r="BH13" s="14">
        <v>1.1231040118423701E-2</v>
      </c>
      <c r="BI13" s="14">
        <v>1.38477519038814E-2</v>
      </c>
      <c r="BJ13" s="14"/>
      <c r="BK13" s="14">
        <v>2.7038328857328202E-3</v>
      </c>
      <c r="BL13" s="14">
        <v>6.2399645302239496E-3</v>
      </c>
      <c r="BM13" s="14">
        <v>1.0142664048958E-2</v>
      </c>
      <c r="BN13" s="14">
        <v>1.4735214749925301E-2</v>
      </c>
      <c r="BO13" s="14"/>
      <c r="BP13" s="14">
        <v>9.1124581316189904E-3</v>
      </c>
      <c r="BQ13" s="14">
        <v>9.2523764558271604E-3</v>
      </c>
      <c r="BR13" s="14">
        <v>6.36194193605306E-3</v>
      </c>
      <c r="BS13" s="14">
        <v>4.6891054972554103E-3</v>
      </c>
      <c r="BT13" s="14">
        <v>1.2520162620797399E-2</v>
      </c>
    </row>
    <row r="14" spans="2:72" x14ac:dyDescent="0.35">
      <c r="B14" s="15" t="s">
        <v>102</v>
      </c>
      <c r="C14" s="20">
        <v>4.3242218529412103E-2</v>
      </c>
      <c r="D14" s="20">
        <v>3.2573312164745898E-2</v>
      </c>
      <c r="E14" s="20">
        <v>5.33679663841677E-2</v>
      </c>
      <c r="F14" s="20"/>
      <c r="G14" s="20">
        <v>4.5518687169029903E-2</v>
      </c>
      <c r="H14" s="20">
        <v>3.6773192147408602E-2</v>
      </c>
      <c r="I14" s="20">
        <v>3.6283711611940203E-2</v>
      </c>
      <c r="J14" s="20">
        <v>4.86176426305319E-2</v>
      </c>
      <c r="K14" s="20">
        <v>5.3143276853728702E-2</v>
      </c>
      <c r="L14" s="20">
        <v>4.1663165127167501E-2</v>
      </c>
      <c r="M14" s="20"/>
      <c r="N14" s="20">
        <v>2.87571290081408E-2</v>
      </c>
      <c r="O14" s="20">
        <v>3.8891597987723098E-2</v>
      </c>
      <c r="P14" s="20">
        <v>4.1190940640593497E-2</v>
      </c>
      <c r="Q14" s="20">
        <v>6.4320618948473005E-2</v>
      </c>
      <c r="R14" s="20"/>
      <c r="S14" s="20">
        <v>2.6003917664671899E-2</v>
      </c>
      <c r="T14" s="20">
        <v>4.61312645906784E-2</v>
      </c>
      <c r="U14" s="20">
        <v>5.1110078226259598E-2</v>
      </c>
      <c r="V14" s="20">
        <v>6.2982251871183004E-2</v>
      </c>
      <c r="W14" s="20">
        <v>4.1716926694388999E-2</v>
      </c>
      <c r="X14" s="20">
        <v>4.1050034927629597E-2</v>
      </c>
      <c r="Y14" s="20">
        <v>4.4913074511234698E-2</v>
      </c>
      <c r="Z14" s="20">
        <v>3.9342747184674801E-2</v>
      </c>
      <c r="AA14" s="20">
        <v>3.5717230122862903E-2</v>
      </c>
      <c r="AB14" s="20">
        <v>3.8517559333186201E-2</v>
      </c>
      <c r="AC14" s="20">
        <v>6.0701063614193702E-2</v>
      </c>
      <c r="AD14" s="20">
        <v>5.4517581046283202E-2</v>
      </c>
      <c r="AE14" s="20"/>
      <c r="AF14" s="20">
        <v>6.1556550914485197E-2</v>
      </c>
      <c r="AG14" s="20">
        <v>3.9083612141419699E-2</v>
      </c>
      <c r="AH14" s="20">
        <v>3.2023552870680101E-2</v>
      </c>
      <c r="AI14" s="20">
        <v>2.4368568063686501E-2</v>
      </c>
      <c r="AJ14" s="20">
        <v>3.9714273628703098E-2</v>
      </c>
      <c r="AK14" s="20"/>
      <c r="AL14" s="20">
        <v>0.16856751861422101</v>
      </c>
      <c r="AM14" s="20">
        <v>7.0258968318775802E-2</v>
      </c>
      <c r="AN14" s="20">
        <v>5.51013891736057E-2</v>
      </c>
      <c r="AO14" s="20">
        <v>5.2948796146919302E-2</v>
      </c>
      <c r="AP14" s="20">
        <v>5.3592844509252398E-2</v>
      </c>
      <c r="AQ14" s="20">
        <v>4.5002597604410097E-2</v>
      </c>
      <c r="AR14" s="20">
        <v>3.27717630420623E-2</v>
      </c>
      <c r="AS14" s="20">
        <v>4.4958082691359397E-2</v>
      </c>
      <c r="AT14" s="20">
        <v>3.5311488367312197E-2</v>
      </c>
      <c r="AU14" s="20">
        <v>2.6553271455273201E-2</v>
      </c>
      <c r="AV14" s="20">
        <v>2.4255432163440602E-2</v>
      </c>
      <c r="AW14" s="20">
        <v>3.11165294461619E-2</v>
      </c>
      <c r="AX14" s="20">
        <v>1.3246565547102801E-2</v>
      </c>
      <c r="AY14" s="20">
        <v>1.0239981203785499E-2</v>
      </c>
      <c r="AZ14" s="20">
        <v>1.0101989327811299E-2</v>
      </c>
      <c r="BA14" s="20">
        <v>1.6180756947565801E-2</v>
      </c>
      <c r="BB14" s="20"/>
      <c r="BC14" s="20">
        <v>2.3503493015675499E-2</v>
      </c>
      <c r="BD14" s="20">
        <v>5.1892503303799797E-2</v>
      </c>
      <c r="BE14" s="20"/>
      <c r="BF14" s="20">
        <v>1.7750408826870501E-2</v>
      </c>
      <c r="BG14" s="20">
        <v>3.1311892547497201E-2</v>
      </c>
      <c r="BH14" s="20">
        <v>4.1967131677149598E-2</v>
      </c>
      <c r="BI14" s="20">
        <v>0.13107633056763601</v>
      </c>
      <c r="BJ14" s="20"/>
      <c r="BK14" s="20">
        <v>2.1933462841485001E-2</v>
      </c>
      <c r="BL14" s="20">
        <v>2.33454028987852E-2</v>
      </c>
      <c r="BM14" s="20">
        <v>3.26966223798048E-2</v>
      </c>
      <c r="BN14" s="20">
        <v>0.100473567447336</v>
      </c>
      <c r="BO14" s="20"/>
      <c r="BP14" s="20">
        <v>2.9918093672712701E-2</v>
      </c>
      <c r="BQ14" s="20">
        <v>3.8471970494461702E-2</v>
      </c>
      <c r="BR14" s="20">
        <v>3.03088515054926E-2</v>
      </c>
      <c r="BS14" s="20">
        <v>1.89945373117778E-2</v>
      </c>
      <c r="BT14" s="20">
        <v>8.5478197672139905E-2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R18"/>
  <sheetViews>
    <sheetView showGridLines="0" workbookViewId="0">
      <pane xSplit="2" topLeftCell="K1" activePane="topRight" state="frozen"/>
      <selection pane="topRight" activeCell="B18" sqref="B18"/>
    </sheetView>
  </sheetViews>
  <sheetFormatPr defaultColWidth="11.54296875" defaultRowHeight="14.5" x14ac:dyDescent="0.35"/>
  <cols>
    <col min="2" max="2" width="25.6328125" customWidth="1"/>
    <col min="3" max="18" width="20.6328125" customWidth="1"/>
  </cols>
  <sheetData>
    <row r="2" spans="2:18" ht="40" customHeight="1" x14ac:dyDescent="0.35">
      <c r="D2" s="27" t="s">
        <v>136</v>
      </c>
      <c r="E2" s="24"/>
      <c r="F2" s="24"/>
      <c r="G2" s="24"/>
      <c r="H2" s="24"/>
      <c r="I2" s="24"/>
      <c r="J2" s="24"/>
      <c r="K2" s="24"/>
      <c r="L2" s="24"/>
      <c r="M2" s="24"/>
      <c r="N2" s="24"/>
      <c r="O2" s="24"/>
      <c r="P2" s="24"/>
      <c r="Q2" s="24"/>
      <c r="R2" s="24"/>
    </row>
    <row r="6" spans="2:18" ht="50" customHeight="1" x14ac:dyDescent="0.35">
      <c r="B6" s="17" t="s">
        <v>15</v>
      </c>
      <c r="C6" s="17" t="s">
        <v>116</v>
      </c>
      <c r="D6" s="17" t="s">
        <v>117</v>
      </c>
      <c r="E6" s="17" t="s">
        <v>118</v>
      </c>
      <c r="F6" s="17" t="s">
        <v>119</v>
      </c>
      <c r="G6" s="17" t="s">
        <v>120</v>
      </c>
      <c r="H6" s="17" t="s">
        <v>121</v>
      </c>
      <c r="I6" s="17" t="s">
        <v>122</v>
      </c>
      <c r="J6" s="17" t="s">
        <v>123</v>
      </c>
      <c r="K6" s="17" t="s">
        <v>124</v>
      </c>
      <c r="L6" s="17" t="s">
        <v>125</v>
      </c>
      <c r="M6" s="17" t="s">
        <v>126</v>
      </c>
      <c r="N6" s="17" t="s">
        <v>127</v>
      </c>
      <c r="O6" s="17" t="s">
        <v>128</v>
      </c>
      <c r="P6" s="17" t="s">
        <v>129</v>
      </c>
      <c r="Q6" s="17" t="s">
        <v>130</v>
      </c>
    </row>
    <row r="7" spans="2:18" ht="29" x14ac:dyDescent="0.35">
      <c r="B7" s="15" t="s">
        <v>131</v>
      </c>
      <c r="C7" s="14">
        <v>7.3581563787577395E-2</v>
      </c>
      <c r="D7" s="14">
        <v>0.269547996796422</v>
      </c>
      <c r="E7" s="14">
        <v>1.7477878485807299E-2</v>
      </c>
      <c r="F7" s="14">
        <v>2.84055262927553E-2</v>
      </c>
      <c r="G7" s="14">
        <v>0.246651981294465</v>
      </c>
      <c r="H7" s="14">
        <v>0.107832317997577</v>
      </c>
      <c r="I7" s="14">
        <v>1.8854910082780001E-2</v>
      </c>
      <c r="J7" s="14">
        <v>4.1227576959999901E-2</v>
      </c>
      <c r="K7" s="14">
        <v>0</v>
      </c>
      <c r="L7" s="14">
        <v>0.10935186264644201</v>
      </c>
      <c r="M7" s="14">
        <v>0.12494783100174101</v>
      </c>
      <c r="N7" s="14">
        <v>0.17111864032569099</v>
      </c>
      <c r="O7" s="14">
        <v>5.3277379980362603E-2</v>
      </c>
      <c r="P7" s="14">
        <v>7.8405807160878097E-2</v>
      </c>
      <c r="Q7" s="14">
        <v>5.6518289081226802E-2</v>
      </c>
    </row>
    <row r="8" spans="2:18" x14ac:dyDescent="0.35">
      <c r="B8" s="15" t="s">
        <v>132</v>
      </c>
      <c r="C8" s="14">
        <v>0.13981503296496001</v>
      </c>
      <c r="D8" s="14">
        <v>0.31664395286863001</v>
      </c>
      <c r="E8" s="14">
        <v>5.3840284891903199E-2</v>
      </c>
      <c r="F8" s="14">
        <v>7.7012229427934994E-2</v>
      </c>
      <c r="G8" s="14">
        <v>0.30282289835866799</v>
      </c>
      <c r="H8" s="14">
        <v>0.19721211011641099</v>
      </c>
      <c r="I8" s="14">
        <v>5.7948104660092502E-2</v>
      </c>
      <c r="J8" s="14">
        <v>9.6119049049420494E-2</v>
      </c>
      <c r="K8" s="14">
        <v>0</v>
      </c>
      <c r="L8" s="14">
        <v>0.17329519437858301</v>
      </c>
      <c r="M8" s="14">
        <v>0.23538644760042901</v>
      </c>
      <c r="N8" s="14">
        <v>0.18957922803271099</v>
      </c>
      <c r="O8" s="14">
        <v>8.6584879711571194E-2</v>
      </c>
      <c r="P8" s="14">
        <v>0.12109865234605501</v>
      </c>
      <c r="Q8" s="14">
        <v>0.13600878658547799</v>
      </c>
    </row>
    <row r="9" spans="2:18" x14ac:dyDescent="0.35">
      <c r="B9" s="15" t="s">
        <v>133</v>
      </c>
      <c r="C9" s="14">
        <v>0.34352175966126097</v>
      </c>
      <c r="D9" s="14">
        <v>0.25791242142986898</v>
      </c>
      <c r="E9" s="14">
        <v>0.23438421449711</v>
      </c>
      <c r="F9" s="14">
        <v>0.25811049519901103</v>
      </c>
      <c r="G9" s="14">
        <v>0.25584967628433902</v>
      </c>
      <c r="H9" s="14">
        <v>0.36105583293640803</v>
      </c>
      <c r="I9" s="14">
        <v>0.23544884923491899</v>
      </c>
      <c r="J9" s="14">
        <v>0.33132765013816801</v>
      </c>
      <c r="K9" s="14">
        <v>1</v>
      </c>
      <c r="L9" s="14">
        <v>0.309815696211658</v>
      </c>
      <c r="M9" s="14">
        <v>0.33373750112383899</v>
      </c>
      <c r="N9" s="14">
        <v>0.26771371865772098</v>
      </c>
      <c r="O9" s="14">
        <v>0.19588896350180601</v>
      </c>
      <c r="P9" s="14">
        <v>0.282192974182287</v>
      </c>
      <c r="Q9" s="14">
        <v>0.32921001390976301</v>
      </c>
    </row>
    <row r="10" spans="2:18" x14ac:dyDescent="0.35">
      <c r="B10" s="15" t="s">
        <v>134</v>
      </c>
      <c r="C10" s="14">
        <v>0.29644591560432099</v>
      </c>
      <c r="D10" s="14">
        <v>0.110583127413484</v>
      </c>
      <c r="E10" s="14">
        <v>0.36371054201766401</v>
      </c>
      <c r="F10" s="14">
        <v>0.36016505601896598</v>
      </c>
      <c r="G10" s="14">
        <v>0.12418147891133199</v>
      </c>
      <c r="H10" s="14">
        <v>0.22364637230071599</v>
      </c>
      <c r="I10" s="14">
        <v>0.398065275722636</v>
      </c>
      <c r="J10" s="14">
        <v>0.29226832997151603</v>
      </c>
      <c r="K10" s="14">
        <v>0</v>
      </c>
      <c r="L10" s="14">
        <v>0.230258611549226</v>
      </c>
      <c r="M10" s="14">
        <v>0.21402595057957599</v>
      </c>
      <c r="N10" s="14">
        <v>0.19993754029991001</v>
      </c>
      <c r="O10" s="14">
        <v>0.25100868926361503</v>
      </c>
      <c r="P10" s="14">
        <v>0.28198374978238699</v>
      </c>
      <c r="Q10" s="14">
        <v>0.26926999614217001</v>
      </c>
    </row>
    <row r="11" spans="2:18" ht="29" x14ac:dyDescent="0.35">
      <c r="B11" s="15" t="s">
        <v>135</v>
      </c>
      <c r="C11" s="14">
        <v>0.14663572798187999</v>
      </c>
      <c r="D11" s="14">
        <v>4.5312501491595103E-2</v>
      </c>
      <c r="E11" s="14">
        <v>0.33058708010751597</v>
      </c>
      <c r="F11" s="14">
        <v>0.27630669306133299</v>
      </c>
      <c r="G11" s="14">
        <v>7.0493965151196297E-2</v>
      </c>
      <c r="H11" s="14">
        <v>0.110253366648888</v>
      </c>
      <c r="I11" s="14">
        <v>0.28968286029957202</v>
      </c>
      <c r="J11" s="14">
        <v>0.239057393880896</v>
      </c>
      <c r="K11" s="14">
        <v>0</v>
      </c>
      <c r="L11" s="14">
        <v>0.17727863521409101</v>
      </c>
      <c r="M11" s="14">
        <v>9.1902269694415895E-2</v>
      </c>
      <c r="N11" s="14">
        <v>0.171650872683966</v>
      </c>
      <c r="O11" s="14">
        <v>0.41324008754264502</v>
      </c>
      <c r="P11" s="14">
        <v>0.23631881652839201</v>
      </c>
      <c r="Q11" s="14">
        <v>0.20899291428136199</v>
      </c>
    </row>
    <row r="12" spans="2:18" x14ac:dyDescent="0.35">
      <c r="B12" s="16"/>
      <c r="C12" s="16"/>
      <c r="D12" s="16"/>
      <c r="E12" s="16"/>
      <c r="F12" s="16"/>
      <c r="G12" s="16"/>
      <c r="H12" s="16"/>
      <c r="I12" s="16"/>
      <c r="J12" s="16"/>
      <c r="K12" s="16"/>
      <c r="L12" s="16"/>
      <c r="M12" s="16"/>
      <c r="N12" s="16"/>
      <c r="O12" s="16"/>
      <c r="P12" s="16"/>
      <c r="Q12" s="16"/>
    </row>
    <row r="13" spans="2:18" x14ac:dyDescent="0.35">
      <c r="B13" t="s">
        <v>104</v>
      </c>
    </row>
    <row r="14" spans="2:18" x14ac:dyDescent="0.35">
      <c r="B14" t="s">
        <v>105</v>
      </c>
    </row>
    <row r="18" spans="2:2" x14ac:dyDescent="0.35">
      <c r="B18" s="8" t="str">
        <f>HYPERLINK("#'Contents'!A1", "Return to Contents")</f>
        <v>Return to Contents</v>
      </c>
    </row>
  </sheetData>
  <mergeCells count="1">
    <mergeCell ref="D2:R2"/>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137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7.3581563787577395E-2</v>
      </c>
      <c r="D9" s="14">
        <v>6.54053586470352E-2</v>
      </c>
      <c r="E9" s="14">
        <v>8.1885307583769801E-2</v>
      </c>
      <c r="F9" s="14"/>
      <c r="G9" s="14">
        <v>4.5797102431514899E-2</v>
      </c>
      <c r="H9" s="14">
        <v>5.2953413772608503E-2</v>
      </c>
      <c r="I9" s="14">
        <v>5.9694235868081702E-2</v>
      </c>
      <c r="J9" s="14">
        <v>8.7586890332267298E-2</v>
      </c>
      <c r="K9" s="14">
        <v>8.7767739838453304E-2</v>
      </c>
      <c r="L9" s="14">
        <v>9.9199822587481196E-2</v>
      </c>
      <c r="M9" s="14"/>
      <c r="N9" s="14">
        <v>5.4011148116733701E-2</v>
      </c>
      <c r="O9" s="14">
        <v>7.7348700854002403E-2</v>
      </c>
      <c r="P9" s="14">
        <v>6.2778299798759193E-2</v>
      </c>
      <c r="Q9" s="14">
        <v>9.9379909563199795E-2</v>
      </c>
      <c r="R9" s="14"/>
      <c r="S9" s="14">
        <v>6.7589469226416204E-2</v>
      </c>
      <c r="T9" s="14">
        <v>8.2851207650526601E-2</v>
      </c>
      <c r="U9" s="14">
        <v>7.9242371208938206E-2</v>
      </c>
      <c r="V9" s="14">
        <v>8.7298848796253298E-2</v>
      </c>
      <c r="W9" s="14">
        <v>6.32633241698526E-2</v>
      </c>
      <c r="X9" s="14">
        <v>7.6355029055948903E-2</v>
      </c>
      <c r="Y9" s="14">
        <v>7.5932050564349401E-2</v>
      </c>
      <c r="Z9" s="14">
        <v>7.6058810881729194E-2</v>
      </c>
      <c r="AA9" s="14">
        <v>6.0446405132440401E-2</v>
      </c>
      <c r="AB9" s="14">
        <v>7.5708449485713605E-2</v>
      </c>
      <c r="AC9" s="14">
        <v>6.5815451257226903E-2</v>
      </c>
      <c r="AD9" s="14">
        <v>6.5949303826818004E-2</v>
      </c>
      <c r="AE9" s="14"/>
      <c r="AF9" s="14">
        <v>0.100553050745642</v>
      </c>
      <c r="AG9" s="14">
        <v>7.2190365685186997E-2</v>
      </c>
      <c r="AH9" s="14">
        <v>5.3429371492287998E-2</v>
      </c>
      <c r="AI9" s="14">
        <v>4.6810316460331403E-2</v>
      </c>
      <c r="AJ9" s="14">
        <v>7.6573745901207205E-2</v>
      </c>
      <c r="AK9" s="14"/>
      <c r="AL9" s="14">
        <v>9.9171723860292299E-2</v>
      </c>
      <c r="AM9" s="14">
        <v>0.10493075554544801</v>
      </c>
      <c r="AN9" s="14">
        <v>9.3476415627889595E-2</v>
      </c>
      <c r="AO9" s="14">
        <v>0.13359439813075699</v>
      </c>
      <c r="AP9" s="14">
        <v>8.5151685408659597E-2</v>
      </c>
      <c r="AQ9" s="14">
        <v>7.8579388559636407E-2</v>
      </c>
      <c r="AR9" s="14">
        <v>6.3876449200395702E-2</v>
      </c>
      <c r="AS9" s="14">
        <v>4.7676696620118003E-2</v>
      </c>
      <c r="AT9" s="14">
        <v>7.9350019702191604E-2</v>
      </c>
      <c r="AU9" s="14">
        <v>4.8293754098923301E-2</v>
      </c>
      <c r="AV9" s="14">
        <v>5.40501909300432E-2</v>
      </c>
      <c r="AW9" s="14">
        <v>6.2266717999527897E-2</v>
      </c>
      <c r="AX9" s="14">
        <v>5.1014350365088099E-2</v>
      </c>
      <c r="AY9" s="14">
        <v>5.2833431871310899E-2</v>
      </c>
      <c r="AZ9" s="14">
        <v>5.9091139822336797E-2</v>
      </c>
      <c r="BA9" s="14">
        <v>6.3496327891487001E-2</v>
      </c>
      <c r="BB9" s="14"/>
      <c r="BC9" s="14">
        <v>5.9671746870879797E-2</v>
      </c>
      <c r="BD9" s="14">
        <v>7.9677391879684603E-2</v>
      </c>
      <c r="BE9" s="14"/>
      <c r="BF9" s="14">
        <v>6.8367529383405498E-2</v>
      </c>
      <c r="BG9" s="14">
        <v>6.8281462816933897E-2</v>
      </c>
      <c r="BH9" s="14">
        <v>7.4774865247002095E-2</v>
      </c>
      <c r="BI9" s="14">
        <v>9.5995180778390796E-2</v>
      </c>
      <c r="BJ9" s="14"/>
      <c r="BK9" s="14">
        <v>6.2730426583786997E-2</v>
      </c>
      <c r="BL9" s="14">
        <v>4.6605561261605699E-2</v>
      </c>
      <c r="BM9" s="14">
        <v>6.9974831634220205E-2</v>
      </c>
      <c r="BN9" s="14">
        <v>0.1143096242477</v>
      </c>
      <c r="BO9" s="14"/>
      <c r="BP9" s="14">
        <v>2.6465325789809199E-2</v>
      </c>
      <c r="BQ9" s="14">
        <v>9.4346106343572697E-2</v>
      </c>
      <c r="BR9" s="14">
        <v>0.10542321490956599</v>
      </c>
      <c r="BS9" s="14">
        <v>2.16041087871039E-2</v>
      </c>
      <c r="BT9" s="14">
        <v>0.138236736975035</v>
      </c>
    </row>
    <row r="10" spans="2:72" x14ac:dyDescent="0.35">
      <c r="B10" s="15" t="s">
        <v>132</v>
      </c>
      <c r="C10" s="14">
        <v>0.13981503296496001</v>
      </c>
      <c r="D10" s="14">
        <v>0.128120041379786</v>
      </c>
      <c r="E10" s="14">
        <v>0.15134356036975399</v>
      </c>
      <c r="F10" s="14"/>
      <c r="G10" s="14">
        <v>0.113979295328465</v>
      </c>
      <c r="H10" s="14">
        <v>0.108022279239697</v>
      </c>
      <c r="I10" s="14">
        <v>0.117947613892942</v>
      </c>
      <c r="J10" s="14">
        <v>0.13972841541869699</v>
      </c>
      <c r="K10" s="14">
        <v>0.160818130300627</v>
      </c>
      <c r="L10" s="14">
        <v>0.18658904539611801</v>
      </c>
      <c r="M10" s="14"/>
      <c r="N10" s="14">
        <v>0.108433800950268</v>
      </c>
      <c r="O10" s="14">
        <v>0.15918976138081201</v>
      </c>
      <c r="P10" s="14">
        <v>0.13489902753317401</v>
      </c>
      <c r="Q10" s="14">
        <v>0.16007341636780301</v>
      </c>
      <c r="R10" s="14"/>
      <c r="S10" s="14">
        <v>0.124876291077399</v>
      </c>
      <c r="T10" s="14">
        <v>0.14557991584270399</v>
      </c>
      <c r="U10" s="14">
        <v>0.14286460574095899</v>
      </c>
      <c r="V10" s="14">
        <v>0.13661031744524799</v>
      </c>
      <c r="W10" s="14">
        <v>0.13883248280671201</v>
      </c>
      <c r="X10" s="14">
        <v>0.114563014168601</v>
      </c>
      <c r="Y10" s="14">
        <v>0.164666594709306</v>
      </c>
      <c r="Z10" s="14">
        <v>0.15230252090122201</v>
      </c>
      <c r="AA10" s="14">
        <v>0.13692152383804401</v>
      </c>
      <c r="AB10" s="14">
        <v>0.149279255530472</v>
      </c>
      <c r="AC10" s="14">
        <v>0.156553964204804</v>
      </c>
      <c r="AD10" s="14">
        <v>0.135422551865992</v>
      </c>
      <c r="AE10" s="14"/>
      <c r="AF10" s="14">
        <v>0.168729943746148</v>
      </c>
      <c r="AG10" s="14">
        <v>0.16617949215587799</v>
      </c>
      <c r="AH10" s="14">
        <v>0.12973715063594601</v>
      </c>
      <c r="AI10" s="14">
        <v>7.8898402417011404E-2</v>
      </c>
      <c r="AJ10" s="14">
        <v>7.5235749322905707E-2</v>
      </c>
      <c r="AK10" s="14"/>
      <c r="AL10" s="14">
        <v>0.111162229845483</v>
      </c>
      <c r="AM10" s="14">
        <v>0.17862051075565299</v>
      </c>
      <c r="AN10" s="14">
        <v>0.19214720681689201</v>
      </c>
      <c r="AO10" s="14">
        <v>0.14748151883788299</v>
      </c>
      <c r="AP10" s="14">
        <v>0.15031233738041699</v>
      </c>
      <c r="AQ10" s="14">
        <v>0.16907769269690801</v>
      </c>
      <c r="AR10" s="14">
        <v>0.108198305050226</v>
      </c>
      <c r="AS10" s="14">
        <v>0.15035290472935101</v>
      </c>
      <c r="AT10" s="14">
        <v>0.12658746547116601</v>
      </c>
      <c r="AU10" s="14">
        <v>0.1126362446294</v>
      </c>
      <c r="AV10" s="14">
        <v>0.15805020186747301</v>
      </c>
      <c r="AW10" s="14">
        <v>0.127362856604855</v>
      </c>
      <c r="AX10" s="14">
        <v>0.15324920421864699</v>
      </c>
      <c r="AY10" s="14">
        <v>0.105997534129851</v>
      </c>
      <c r="AZ10" s="14">
        <v>4.3831345574710197E-2</v>
      </c>
      <c r="BA10" s="14">
        <v>6.5169186104095403E-2</v>
      </c>
      <c r="BB10" s="14"/>
      <c r="BC10" s="14">
        <v>9.5834914558811796E-2</v>
      </c>
      <c r="BD10" s="14">
        <v>0.15908884820494201</v>
      </c>
      <c r="BE10" s="14"/>
      <c r="BF10" s="14">
        <v>0.143544391182331</v>
      </c>
      <c r="BG10" s="14">
        <v>0.13998057143249601</v>
      </c>
      <c r="BH10" s="14">
        <v>0.13458160199671701</v>
      </c>
      <c r="BI10" s="14">
        <v>0.14170136170252601</v>
      </c>
      <c r="BJ10" s="14"/>
      <c r="BK10" s="14">
        <v>0.13720050637535899</v>
      </c>
      <c r="BL10" s="14">
        <v>0.130112650514629</v>
      </c>
      <c r="BM10" s="14">
        <v>0.13329287002870099</v>
      </c>
      <c r="BN10" s="14">
        <v>0.16161011256855001</v>
      </c>
      <c r="BO10" s="14"/>
      <c r="BP10" s="14">
        <v>5.0304291867675703E-2</v>
      </c>
      <c r="BQ10" s="14">
        <v>0.21737614395784999</v>
      </c>
      <c r="BR10" s="14">
        <v>0.25498145931096999</v>
      </c>
      <c r="BS10" s="14">
        <v>2.5180116598322699E-2</v>
      </c>
      <c r="BT10" s="14">
        <v>0.233033022383064</v>
      </c>
    </row>
    <row r="11" spans="2:72" x14ac:dyDescent="0.35">
      <c r="B11" s="15" t="s">
        <v>133</v>
      </c>
      <c r="C11" s="14">
        <v>0.34352175966126097</v>
      </c>
      <c r="D11" s="14">
        <v>0.318682720919716</v>
      </c>
      <c r="E11" s="14">
        <v>0.36779143389270902</v>
      </c>
      <c r="F11" s="14"/>
      <c r="G11" s="14">
        <v>0.31820767358109298</v>
      </c>
      <c r="H11" s="14">
        <v>0.27838016732368798</v>
      </c>
      <c r="I11" s="14">
        <v>0.33489055686783098</v>
      </c>
      <c r="J11" s="14">
        <v>0.36549485295490802</v>
      </c>
      <c r="K11" s="14">
        <v>0.38433702664734598</v>
      </c>
      <c r="L11" s="14">
        <v>0.375109993844292</v>
      </c>
      <c r="M11" s="14"/>
      <c r="N11" s="14">
        <v>0.30540252953796598</v>
      </c>
      <c r="O11" s="14">
        <v>0.34952080465327801</v>
      </c>
      <c r="P11" s="14">
        <v>0.340590336578381</v>
      </c>
      <c r="Q11" s="14">
        <v>0.379012373001401</v>
      </c>
      <c r="R11" s="14"/>
      <c r="S11" s="14">
        <v>0.30019629868589398</v>
      </c>
      <c r="T11" s="14">
        <v>0.33469001427699502</v>
      </c>
      <c r="U11" s="14">
        <v>0.34138107333888901</v>
      </c>
      <c r="V11" s="14">
        <v>0.33495690053322902</v>
      </c>
      <c r="W11" s="14">
        <v>0.379978075464453</v>
      </c>
      <c r="X11" s="14">
        <v>0.38581624840268502</v>
      </c>
      <c r="Y11" s="14">
        <v>0.36263045230107299</v>
      </c>
      <c r="Z11" s="14">
        <v>0.30338742408517699</v>
      </c>
      <c r="AA11" s="14">
        <v>0.34608874624632902</v>
      </c>
      <c r="AB11" s="14">
        <v>0.348710528190186</v>
      </c>
      <c r="AC11" s="14">
        <v>0.37025848486374102</v>
      </c>
      <c r="AD11" s="14">
        <v>0.33651065750595099</v>
      </c>
      <c r="AE11" s="14"/>
      <c r="AF11" s="14">
        <v>0.38878845671822099</v>
      </c>
      <c r="AG11" s="14">
        <v>0.35707134320807699</v>
      </c>
      <c r="AH11" s="14">
        <v>0.31425596562887198</v>
      </c>
      <c r="AI11" s="14">
        <v>0.27583041653463303</v>
      </c>
      <c r="AJ11" s="14">
        <v>0.204761123563032</v>
      </c>
      <c r="AK11" s="14"/>
      <c r="AL11" s="14">
        <v>0.472231782189167</v>
      </c>
      <c r="AM11" s="14">
        <v>0.37509120933461698</v>
      </c>
      <c r="AN11" s="14">
        <v>0.370819216660354</v>
      </c>
      <c r="AO11" s="14">
        <v>0.35736559514577498</v>
      </c>
      <c r="AP11" s="14">
        <v>0.362286299895206</v>
      </c>
      <c r="AQ11" s="14">
        <v>0.38954481232900101</v>
      </c>
      <c r="AR11" s="14">
        <v>0.34700365653232801</v>
      </c>
      <c r="AS11" s="14">
        <v>0.350822635666589</v>
      </c>
      <c r="AT11" s="14">
        <v>0.35391341607826399</v>
      </c>
      <c r="AU11" s="14">
        <v>0.33694249403464099</v>
      </c>
      <c r="AV11" s="14">
        <v>0.31697888422182902</v>
      </c>
      <c r="AW11" s="14">
        <v>0.286992918599769</v>
      </c>
      <c r="AX11" s="14">
        <v>0.30608681050658398</v>
      </c>
      <c r="AY11" s="14">
        <v>0.33123314328996301</v>
      </c>
      <c r="AZ11" s="14">
        <v>0.34555010001140501</v>
      </c>
      <c r="BA11" s="14">
        <v>0.19306645947355999</v>
      </c>
      <c r="BB11" s="14"/>
      <c r="BC11" s="14">
        <v>0.284423610202789</v>
      </c>
      <c r="BD11" s="14">
        <v>0.36942088988116001</v>
      </c>
      <c r="BE11" s="14"/>
      <c r="BF11" s="14">
        <v>0.30814568171606899</v>
      </c>
      <c r="BG11" s="14">
        <v>0.34993604822377999</v>
      </c>
      <c r="BH11" s="14">
        <v>0.34668828469679702</v>
      </c>
      <c r="BI11" s="14">
        <v>0.39690178037516</v>
      </c>
      <c r="BJ11" s="14"/>
      <c r="BK11" s="14">
        <v>0.31401339011915502</v>
      </c>
      <c r="BL11" s="14">
        <v>0.30925974018244401</v>
      </c>
      <c r="BM11" s="14">
        <v>0.35363963751799699</v>
      </c>
      <c r="BN11" s="14">
        <v>0.38816568916027699</v>
      </c>
      <c r="BO11" s="14"/>
      <c r="BP11" s="14">
        <v>0.24958636095488701</v>
      </c>
      <c r="BQ11" s="14">
        <v>0.48299946445215902</v>
      </c>
      <c r="BR11" s="14">
        <v>0.45733979853888002</v>
      </c>
      <c r="BS11" s="14">
        <v>0.16275350267852701</v>
      </c>
      <c r="BT11" s="14">
        <v>0.465066116627327</v>
      </c>
    </row>
    <row r="12" spans="2:72" x14ac:dyDescent="0.35">
      <c r="B12" s="15" t="s">
        <v>134</v>
      </c>
      <c r="C12" s="14">
        <v>0.29644591560432099</v>
      </c>
      <c r="D12" s="14">
        <v>0.32572757142601599</v>
      </c>
      <c r="E12" s="14">
        <v>0.26724014386783201</v>
      </c>
      <c r="F12" s="14"/>
      <c r="G12" s="14">
        <v>0.33240395560827202</v>
      </c>
      <c r="H12" s="14">
        <v>0.33473369126469399</v>
      </c>
      <c r="I12" s="14">
        <v>0.305770050607171</v>
      </c>
      <c r="J12" s="14">
        <v>0.28775506792835498</v>
      </c>
      <c r="K12" s="14">
        <v>0.26737082595296502</v>
      </c>
      <c r="L12" s="14">
        <v>0.26043571241399699</v>
      </c>
      <c r="M12" s="14"/>
      <c r="N12" s="14">
        <v>0.33068948898790501</v>
      </c>
      <c r="O12" s="14">
        <v>0.30104972637319199</v>
      </c>
      <c r="P12" s="14">
        <v>0.30616621088925</v>
      </c>
      <c r="Q12" s="14">
        <v>0.24562474375099499</v>
      </c>
      <c r="R12" s="14"/>
      <c r="S12" s="14">
        <v>0.29257251867314499</v>
      </c>
      <c r="T12" s="14">
        <v>0.30940854780775001</v>
      </c>
      <c r="U12" s="14">
        <v>0.29327517214166399</v>
      </c>
      <c r="V12" s="14">
        <v>0.29628883912822002</v>
      </c>
      <c r="W12" s="14">
        <v>0.29749952344506397</v>
      </c>
      <c r="X12" s="14">
        <v>0.268988328994963</v>
      </c>
      <c r="Y12" s="14">
        <v>0.27718909729263203</v>
      </c>
      <c r="Z12" s="14">
        <v>0.33256176305371699</v>
      </c>
      <c r="AA12" s="14">
        <v>0.31493172194916402</v>
      </c>
      <c r="AB12" s="14">
        <v>0.297914935315783</v>
      </c>
      <c r="AC12" s="14">
        <v>0.29162356012417001</v>
      </c>
      <c r="AD12" s="14">
        <v>0.28624141702258099</v>
      </c>
      <c r="AE12" s="14"/>
      <c r="AF12" s="14">
        <v>0.243980468782593</v>
      </c>
      <c r="AG12" s="14">
        <v>0.29382342169658099</v>
      </c>
      <c r="AH12" s="14">
        <v>0.32897936906603797</v>
      </c>
      <c r="AI12" s="14">
        <v>0.353712009566791</v>
      </c>
      <c r="AJ12" s="14">
        <v>0.31744682459977402</v>
      </c>
      <c r="AK12" s="14"/>
      <c r="AL12" s="14">
        <v>0.19632263537595701</v>
      </c>
      <c r="AM12" s="14">
        <v>0.23200372236695299</v>
      </c>
      <c r="AN12" s="14">
        <v>0.25345779252182099</v>
      </c>
      <c r="AO12" s="14">
        <v>0.25727848822135002</v>
      </c>
      <c r="AP12" s="14">
        <v>0.27178249679247801</v>
      </c>
      <c r="AQ12" s="14">
        <v>0.26729487479736602</v>
      </c>
      <c r="AR12" s="14">
        <v>0.342459850109465</v>
      </c>
      <c r="AS12" s="14">
        <v>0.29994338994658598</v>
      </c>
      <c r="AT12" s="14">
        <v>0.30490816094062301</v>
      </c>
      <c r="AU12" s="14">
        <v>0.35318968976899401</v>
      </c>
      <c r="AV12" s="14">
        <v>0.31986435087090498</v>
      </c>
      <c r="AW12" s="14">
        <v>0.32816957974268901</v>
      </c>
      <c r="AX12" s="14">
        <v>0.330196224854576</v>
      </c>
      <c r="AY12" s="14">
        <v>0.32478542882918099</v>
      </c>
      <c r="AZ12" s="14">
        <v>0.32552945659112398</v>
      </c>
      <c r="BA12" s="14">
        <v>0.34249723409899302</v>
      </c>
      <c r="BB12" s="14"/>
      <c r="BC12" s="14">
        <v>0.32568719524476503</v>
      </c>
      <c r="BD12" s="14">
        <v>0.28363123839117899</v>
      </c>
      <c r="BE12" s="14"/>
      <c r="BF12" s="14">
        <v>0.32471742793611202</v>
      </c>
      <c r="BG12" s="14">
        <v>0.30052531641992097</v>
      </c>
      <c r="BH12" s="14">
        <v>0.28549395963616397</v>
      </c>
      <c r="BI12" s="14">
        <v>0.24684911134550799</v>
      </c>
      <c r="BJ12" s="14"/>
      <c r="BK12" s="14">
        <v>0.33185667129711099</v>
      </c>
      <c r="BL12" s="14">
        <v>0.33806583143239199</v>
      </c>
      <c r="BM12" s="14">
        <v>0.29497843539496399</v>
      </c>
      <c r="BN12" s="14">
        <v>0.22500740600946301</v>
      </c>
      <c r="BO12" s="14"/>
      <c r="BP12" s="14">
        <v>0.45193652837785397</v>
      </c>
      <c r="BQ12" s="14">
        <v>0.195059941251751</v>
      </c>
      <c r="BR12" s="14">
        <v>0.16176535916030499</v>
      </c>
      <c r="BS12" s="14">
        <v>0.43929819995172098</v>
      </c>
      <c r="BT12" s="14">
        <v>0.141561586688187</v>
      </c>
    </row>
    <row r="13" spans="2:72" ht="29" x14ac:dyDescent="0.35">
      <c r="B13" s="15" t="s">
        <v>135</v>
      </c>
      <c r="C13" s="20">
        <v>0.14663572798187999</v>
      </c>
      <c r="D13" s="20">
        <v>0.162064307627447</v>
      </c>
      <c r="E13" s="20">
        <v>0.13173955428593501</v>
      </c>
      <c r="F13" s="20"/>
      <c r="G13" s="20">
        <v>0.189611973050655</v>
      </c>
      <c r="H13" s="20">
        <v>0.22591044839931301</v>
      </c>
      <c r="I13" s="20">
        <v>0.18169754276397401</v>
      </c>
      <c r="J13" s="20">
        <v>0.119434773365772</v>
      </c>
      <c r="K13" s="20">
        <v>9.9706277260607906E-2</v>
      </c>
      <c r="L13" s="20">
        <v>7.86654257581125E-2</v>
      </c>
      <c r="M13" s="20"/>
      <c r="N13" s="20">
        <v>0.20146303240712701</v>
      </c>
      <c r="O13" s="20">
        <v>0.11289100673871599</v>
      </c>
      <c r="P13" s="20">
        <v>0.155566125200437</v>
      </c>
      <c r="Q13" s="20">
        <v>0.11590955731660101</v>
      </c>
      <c r="R13" s="20"/>
      <c r="S13" s="20">
        <v>0.21476542233714599</v>
      </c>
      <c r="T13" s="20">
        <v>0.127470314422025</v>
      </c>
      <c r="U13" s="20">
        <v>0.14323677756955</v>
      </c>
      <c r="V13" s="20">
        <v>0.14484509409704999</v>
      </c>
      <c r="W13" s="20">
        <v>0.120426594113918</v>
      </c>
      <c r="X13" s="20">
        <v>0.154277379377802</v>
      </c>
      <c r="Y13" s="20">
        <v>0.119581805132639</v>
      </c>
      <c r="Z13" s="20">
        <v>0.13568948107815401</v>
      </c>
      <c r="AA13" s="20">
        <v>0.14161160283402199</v>
      </c>
      <c r="AB13" s="20">
        <v>0.12838683147784499</v>
      </c>
      <c r="AC13" s="20">
        <v>0.115748539550057</v>
      </c>
      <c r="AD13" s="20">
        <v>0.175876069778658</v>
      </c>
      <c r="AE13" s="20"/>
      <c r="AF13" s="20">
        <v>9.7948080007396604E-2</v>
      </c>
      <c r="AG13" s="20">
        <v>0.110735377254277</v>
      </c>
      <c r="AH13" s="20">
        <v>0.17359814317685601</v>
      </c>
      <c r="AI13" s="20">
        <v>0.244748855021234</v>
      </c>
      <c r="AJ13" s="20">
        <v>0.32598255661308201</v>
      </c>
      <c r="AK13" s="20"/>
      <c r="AL13" s="20">
        <v>0.121111628729101</v>
      </c>
      <c r="AM13" s="20">
        <v>0.109353801997329</v>
      </c>
      <c r="AN13" s="20">
        <v>9.0099368373043803E-2</v>
      </c>
      <c r="AO13" s="20">
        <v>0.104279999664235</v>
      </c>
      <c r="AP13" s="20">
        <v>0.130467180523239</v>
      </c>
      <c r="AQ13" s="20">
        <v>9.5503231617088E-2</v>
      </c>
      <c r="AR13" s="20">
        <v>0.138461739107585</v>
      </c>
      <c r="AS13" s="20">
        <v>0.15120437303735501</v>
      </c>
      <c r="AT13" s="20">
        <v>0.13524093780775501</v>
      </c>
      <c r="AU13" s="20">
        <v>0.14893781746804099</v>
      </c>
      <c r="AV13" s="20">
        <v>0.15105637210975001</v>
      </c>
      <c r="AW13" s="20">
        <v>0.19520792705315801</v>
      </c>
      <c r="AX13" s="20">
        <v>0.15945341005510499</v>
      </c>
      <c r="AY13" s="20">
        <v>0.185150461879694</v>
      </c>
      <c r="AZ13" s="20">
        <v>0.22599795800042399</v>
      </c>
      <c r="BA13" s="20">
        <v>0.33577079243186397</v>
      </c>
      <c r="BB13" s="20"/>
      <c r="BC13" s="20">
        <v>0.234382533122755</v>
      </c>
      <c r="BD13" s="20">
        <v>0.108181631643034</v>
      </c>
      <c r="BE13" s="20"/>
      <c r="BF13" s="20">
        <v>0.155224969782083</v>
      </c>
      <c r="BG13" s="20">
        <v>0.14127660110686799</v>
      </c>
      <c r="BH13" s="20">
        <v>0.158461288423319</v>
      </c>
      <c r="BI13" s="20">
        <v>0.118552565798416</v>
      </c>
      <c r="BJ13" s="20"/>
      <c r="BK13" s="20">
        <v>0.15419900562458799</v>
      </c>
      <c r="BL13" s="20">
        <v>0.17595621660892899</v>
      </c>
      <c r="BM13" s="20">
        <v>0.14811422542411801</v>
      </c>
      <c r="BN13" s="20">
        <v>0.110907168014011</v>
      </c>
      <c r="BO13" s="20"/>
      <c r="BP13" s="20">
        <v>0.22170749300977399</v>
      </c>
      <c r="BQ13" s="20">
        <v>1.0218343994667201E-2</v>
      </c>
      <c r="BR13" s="20">
        <v>2.0490168080279599E-2</v>
      </c>
      <c r="BS13" s="20">
        <v>0.35116407198432498</v>
      </c>
      <c r="BT13" s="20">
        <v>2.2102537326385799E-2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138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0.269547996796422</v>
      </c>
      <c r="D9" s="14">
        <v>0.297471302274463</v>
      </c>
      <c r="E9" s="14">
        <v>0.24302726926760401</v>
      </c>
      <c r="F9" s="14"/>
      <c r="G9" s="14">
        <v>0.190697483994824</v>
      </c>
      <c r="H9" s="14">
        <v>0.29834111377837202</v>
      </c>
      <c r="I9" s="14">
        <v>0.24844009570432601</v>
      </c>
      <c r="J9" s="14">
        <v>0.24568465601850401</v>
      </c>
      <c r="K9" s="14">
        <v>0.27837520514984299</v>
      </c>
      <c r="L9" s="14">
        <v>0.32899754183415097</v>
      </c>
      <c r="M9" s="14"/>
      <c r="N9" s="14">
        <v>0.34942582097206798</v>
      </c>
      <c r="O9" s="14">
        <v>0.24439164486763401</v>
      </c>
      <c r="P9" s="14">
        <v>0.26459868153681299</v>
      </c>
      <c r="Q9" s="14">
        <v>0.21392011105400299</v>
      </c>
      <c r="R9" s="14"/>
      <c r="S9" s="14">
        <v>0.30343135844087799</v>
      </c>
      <c r="T9" s="14">
        <v>0.241684731342339</v>
      </c>
      <c r="U9" s="14">
        <v>0.25920599662492499</v>
      </c>
      <c r="V9" s="14">
        <v>0.27052158574707602</v>
      </c>
      <c r="W9" s="14">
        <v>0.24032042270788201</v>
      </c>
      <c r="X9" s="14">
        <v>0.246040703715763</v>
      </c>
      <c r="Y9" s="14">
        <v>0.27744071063544101</v>
      </c>
      <c r="Z9" s="14">
        <v>0.27033380907127802</v>
      </c>
      <c r="AA9" s="14">
        <v>0.281916639064546</v>
      </c>
      <c r="AB9" s="14">
        <v>0.27261664667975199</v>
      </c>
      <c r="AC9" s="14">
        <v>0.28732455659600797</v>
      </c>
      <c r="AD9" s="14">
        <v>0.28931715984215101</v>
      </c>
      <c r="AE9" s="14"/>
      <c r="AF9" s="14">
        <v>0.21669224135947801</v>
      </c>
      <c r="AG9" s="14">
        <v>0.221929932593246</v>
      </c>
      <c r="AH9" s="14">
        <v>0.28369702638409899</v>
      </c>
      <c r="AI9" s="14">
        <v>0.35904256243198501</v>
      </c>
      <c r="AJ9" s="14">
        <v>0.46157038034432502</v>
      </c>
      <c r="AK9" s="14"/>
      <c r="AL9" s="14">
        <v>0.119661551203963</v>
      </c>
      <c r="AM9" s="14">
        <v>0.18342664496050301</v>
      </c>
      <c r="AN9" s="14">
        <v>0.24206443021629501</v>
      </c>
      <c r="AO9" s="14">
        <v>0.23634244383025199</v>
      </c>
      <c r="AP9" s="14">
        <v>0.23299771920415699</v>
      </c>
      <c r="AQ9" s="14">
        <v>0.226742969399685</v>
      </c>
      <c r="AR9" s="14">
        <v>0.26972544243222002</v>
      </c>
      <c r="AS9" s="14">
        <v>0.25502240617220701</v>
      </c>
      <c r="AT9" s="14">
        <v>0.28254763340380001</v>
      </c>
      <c r="AU9" s="14">
        <v>0.27444567079019899</v>
      </c>
      <c r="AV9" s="14">
        <v>0.26087157574323799</v>
      </c>
      <c r="AW9" s="14">
        <v>0.31856941028762698</v>
      </c>
      <c r="AX9" s="14">
        <v>0.29279533753229098</v>
      </c>
      <c r="AY9" s="14">
        <v>0.38708608033181702</v>
      </c>
      <c r="AZ9" s="14">
        <v>0.354000629287053</v>
      </c>
      <c r="BA9" s="14">
        <v>0.43884658793973402</v>
      </c>
      <c r="BB9" s="14"/>
      <c r="BC9" s="14">
        <v>0.31065044959117599</v>
      </c>
      <c r="BD9" s="14">
        <v>0.25153528764997701</v>
      </c>
      <c r="BE9" s="14"/>
      <c r="BF9" s="14">
        <v>0.353619497413311</v>
      </c>
      <c r="BG9" s="14">
        <v>0.26865255811171601</v>
      </c>
      <c r="BH9" s="14">
        <v>0.22673279059020601</v>
      </c>
      <c r="BI9" s="14">
        <v>0.175608782675373</v>
      </c>
      <c r="BJ9" s="14"/>
      <c r="BK9" s="14">
        <v>0.33703993935344201</v>
      </c>
      <c r="BL9" s="14">
        <v>0.29974043963660602</v>
      </c>
      <c r="BM9" s="14">
        <v>0.25373654912584198</v>
      </c>
      <c r="BN9" s="14">
        <v>0.19683213858672099</v>
      </c>
      <c r="BO9" s="14"/>
      <c r="BP9" s="14">
        <v>0.17191115740760199</v>
      </c>
      <c r="BQ9" s="14">
        <v>0.19614795557492801</v>
      </c>
      <c r="BR9" s="14">
        <v>0.227184868107558</v>
      </c>
      <c r="BS9" s="14">
        <v>0.63811320336520805</v>
      </c>
      <c r="BT9" s="14">
        <v>7.0424197106826805E-2</v>
      </c>
    </row>
    <row r="10" spans="2:72" x14ac:dyDescent="0.35">
      <c r="B10" s="15" t="s">
        <v>132</v>
      </c>
      <c r="C10" s="14">
        <v>0.31664395286863001</v>
      </c>
      <c r="D10" s="14">
        <v>0.31706343419689798</v>
      </c>
      <c r="E10" s="14">
        <v>0.31563523320370002</v>
      </c>
      <c r="F10" s="14"/>
      <c r="G10" s="14">
        <v>0.30085784541142802</v>
      </c>
      <c r="H10" s="14">
        <v>0.26446240086417999</v>
      </c>
      <c r="I10" s="14">
        <v>0.308465923154781</v>
      </c>
      <c r="J10" s="14">
        <v>0.32793370201605199</v>
      </c>
      <c r="K10" s="14">
        <v>0.34654987718264602</v>
      </c>
      <c r="L10" s="14">
        <v>0.34699408613691102</v>
      </c>
      <c r="M10" s="14"/>
      <c r="N10" s="14">
        <v>0.32293412703760299</v>
      </c>
      <c r="O10" s="14">
        <v>0.351702351139768</v>
      </c>
      <c r="P10" s="14">
        <v>0.29236814716743098</v>
      </c>
      <c r="Q10" s="14">
        <v>0.29266079736621498</v>
      </c>
      <c r="R10" s="14"/>
      <c r="S10" s="14">
        <v>0.27014645633404899</v>
      </c>
      <c r="T10" s="14">
        <v>0.33679480157856101</v>
      </c>
      <c r="U10" s="14">
        <v>0.30690123521198698</v>
      </c>
      <c r="V10" s="14">
        <v>0.30275493082518101</v>
      </c>
      <c r="W10" s="14">
        <v>0.33067073683055498</v>
      </c>
      <c r="X10" s="14">
        <v>0.30594513757443598</v>
      </c>
      <c r="Y10" s="14">
        <v>0.33080788509742598</v>
      </c>
      <c r="Z10" s="14">
        <v>0.339613316411009</v>
      </c>
      <c r="AA10" s="14">
        <v>0.35364458513871599</v>
      </c>
      <c r="AB10" s="14">
        <v>0.33103008869782102</v>
      </c>
      <c r="AC10" s="14">
        <v>0.28536274748783003</v>
      </c>
      <c r="AD10" s="14">
        <v>0.31828095532816097</v>
      </c>
      <c r="AE10" s="14"/>
      <c r="AF10" s="14">
        <v>0.30159659654971899</v>
      </c>
      <c r="AG10" s="14">
        <v>0.33913296350359501</v>
      </c>
      <c r="AH10" s="14">
        <v>0.34371889214946699</v>
      </c>
      <c r="AI10" s="14">
        <v>0.27683913253107301</v>
      </c>
      <c r="AJ10" s="14">
        <v>0.19316870981988499</v>
      </c>
      <c r="AK10" s="14"/>
      <c r="AL10" s="14">
        <v>0.15466692913865299</v>
      </c>
      <c r="AM10" s="14">
        <v>0.25994262108214899</v>
      </c>
      <c r="AN10" s="14">
        <v>0.29416416319272098</v>
      </c>
      <c r="AO10" s="14">
        <v>0.31030676979897298</v>
      </c>
      <c r="AP10" s="14">
        <v>0.319001959833773</v>
      </c>
      <c r="AQ10" s="14">
        <v>0.34122789369030798</v>
      </c>
      <c r="AR10" s="14">
        <v>0.28201165298735997</v>
      </c>
      <c r="AS10" s="14">
        <v>0.34776090783761998</v>
      </c>
      <c r="AT10" s="14">
        <v>0.31499300229066801</v>
      </c>
      <c r="AU10" s="14">
        <v>0.35190026752128001</v>
      </c>
      <c r="AV10" s="14">
        <v>0.35830459183125302</v>
      </c>
      <c r="AW10" s="14">
        <v>0.32668095868542302</v>
      </c>
      <c r="AX10" s="14">
        <v>0.339885573451217</v>
      </c>
      <c r="AY10" s="14">
        <v>0.31218579830461801</v>
      </c>
      <c r="AZ10" s="14">
        <v>0.33213131948059099</v>
      </c>
      <c r="BA10" s="14">
        <v>0.27875182510008101</v>
      </c>
      <c r="BB10" s="14"/>
      <c r="BC10" s="14">
        <v>0.28739065589308199</v>
      </c>
      <c r="BD10" s="14">
        <v>0.32946389655000602</v>
      </c>
      <c r="BE10" s="14"/>
      <c r="BF10" s="14">
        <v>0.36601425208552202</v>
      </c>
      <c r="BG10" s="14">
        <v>0.34938268402984801</v>
      </c>
      <c r="BH10" s="14">
        <v>0.284279680895834</v>
      </c>
      <c r="BI10" s="14">
        <v>0.19061707370783501</v>
      </c>
      <c r="BJ10" s="14"/>
      <c r="BK10" s="14">
        <v>0.371315717527125</v>
      </c>
      <c r="BL10" s="14">
        <v>0.369562395276893</v>
      </c>
      <c r="BM10" s="14">
        <v>0.30159275572038402</v>
      </c>
      <c r="BN10" s="14">
        <v>0.236964417024802</v>
      </c>
      <c r="BO10" s="14"/>
      <c r="BP10" s="14">
        <v>0.30067385567383698</v>
      </c>
      <c r="BQ10" s="14">
        <v>0.461836721778138</v>
      </c>
      <c r="BR10" s="14">
        <v>0.45134981139174002</v>
      </c>
      <c r="BS10" s="14">
        <v>0.286797216684054</v>
      </c>
      <c r="BT10" s="14">
        <v>0.21735151306856099</v>
      </c>
    </row>
    <row r="11" spans="2:72" x14ac:dyDescent="0.35">
      <c r="B11" s="15" t="s">
        <v>133</v>
      </c>
      <c r="C11" s="14">
        <v>0.25791242142986898</v>
      </c>
      <c r="D11" s="14">
        <v>0.229769965107786</v>
      </c>
      <c r="E11" s="14">
        <v>0.28531104127430301</v>
      </c>
      <c r="F11" s="14"/>
      <c r="G11" s="14">
        <v>0.30109266732867002</v>
      </c>
      <c r="H11" s="14">
        <v>0.23616215272753799</v>
      </c>
      <c r="I11" s="14">
        <v>0.25946350385229</v>
      </c>
      <c r="J11" s="14">
        <v>0.27837995116824998</v>
      </c>
      <c r="K11" s="14">
        <v>0.25609849891626602</v>
      </c>
      <c r="L11" s="14">
        <v>0.230344962371205</v>
      </c>
      <c r="M11" s="14"/>
      <c r="N11" s="14">
        <v>0.202075968828865</v>
      </c>
      <c r="O11" s="14">
        <v>0.25406363720817698</v>
      </c>
      <c r="P11" s="14">
        <v>0.27153827362852401</v>
      </c>
      <c r="Q11" s="14">
        <v>0.31026313597740401</v>
      </c>
      <c r="R11" s="14"/>
      <c r="S11" s="14">
        <v>0.25806555089812999</v>
      </c>
      <c r="T11" s="14">
        <v>0.27323726470032</v>
      </c>
      <c r="U11" s="14">
        <v>0.28356476805891501</v>
      </c>
      <c r="V11" s="14">
        <v>0.26696544374195902</v>
      </c>
      <c r="W11" s="14">
        <v>0.25508595983381499</v>
      </c>
      <c r="X11" s="14">
        <v>0.27074931574009597</v>
      </c>
      <c r="Y11" s="14">
        <v>0.24465193192269499</v>
      </c>
      <c r="Z11" s="14">
        <v>0.237614865493986</v>
      </c>
      <c r="AA11" s="14">
        <v>0.24262296293063301</v>
      </c>
      <c r="AB11" s="14">
        <v>0.23204995410739601</v>
      </c>
      <c r="AC11" s="14">
        <v>0.27080026370913401</v>
      </c>
      <c r="AD11" s="14">
        <v>0.237807960872708</v>
      </c>
      <c r="AE11" s="14"/>
      <c r="AF11" s="14">
        <v>0.29475746861647001</v>
      </c>
      <c r="AG11" s="14">
        <v>0.28888719510592598</v>
      </c>
      <c r="AH11" s="14">
        <v>0.23176284393056601</v>
      </c>
      <c r="AI11" s="14">
        <v>0.203320939375076</v>
      </c>
      <c r="AJ11" s="14">
        <v>0.17927719233207601</v>
      </c>
      <c r="AK11" s="14"/>
      <c r="AL11" s="14">
        <v>0.46787212996838001</v>
      </c>
      <c r="AM11" s="14">
        <v>0.37224031192549301</v>
      </c>
      <c r="AN11" s="14">
        <v>0.28296854823533502</v>
      </c>
      <c r="AO11" s="14">
        <v>0.28136519479898497</v>
      </c>
      <c r="AP11" s="14">
        <v>0.261532063326467</v>
      </c>
      <c r="AQ11" s="14">
        <v>0.30069421952563302</v>
      </c>
      <c r="AR11" s="14">
        <v>0.26686707534295201</v>
      </c>
      <c r="AS11" s="14">
        <v>0.24947909227512799</v>
      </c>
      <c r="AT11" s="14">
        <v>0.26817331251170201</v>
      </c>
      <c r="AU11" s="14">
        <v>0.239031829366329</v>
      </c>
      <c r="AV11" s="14">
        <v>0.21839168712250201</v>
      </c>
      <c r="AW11" s="14">
        <v>0.207793023553176</v>
      </c>
      <c r="AX11" s="14">
        <v>0.238258293290184</v>
      </c>
      <c r="AY11" s="14">
        <v>0.20781311844467201</v>
      </c>
      <c r="AZ11" s="14">
        <v>0.188771900478541</v>
      </c>
      <c r="BA11" s="14">
        <v>0.138955341927643</v>
      </c>
      <c r="BB11" s="14"/>
      <c r="BC11" s="14">
        <v>0.22115722682099201</v>
      </c>
      <c r="BD11" s="14">
        <v>0.274019991297212</v>
      </c>
      <c r="BE11" s="14"/>
      <c r="BF11" s="14">
        <v>0.187122215087865</v>
      </c>
      <c r="BG11" s="14">
        <v>0.24463692009534899</v>
      </c>
      <c r="BH11" s="14">
        <v>0.29873985972182099</v>
      </c>
      <c r="BI11" s="14">
        <v>0.36348364658500798</v>
      </c>
      <c r="BJ11" s="14"/>
      <c r="BK11" s="14">
        <v>0.18208996176769901</v>
      </c>
      <c r="BL11" s="14">
        <v>0.20706459987213999</v>
      </c>
      <c r="BM11" s="14">
        <v>0.279181204616614</v>
      </c>
      <c r="BN11" s="14">
        <v>0.348415157571629</v>
      </c>
      <c r="BO11" s="14"/>
      <c r="BP11" s="14">
        <v>0.26322500712750002</v>
      </c>
      <c r="BQ11" s="14">
        <v>0.26020168054744602</v>
      </c>
      <c r="BR11" s="14">
        <v>0.25038324767345699</v>
      </c>
      <c r="BS11" s="14">
        <v>4.69886413324654E-2</v>
      </c>
      <c r="BT11" s="14">
        <v>0.45249553452243002</v>
      </c>
    </row>
    <row r="12" spans="2:72" x14ac:dyDescent="0.35">
      <c r="B12" s="15" t="s">
        <v>134</v>
      </c>
      <c r="C12" s="14">
        <v>0.110583127413484</v>
      </c>
      <c r="D12" s="14">
        <v>0.110963392897499</v>
      </c>
      <c r="E12" s="14">
        <v>0.109946197165827</v>
      </c>
      <c r="F12" s="14"/>
      <c r="G12" s="14">
        <v>0.13928407459068001</v>
      </c>
      <c r="H12" s="14">
        <v>0.138499580904934</v>
      </c>
      <c r="I12" s="14">
        <v>0.12978563248616201</v>
      </c>
      <c r="J12" s="14">
        <v>0.111895108378414</v>
      </c>
      <c r="K12" s="14">
        <v>8.6604208973514799E-2</v>
      </c>
      <c r="L12" s="14">
        <v>6.8235849652078101E-2</v>
      </c>
      <c r="M12" s="14"/>
      <c r="N12" s="14">
        <v>8.6872240568213799E-2</v>
      </c>
      <c r="O12" s="14">
        <v>0.116358002152463</v>
      </c>
      <c r="P12" s="14">
        <v>0.122374649762091</v>
      </c>
      <c r="Q12" s="14">
        <v>0.12103569675477199</v>
      </c>
      <c r="R12" s="14"/>
      <c r="S12" s="14">
        <v>0.121094172341169</v>
      </c>
      <c r="T12" s="14">
        <v>0.107820902213484</v>
      </c>
      <c r="U12" s="14">
        <v>0.108559135039967</v>
      </c>
      <c r="V12" s="14">
        <v>0.115393538230425</v>
      </c>
      <c r="W12" s="14">
        <v>0.126926248412744</v>
      </c>
      <c r="X12" s="14">
        <v>0.11770755377881401</v>
      </c>
      <c r="Y12" s="14">
        <v>0.10935120990679301</v>
      </c>
      <c r="Z12" s="14">
        <v>9.9546555276618306E-2</v>
      </c>
      <c r="AA12" s="14">
        <v>8.5453269935423404E-2</v>
      </c>
      <c r="AB12" s="14">
        <v>0.116273122241228</v>
      </c>
      <c r="AC12" s="14">
        <v>0.10602441706893299</v>
      </c>
      <c r="AD12" s="14">
        <v>0.105620481935746</v>
      </c>
      <c r="AE12" s="14"/>
      <c r="AF12" s="14">
        <v>0.12871565390815401</v>
      </c>
      <c r="AG12" s="14">
        <v>0.111693518386749</v>
      </c>
      <c r="AH12" s="14">
        <v>9.8812313851369099E-2</v>
      </c>
      <c r="AI12" s="14">
        <v>0.119407837846969</v>
      </c>
      <c r="AJ12" s="14">
        <v>8.84905306223287E-2</v>
      </c>
      <c r="AK12" s="14"/>
      <c r="AL12" s="14">
        <v>0.157992683713015</v>
      </c>
      <c r="AM12" s="14">
        <v>0.108440751308364</v>
      </c>
      <c r="AN12" s="14">
        <v>0.11807086372974</v>
      </c>
      <c r="AO12" s="14">
        <v>0.11715164978277</v>
      </c>
      <c r="AP12" s="14">
        <v>0.14038677022084001</v>
      </c>
      <c r="AQ12" s="14">
        <v>0.100743136872289</v>
      </c>
      <c r="AR12" s="14">
        <v>0.13055847293575101</v>
      </c>
      <c r="AS12" s="14">
        <v>0.109209096133412</v>
      </c>
      <c r="AT12" s="14">
        <v>0.102204707144351</v>
      </c>
      <c r="AU12" s="14">
        <v>0.10303967150837599</v>
      </c>
      <c r="AV12" s="14">
        <v>0.127835175136085</v>
      </c>
      <c r="AW12" s="14">
        <v>9.5705799074197406E-2</v>
      </c>
      <c r="AX12" s="14">
        <v>0.103420312035278</v>
      </c>
      <c r="AY12" s="14">
        <v>6.7889155385010599E-2</v>
      </c>
      <c r="AZ12" s="14">
        <v>7.6083649954906102E-2</v>
      </c>
      <c r="BA12" s="14">
        <v>8.0302048152366995E-2</v>
      </c>
      <c r="BB12" s="14"/>
      <c r="BC12" s="14">
        <v>0.12300131148669601</v>
      </c>
      <c r="BD12" s="14">
        <v>0.105140991418468</v>
      </c>
      <c r="BE12" s="14"/>
      <c r="BF12" s="14">
        <v>7.3287017255243198E-2</v>
      </c>
      <c r="BG12" s="14">
        <v>0.100413947011634</v>
      </c>
      <c r="BH12" s="14">
        <v>0.12926187084801199</v>
      </c>
      <c r="BI12" s="14">
        <v>0.17991357315057599</v>
      </c>
      <c r="BJ12" s="14"/>
      <c r="BK12" s="14">
        <v>8.0587207203946007E-2</v>
      </c>
      <c r="BL12" s="14">
        <v>8.8990542064012995E-2</v>
      </c>
      <c r="BM12" s="14">
        <v>0.11986141079736</v>
      </c>
      <c r="BN12" s="14">
        <v>0.14624353703134799</v>
      </c>
      <c r="BO12" s="14"/>
      <c r="BP12" s="14">
        <v>0.16882650266720201</v>
      </c>
      <c r="BQ12" s="14">
        <v>6.7888236063848806E-2</v>
      </c>
      <c r="BR12" s="14">
        <v>5.7687421245180601E-2</v>
      </c>
      <c r="BS12" s="14">
        <v>1.76801276588139E-2</v>
      </c>
      <c r="BT12" s="14">
        <v>0.193645032737255</v>
      </c>
    </row>
    <row r="13" spans="2:72" ht="29" x14ac:dyDescent="0.35">
      <c r="B13" s="15" t="s">
        <v>135</v>
      </c>
      <c r="C13" s="20">
        <v>4.5312501491595103E-2</v>
      </c>
      <c r="D13" s="20">
        <v>4.4731905523354903E-2</v>
      </c>
      <c r="E13" s="20">
        <v>4.6080259088567103E-2</v>
      </c>
      <c r="F13" s="20"/>
      <c r="G13" s="20">
        <v>6.8067928674397704E-2</v>
      </c>
      <c r="H13" s="20">
        <v>6.25347517249768E-2</v>
      </c>
      <c r="I13" s="20">
        <v>5.3844844802441602E-2</v>
      </c>
      <c r="J13" s="20">
        <v>3.6106582418779697E-2</v>
      </c>
      <c r="K13" s="20">
        <v>3.2372209777730997E-2</v>
      </c>
      <c r="L13" s="20">
        <v>2.5427560005655301E-2</v>
      </c>
      <c r="M13" s="20"/>
      <c r="N13" s="20">
        <v>3.8691842593250002E-2</v>
      </c>
      <c r="O13" s="20">
        <v>3.3484364631958599E-2</v>
      </c>
      <c r="P13" s="20">
        <v>4.9120247905140801E-2</v>
      </c>
      <c r="Q13" s="20">
        <v>6.2120258847605303E-2</v>
      </c>
      <c r="R13" s="20"/>
      <c r="S13" s="20">
        <v>4.7262461985774003E-2</v>
      </c>
      <c r="T13" s="20">
        <v>4.04623001652957E-2</v>
      </c>
      <c r="U13" s="20">
        <v>4.1768865064207301E-2</v>
      </c>
      <c r="V13" s="20">
        <v>4.4364501455360097E-2</v>
      </c>
      <c r="W13" s="20">
        <v>4.69966322150044E-2</v>
      </c>
      <c r="X13" s="20">
        <v>5.9557289190890698E-2</v>
      </c>
      <c r="Y13" s="20">
        <v>3.7748262437644002E-2</v>
      </c>
      <c r="Z13" s="20">
        <v>5.2891453747109102E-2</v>
      </c>
      <c r="AA13" s="20">
        <v>3.6362542930682598E-2</v>
      </c>
      <c r="AB13" s="20">
        <v>4.8030188273803003E-2</v>
      </c>
      <c r="AC13" s="20">
        <v>5.0488015138094602E-2</v>
      </c>
      <c r="AD13" s="20">
        <v>4.8973442021234298E-2</v>
      </c>
      <c r="AE13" s="20"/>
      <c r="AF13" s="20">
        <v>5.8238039566177999E-2</v>
      </c>
      <c r="AG13" s="20">
        <v>3.8356390410483901E-2</v>
      </c>
      <c r="AH13" s="20">
        <v>4.2008923684499197E-2</v>
      </c>
      <c r="AI13" s="20">
        <v>4.1389527814897402E-2</v>
      </c>
      <c r="AJ13" s="20">
        <v>7.7493186881386206E-2</v>
      </c>
      <c r="AK13" s="20"/>
      <c r="AL13" s="20">
        <v>9.9806705975988896E-2</v>
      </c>
      <c r="AM13" s="20">
        <v>7.5949670723490903E-2</v>
      </c>
      <c r="AN13" s="20">
        <v>6.2731994625909004E-2</v>
      </c>
      <c r="AO13" s="20">
        <v>5.4833941789019902E-2</v>
      </c>
      <c r="AP13" s="20">
        <v>4.6081487414762701E-2</v>
      </c>
      <c r="AQ13" s="20">
        <v>3.0591780512084301E-2</v>
      </c>
      <c r="AR13" s="20">
        <v>5.08373563017172E-2</v>
      </c>
      <c r="AS13" s="20">
        <v>3.8528497581633299E-2</v>
      </c>
      <c r="AT13" s="20">
        <v>3.2081344649478302E-2</v>
      </c>
      <c r="AU13" s="20">
        <v>3.1582560813815198E-2</v>
      </c>
      <c r="AV13" s="20">
        <v>3.4596970166921301E-2</v>
      </c>
      <c r="AW13" s="20">
        <v>5.1250808399575597E-2</v>
      </c>
      <c r="AX13" s="20">
        <v>2.5640483691030599E-2</v>
      </c>
      <c r="AY13" s="20">
        <v>2.5025847533882501E-2</v>
      </c>
      <c r="AZ13" s="20">
        <v>4.9012500798909502E-2</v>
      </c>
      <c r="BA13" s="20">
        <v>6.3144196880175196E-2</v>
      </c>
      <c r="BB13" s="20"/>
      <c r="BC13" s="20">
        <v>5.7800356208053502E-2</v>
      </c>
      <c r="BD13" s="20">
        <v>3.9839833084338E-2</v>
      </c>
      <c r="BE13" s="20"/>
      <c r="BF13" s="20">
        <v>1.9957018158059201E-2</v>
      </c>
      <c r="BG13" s="20">
        <v>3.6913890751453897E-2</v>
      </c>
      <c r="BH13" s="20">
        <v>6.0985797944127E-2</v>
      </c>
      <c r="BI13" s="20">
        <v>9.0376923881207494E-2</v>
      </c>
      <c r="BJ13" s="20"/>
      <c r="BK13" s="20">
        <v>2.8967174147787898E-2</v>
      </c>
      <c r="BL13" s="20">
        <v>3.4642023150347603E-2</v>
      </c>
      <c r="BM13" s="20">
        <v>4.5628079739799599E-2</v>
      </c>
      <c r="BN13" s="20">
        <v>7.1544749785499295E-2</v>
      </c>
      <c r="BO13" s="20"/>
      <c r="BP13" s="20">
        <v>9.5363477123859203E-2</v>
      </c>
      <c r="BQ13" s="20">
        <v>1.3925406035639101E-2</v>
      </c>
      <c r="BR13" s="20">
        <v>1.3394651582064E-2</v>
      </c>
      <c r="BS13" s="20">
        <v>1.04208109594594E-2</v>
      </c>
      <c r="BT13" s="20">
        <v>6.6083722564927297E-2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139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1.7477878485807299E-2</v>
      </c>
      <c r="D9" s="14">
        <v>1.66060270020633E-2</v>
      </c>
      <c r="E9" s="14">
        <v>1.8406122459231001E-2</v>
      </c>
      <c r="F9" s="14"/>
      <c r="G9" s="14">
        <v>1.2832949635485501E-2</v>
      </c>
      <c r="H9" s="14">
        <v>1.2997088478304501E-2</v>
      </c>
      <c r="I9" s="14">
        <v>1.1693028623844101E-2</v>
      </c>
      <c r="J9" s="14">
        <v>2.0285265149449901E-2</v>
      </c>
      <c r="K9" s="14">
        <v>2.2538265261213102E-2</v>
      </c>
      <c r="L9" s="14">
        <v>2.3240118008345301E-2</v>
      </c>
      <c r="M9" s="14"/>
      <c r="N9" s="14">
        <v>1.0954120341265401E-2</v>
      </c>
      <c r="O9" s="14">
        <v>1.49114334901739E-2</v>
      </c>
      <c r="P9" s="14">
        <v>1.8406836669547601E-2</v>
      </c>
      <c r="Q9" s="14">
        <v>2.6650378278503101E-2</v>
      </c>
      <c r="R9" s="14"/>
      <c r="S9" s="14">
        <v>1.55463782921782E-2</v>
      </c>
      <c r="T9" s="14">
        <v>1.8092101323422101E-2</v>
      </c>
      <c r="U9" s="14">
        <v>1.8346877468511501E-2</v>
      </c>
      <c r="V9" s="14">
        <v>1.25041271294263E-2</v>
      </c>
      <c r="W9" s="14">
        <v>1.8201384045079101E-2</v>
      </c>
      <c r="X9" s="14">
        <v>1.49638170146719E-2</v>
      </c>
      <c r="Y9" s="14">
        <v>1.9452502559802201E-2</v>
      </c>
      <c r="Z9" s="14">
        <v>1.5541822810024201E-2</v>
      </c>
      <c r="AA9" s="14">
        <v>1.5793016541053601E-2</v>
      </c>
      <c r="AB9" s="14">
        <v>2.5925058252622299E-2</v>
      </c>
      <c r="AC9" s="14">
        <v>1.2797324002358799E-2</v>
      </c>
      <c r="AD9" s="14">
        <v>2.8264168817328301E-2</v>
      </c>
      <c r="AE9" s="14"/>
      <c r="AF9" s="14">
        <v>2.8108921295117301E-2</v>
      </c>
      <c r="AG9" s="14">
        <v>1.6681776315041599E-2</v>
      </c>
      <c r="AH9" s="14">
        <v>7.6208395605025202E-3</v>
      </c>
      <c r="AI9" s="14">
        <v>1.0509162322523901E-2</v>
      </c>
      <c r="AJ9" s="14">
        <v>1.35929707134297E-2</v>
      </c>
      <c r="AK9" s="14"/>
      <c r="AL9" s="14">
        <v>2.5700296290496999E-2</v>
      </c>
      <c r="AM9" s="14">
        <v>2.9046848301643498E-2</v>
      </c>
      <c r="AN9" s="14">
        <v>2.7607093547660801E-2</v>
      </c>
      <c r="AO9" s="14">
        <v>2.6234426490922402E-2</v>
      </c>
      <c r="AP9" s="14">
        <v>1.9967186551156701E-2</v>
      </c>
      <c r="AQ9" s="14">
        <v>1.86051453039172E-2</v>
      </c>
      <c r="AR9" s="14">
        <v>6.3403063426344403E-3</v>
      </c>
      <c r="AS9" s="14">
        <v>1.26841715381373E-2</v>
      </c>
      <c r="AT9" s="14">
        <v>2.1241092105313698E-2</v>
      </c>
      <c r="AU9" s="14">
        <v>1.32487530420663E-2</v>
      </c>
      <c r="AV9" s="14">
        <v>9.5217335118395596E-3</v>
      </c>
      <c r="AW9" s="14">
        <v>2.5041316679724E-2</v>
      </c>
      <c r="AX9" s="14">
        <v>2.06945185773896E-2</v>
      </c>
      <c r="AY9" s="14">
        <v>8.77447847185088E-3</v>
      </c>
      <c r="AZ9" s="14">
        <v>1.44161471256509E-2</v>
      </c>
      <c r="BA9" s="14">
        <v>2.0456152434200699E-3</v>
      </c>
      <c r="BB9" s="14"/>
      <c r="BC9" s="14">
        <v>1.3496621368692801E-2</v>
      </c>
      <c r="BD9" s="14">
        <v>1.9222621721591698E-2</v>
      </c>
      <c r="BE9" s="14"/>
      <c r="BF9" s="14">
        <v>9.80895857404172E-3</v>
      </c>
      <c r="BG9" s="14">
        <v>1.3961442510267499E-2</v>
      </c>
      <c r="BH9" s="14">
        <v>2.4690922575607201E-2</v>
      </c>
      <c r="BI9" s="14">
        <v>2.8727088455159901E-2</v>
      </c>
      <c r="BJ9" s="14"/>
      <c r="BK9" s="14">
        <v>1.07995819502349E-2</v>
      </c>
      <c r="BL9" s="14">
        <v>7.8458499495542792E-3</v>
      </c>
      <c r="BM9" s="14">
        <v>1.8336342808237399E-2</v>
      </c>
      <c r="BN9" s="14">
        <v>3.1531692126373703E-2</v>
      </c>
      <c r="BO9" s="14"/>
      <c r="BP9" s="14">
        <v>2.1082473800876798E-3</v>
      </c>
      <c r="BQ9" s="14">
        <v>2.2029671162292E-2</v>
      </c>
      <c r="BR9" s="14">
        <v>1.60348618694513E-2</v>
      </c>
      <c r="BS9" s="14">
        <v>2.9425795108045899E-3</v>
      </c>
      <c r="BT9" s="14">
        <v>4.2229713094349398E-2</v>
      </c>
    </row>
    <row r="10" spans="2:72" x14ac:dyDescent="0.35">
      <c r="B10" s="15" t="s">
        <v>132</v>
      </c>
      <c r="C10" s="14">
        <v>5.3840284891903199E-2</v>
      </c>
      <c r="D10" s="14">
        <v>5.2563549671365201E-2</v>
      </c>
      <c r="E10" s="14">
        <v>5.4823068083563103E-2</v>
      </c>
      <c r="F10" s="14"/>
      <c r="G10" s="14">
        <v>5.3579139525161197E-2</v>
      </c>
      <c r="H10" s="14">
        <v>4.0584907647688302E-2</v>
      </c>
      <c r="I10" s="14">
        <v>4.4386148814123297E-2</v>
      </c>
      <c r="J10" s="14">
        <v>5.7845773082664698E-2</v>
      </c>
      <c r="K10" s="14">
        <v>5.6940577167286399E-2</v>
      </c>
      <c r="L10" s="14">
        <v>6.7166923048067498E-2</v>
      </c>
      <c r="M10" s="14"/>
      <c r="N10" s="14">
        <v>3.2458790069855699E-2</v>
      </c>
      <c r="O10" s="14">
        <v>5.6469692939992301E-2</v>
      </c>
      <c r="P10" s="14">
        <v>5.1214128026790998E-2</v>
      </c>
      <c r="Q10" s="14">
        <v>7.73584712342648E-2</v>
      </c>
      <c r="R10" s="14"/>
      <c r="S10" s="14">
        <v>4.2678399468062699E-2</v>
      </c>
      <c r="T10" s="14">
        <v>4.6949394949768498E-2</v>
      </c>
      <c r="U10" s="14">
        <v>5.5168626232078598E-2</v>
      </c>
      <c r="V10" s="14">
        <v>6.6085914813152305E-2</v>
      </c>
      <c r="W10" s="14">
        <v>5.1695929570548499E-2</v>
      </c>
      <c r="X10" s="14">
        <v>5.1032300800140297E-2</v>
      </c>
      <c r="Y10" s="14">
        <v>5.4256456730356201E-2</v>
      </c>
      <c r="Z10" s="14">
        <v>7.5226073260696705E-2</v>
      </c>
      <c r="AA10" s="14">
        <v>6.3846860282497003E-2</v>
      </c>
      <c r="AB10" s="14">
        <v>5.96694347588183E-2</v>
      </c>
      <c r="AC10" s="14">
        <v>3.9543238836314797E-2</v>
      </c>
      <c r="AD10" s="14">
        <v>4.89434805118939E-2</v>
      </c>
      <c r="AE10" s="14"/>
      <c r="AF10" s="14">
        <v>7.3899779484266195E-2</v>
      </c>
      <c r="AG10" s="14">
        <v>6.1097996558505001E-2</v>
      </c>
      <c r="AH10" s="14">
        <v>3.7441527134426097E-2</v>
      </c>
      <c r="AI10" s="14">
        <v>2.8612461504913499E-2</v>
      </c>
      <c r="AJ10" s="14">
        <v>2.1299155488150499E-2</v>
      </c>
      <c r="AK10" s="14"/>
      <c r="AL10" s="14">
        <v>8.6410712473262097E-2</v>
      </c>
      <c r="AM10" s="14">
        <v>6.3400209788185405E-2</v>
      </c>
      <c r="AN10" s="14">
        <v>6.5100059664136303E-2</v>
      </c>
      <c r="AO10" s="14">
        <v>7.4610056897947502E-2</v>
      </c>
      <c r="AP10" s="14">
        <v>7.4353297574038302E-2</v>
      </c>
      <c r="AQ10" s="14">
        <v>6.0099582773490298E-2</v>
      </c>
      <c r="AR10" s="14">
        <v>4.8427572772288E-2</v>
      </c>
      <c r="AS10" s="14">
        <v>5.9050295744508999E-2</v>
      </c>
      <c r="AT10" s="14">
        <v>5.8590403241707202E-2</v>
      </c>
      <c r="AU10" s="14">
        <v>4.9945750870651902E-2</v>
      </c>
      <c r="AV10" s="14">
        <v>5.3932291151567703E-2</v>
      </c>
      <c r="AW10" s="14">
        <v>4.7250313036844703E-2</v>
      </c>
      <c r="AX10" s="14">
        <v>2.6051725484383101E-2</v>
      </c>
      <c r="AY10" s="14">
        <v>2.0649975512583501E-2</v>
      </c>
      <c r="AZ10" s="14">
        <v>6.2590854509703198E-2</v>
      </c>
      <c r="BA10" s="14">
        <v>4.8590823890685402E-3</v>
      </c>
      <c r="BB10" s="14"/>
      <c r="BC10" s="14">
        <v>4.9659647428902699E-2</v>
      </c>
      <c r="BD10" s="14">
        <v>5.56724044260778E-2</v>
      </c>
      <c r="BE10" s="14"/>
      <c r="BF10" s="14">
        <v>4.5805118000431501E-2</v>
      </c>
      <c r="BG10" s="14">
        <v>4.9027049774099898E-2</v>
      </c>
      <c r="BH10" s="14">
        <v>5.6469006470601497E-2</v>
      </c>
      <c r="BI10" s="14">
        <v>7.8239919416279696E-2</v>
      </c>
      <c r="BJ10" s="14"/>
      <c r="BK10" s="14">
        <v>4.0574318997044397E-2</v>
      </c>
      <c r="BL10" s="14">
        <v>3.7212464858023202E-2</v>
      </c>
      <c r="BM10" s="14">
        <v>5.3056289668576E-2</v>
      </c>
      <c r="BN10" s="14">
        <v>8.3670792868216201E-2</v>
      </c>
      <c r="BO10" s="14"/>
      <c r="BP10" s="14">
        <v>9.1058163551936706E-3</v>
      </c>
      <c r="BQ10" s="14">
        <v>6.4938048604043605E-2</v>
      </c>
      <c r="BR10" s="14">
        <v>7.7217178606559703E-2</v>
      </c>
      <c r="BS10" s="14">
        <v>1.9535290148580699E-3</v>
      </c>
      <c r="BT10" s="14">
        <v>0.12554278747865999</v>
      </c>
    </row>
    <row r="11" spans="2:72" x14ac:dyDescent="0.35">
      <c r="B11" s="15" t="s">
        <v>133</v>
      </c>
      <c r="C11" s="14">
        <v>0.23438421449711</v>
      </c>
      <c r="D11" s="14">
        <v>0.22544750212263601</v>
      </c>
      <c r="E11" s="14">
        <v>0.24390495214188099</v>
      </c>
      <c r="F11" s="14"/>
      <c r="G11" s="14">
        <v>0.21786307533886301</v>
      </c>
      <c r="H11" s="14">
        <v>0.182111123654908</v>
      </c>
      <c r="I11" s="14">
        <v>0.20913477609632</v>
      </c>
      <c r="J11" s="14">
        <v>0.25293060076400098</v>
      </c>
      <c r="K11" s="14">
        <v>0.28345726354030598</v>
      </c>
      <c r="L11" s="14">
        <v>0.260459932848431</v>
      </c>
      <c r="M11" s="14"/>
      <c r="N11" s="14">
        <v>0.17645779488612601</v>
      </c>
      <c r="O11" s="14">
        <v>0.24678974334159001</v>
      </c>
      <c r="P11" s="14">
        <v>0.22722057716781999</v>
      </c>
      <c r="Q11" s="14">
        <v>0.28798012665218298</v>
      </c>
      <c r="R11" s="14"/>
      <c r="S11" s="14">
        <v>0.191810648561546</v>
      </c>
      <c r="T11" s="14">
        <v>0.23927677173349299</v>
      </c>
      <c r="U11" s="14">
        <v>0.25516820319706901</v>
      </c>
      <c r="V11" s="14">
        <v>0.21428142895255001</v>
      </c>
      <c r="W11" s="14">
        <v>0.26662275985314898</v>
      </c>
      <c r="X11" s="14">
        <v>0.24174291670145401</v>
      </c>
      <c r="Y11" s="14">
        <v>0.27366881577889901</v>
      </c>
      <c r="Z11" s="14">
        <v>0.22709137306327601</v>
      </c>
      <c r="AA11" s="14">
        <v>0.210309819337233</v>
      </c>
      <c r="AB11" s="14">
        <v>0.23492647611818901</v>
      </c>
      <c r="AC11" s="14">
        <v>0.28271274121777801</v>
      </c>
      <c r="AD11" s="14">
        <v>0.23046960180451501</v>
      </c>
      <c r="AE11" s="14"/>
      <c r="AF11" s="14">
        <v>0.31625076539032598</v>
      </c>
      <c r="AG11" s="14">
        <v>0.25685490489829199</v>
      </c>
      <c r="AH11" s="14">
        <v>0.18284354249531401</v>
      </c>
      <c r="AI11" s="14">
        <v>0.14416344114237001</v>
      </c>
      <c r="AJ11" s="14">
        <v>0.126996971994942</v>
      </c>
      <c r="AK11" s="14"/>
      <c r="AL11" s="14">
        <v>0.40674105804819</v>
      </c>
      <c r="AM11" s="14">
        <v>0.32014775985702498</v>
      </c>
      <c r="AN11" s="14">
        <v>0.27767050561336498</v>
      </c>
      <c r="AO11" s="14">
        <v>0.27466631441739597</v>
      </c>
      <c r="AP11" s="14">
        <v>0.26416630456442802</v>
      </c>
      <c r="AQ11" s="14">
        <v>0.249061455565909</v>
      </c>
      <c r="AR11" s="14">
        <v>0.23716636416088399</v>
      </c>
      <c r="AS11" s="14">
        <v>0.229253296371207</v>
      </c>
      <c r="AT11" s="14">
        <v>0.23944563492658699</v>
      </c>
      <c r="AU11" s="14">
        <v>0.20829333004353101</v>
      </c>
      <c r="AV11" s="14">
        <v>0.21550768691581301</v>
      </c>
      <c r="AW11" s="14">
        <v>0.187509234882832</v>
      </c>
      <c r="AX11" s="14">
        <v>0.18227342647713499</v>
      </c>
      <c r="AY11" s="14">
        <v>0.20338858562762399</v>
      </c>
      <c r="AZ11" s="14">
        <v>0.14276012658551701</v>
      </c>
      <c r="BA11" s="14">
        <v>0.115931397501009</v>
      </c>
      <c r="BB11" s="14"/>
      <c r="BC11" s="14">
        <v>0.17084849713234601</v>
      </c>
      <c r="BD11" s="14">
        <v>0.26222806126258202</v>
      </c>
      <c r="BE11" s="14"/>
      <c r="BF11" s="14">
        <v>0.18136622956787099</v>
      </c>
      <c r="BG11" s="14">
        <v>0.228311335618084</v>
      </c>
      <c r="BH11" s="14">
        <v>0.25398178405377297</v>
      </c>
      <c r="BI11" s="14">
        <v>0.32521448783831303</v>
      </c>
      <c r="BJ11" s="14"/>
      <c r="BK11" s="14">
        <v>0.18614175485037601</v>
      </c>
      <c r="BL11" s="14">
        <v>0.19399369105535999</v>
      </c>
      <c r="BM11" s="14">
        <v>0.23659186485172501</v>
      </c>
      <c r="BN11" s="14">
        <v>0.31736318826294302</v>
      </c>
      <c r="BO11" s="14"/>
      <c r="BP11" s="14">
        <v>0.10195393725476801</v>
      </c>
      <c r="BQ11" s="14">
        <v>0.31350443861302602</v>
      </c>
      <c r="BR11" s="14">
        <v>0.33897572958287597</v>
      </c>
      <c r="BS11" s="14">
        <v>2.8336262432155101E-2</v>
      </c>
      <c r="BT11" s="14">
        <v>0.45373463260968999</v>
      </c>
    </row>
    <row r="12" spans="2:72" x14ac:dyDescent="0.35">
      <c r="B12" s="15" t="s">
        <v>134</v>
      </c>
      <c r="C12" s="14">
        <v>0.36371054201766401</v>
      </c>
      <c r="D12" s="14">
        <v>0.36687618992017201</v>
      </c>
      <c r="E12" s="14">
        <v>0.36028826304445599</v>
      </c>
      <c r="F12" s="14"/>
      <c r="G12" s="14">
        <v>0.36227771554268401</v>
      </c>
      <c r="H12" s="14">
        <v>0.316156887287532</v>
      </c>
      <c r="I12" s="14">
        <v>0.36377036037729099</v>
      </c>
      <c r="J12" s="14">
        <v>0.36580206619830302</v>
      </c>
      <c r="K12" s="14">
        <v>0.36686794380724203</v>
      </c>
      <c r="L12" s="14">
        <v>0.39947837457573099</v>
      </c>
      <c r="M12" s="14"/>
      <c r="N12" s="14">
        <v>0.34982504059678399</v>
      </c>
      <c r="O12" s="14">
        <v>0.388361828978737</v>
      </c>
      <c r="P12" s="14">
        <v>0.37765951886844201</v>
      </c>
      <c r="Q12" s="14">
        <v>0.33999377766417999</v>
      </c>
      <c r="R12" s="14"/>
      <c r="S12" s="14">
        <v>0.318634607014328</v>
      </c>
      <c r="T12" s="14">
        <v>0.38950532264159099</v>
      </c>
      <c r="U12" s="14">
        <v>0.371691449993032</v>
      </c>
      <c r="V12" s="14">
        <v>0.38458738923614699</v>
      </c>
      <c r="W12" s="14">
        <v>0.36722055848204699</v>
      </c>
      <c r="X12" s="14">
        <v>0.36349642345266903</v>
      </c>
      <c r="Y12" s="14">
        <v>0.35979651844233801</v>
      </c>
      <c r="Z12" s="14">
        <v>0.34164079510811002</v>
      </c>
      <c r="AA12" s="14">
        <v>0.377682409500399</v>
      </c>
      <c r="AB12" s="14">
        <v>0.368948955777751</v>
      </c>
      <c r="AC12" s="14">
        <v>0.36214593024982</v>
      </c>
      <c r="AD12" s="14">
        <v>0.34630645226308898</v>
      </c>
      <c r="AE12" s="14"/>
      <c r="AF12" s="14">
        <v>0.34284233178050899</v>
      </c>
      <c r="AG12" s="14">
        <v>0.38338970057829103</v>
      </c>
      <c r="AH12" s="14">
        <v>0.37957338014244602</v>
      </c>
      <c r="AI12" s="14">
        <v>0.33655319308613701</v>
      </c>
      <c r="AJ12" s="14">
        <v>0.219014023903639</v>
      </c>
      <c r="AK12" s="14"/>
      <c r="AL12" s="14">
        <v>0.28886049592712298</v>
      </c>
      <c r="AM12" s="14">
        <v>0.32422863673785801</v>
      </c>
      <c r="AN12" s="14">
        <v>0.33763832004799199</v>
      </c>
      <c r="AO12" s="14">
        <v>0.365448395030747</v>
      </c>
      <c r="AP12" s="14">
        <v>0.32637073568435498</v>
      </c>
      <c r="AQ12" s="14">
        <v>0.38512932514549197</v>
      </c>
      <c r="AR12" s="14">
        <v>0.41138915537732801</v>
      </c>
      <c r="AS12" s="14">
        <v>0.38264694500169999</v>
      </c>
      <c r="AT12" s="14">
        <v>0.37766836221568501</v>
      </c>
      <c r="AU12" s="14">
        <v>0.36075088452253701</v>
      </c>
      <c r="AV12" s="14">
        <v>0.36926849352431501</v>
      </c>
      <c r="AW12" s="14">
        <v>0.38355430051399603</v>
      </c>
      <c r="AX12" s="14">
        <v>0.40898794637661001</v>
      </c>
      <c r="AY12" s="14">
        <v>0.36871637056522899</v>
      </c>
      <c r="AZ12" s="14">
        <v>0.40478520704384102</v>
      </c>
      <c r="BA12" s="14">
        <v>0.27450578066095799</v>
      </c>
      <c r="BB12" s="14"/>
      <c r="BC12" s="14">
        <v>0.32795039929869602</v>
      </c>
      <c r="BD12" s="14">
        <v>0.37938204106538798</v>
      </c>
      <c r="BE12" s="14"/>
      <c r="BF12" s="14">
        <v>0.39718741612747899</v>
      </c>
      <c r="BG12" s="14">
        <v>0.37453615162496301</v>
      </c>
      <c r="BH12" s="14">
        <v>0.33363831224019802</v>
      </c>
      <c r="BI12" s="14">
        <v>0.32339007528747599</v>
      </c>
      <c r="BJ12" s="14"/>
      <c r="BK12" s="14">
        <v>0.38606484804903901</v>
      </c>
      <c r="BL12" s="14">
        <v>0.398925014766847</v>
      </c>
      <c r="BM12" s="14">
        <v>0.36420990802533498</v>
      </c>
      <c r="BN12" s="14">
        <v>0.30860704948610501</v>
      </c>
      <c r="BO12" s="14"/>
      <c r="BP12" s="14">
        <v>0.42067810142594197</v>
      </c>
      <c r="BQ12" s="14">
        <v>0.474267605272994</v>
      </c>
      <c r="BR12" s="14">
        <v>0.44544602686446599</v>
      </c>
      <c r="BS12" s="14">
        <v>0.28598321254088499</v>
      </c>
      <c r="BT12" s="14">
        <v>0.28757885770728903</v>
      </c>
    </row>
    <row r="13" spans="2:72" ht="29" x14ac:dyDescent="0.35">
      <c r="B13" s="15" t="s">
        <v>135</v>
      </c>
      <c r="C13" s="20">
        <v>0.33058708010751597</v>
      </c>
      <c r="D13" s="20">
        <v>0.33850673128376302</v>
      </c>
      <c r="E13" s="20">
        <v>0.32257759427086902</v>
      </c>
      <c r="F13" s="20"/>
      <c r="G13" s="20">
        <v>0.35344711995780598</v>
      </c>
      <c r="H13" s="20">
        <v>0.44814999293156699</v>
      </c>
      <c r="I13" s="20">
        <v>0.371015686088422</v>
      </c>
      <c r="J13" s="20">
        <v>0.30313629480558102</v>
      </c>
      <c r="K13" s="20">
        <v>0.27019595022395299</v>
      </c>
      <c r="L13" s="20">
        <v>0.24965465151942501</v>
      </c>
      <c r="M13" s="20"/>
      <c r="N13" s="20">
        <v>0.43030425410596901</v>
      </c>
      <c r="O13" s="20">
        <v>0.29346730124950698</v>
      </c>
      <c r="P13" s="20">
        <v>0.32549893926739898</v>
      </c>
      <c r="Q13" s="20">
        <v>0.26801724617086897</v>
      </c>
      <c r="R13" s="20"/>
      <c r="S13" s="20">
        <v>0.43132996666388501</v>
      </c>
      <c r="T13" s="20">
        <v>0.30617640935172502</v>
      </c>
      <c r="U13" s="20">
        <v>0.29962484310930998</v>
      </c>
      <c r="V13" s="20">
        <v>0.32254113986872501</v>
      </c>
      <c r="W13" s="20">
        <v>0.29625936804917602</v>
      </c>
      <c r="X13" s="20">
        <v>0.32876454203106498</v>
      </c>
      <c r="Y13" s="20">
        <v>0.29282570648860401</v>
      </c>
      <c r="Z13" s="20">
        <v>0.340499935757892</v>
      </c>
      <c r="AA13" s="20">
        <v>0.33236789433881703</v>
      </c>
      <c r="AB13" s="20">
        <v>0.31053007509261898</v>
      </c>
      <c r="AC13" s="20">
        <v>0.30280076569372799</v>
      </c>
      <c r="AD13" s="20">
        <v>0.34601629660317401</v>
      </c>
      <c r="AE13" s="20"/>
      <c r="AF13" s="20">
        <v>0.23889820204978099</v>
      </c>
      <c r="AG13" s="20">
        <v>0.281975621649871</v>
      </c>
      <c r="AH13" s="20">
        <v>0.39252071066731098</v>
      </c>
      <c r="AI13" s="20">
        <v>0.48016174194405498</v>
      </c>
      <c r="AJ13" s="20">
        <v>0.61909687789983903</v>
      </c>
      <c r="AK13" s="20"/>
      <c r="AL13" s="20">
        <v>0.19228743726092801</v>
      </c>
      <c r="AM13" s="20">
        <v>0.263176545315287</v>
      </c>
      <c r="AN13" s="20">
        <v>0.29198402112684502</v>
      </c>
      <c r="AO13" s="20">
        <v>0.259040807162987</v>
      </c>
      <c r="AP13" s="20">
        <v>0.31514247562602199</v>
      </c>
      <c r="AQ13" s="20">
        <v>0.28710449121119103</v>
      </c>
      <c r="AR13" s="20">
        <v>0.29667660134686602</v>
      </c>
      <c r="AS13" s="20">
        <v>0.31636529134444702</v>
      </c>
      <c r="AT13" s="20">
        <v>0.303054507510708</v>
      </c>
      <c r="AU13" s="20">
        <v>0.36776128152121501</v>
      </c>
      <c r="AV13" s="20">
        <v>0.35176979489646498</v>
      </c>
      <c r="AW13" s="20">
        <v>0.35664483488660298</v>
      </c>
      <c r="AX13" s="20">
        <v>0.361992383084483</v>
      </c>
      <c r="AY13" s="20">
        <v>0.398470589822712</v>
      </c>
      <c r="AZ13" s="20">
        <v>0.37544766473528801</v>
      </c>
      <c r="BA13" s="20">
        <v>0.60265812420554399</v>
      </c>
      <c r="BB13" s="20"/>
      <c r="BC13" s="20">
        <v>0.43804483477136202</v>
      </c>
      <c r="BD13" s="20">
        <v>0.28349487152435998</v>
      </c>
      <c r="BE13" s="20"/>
      <c r="BF13" s="20">
        <v>0.36583227773017801</v>
      </c>
      <c r="BG13" s="20">
        <v>0.33416402047258598</v>
      </c>
      <c r="BH13" s="20">
        <v>0.331219974659821</v>
      </c>
      <c r="BI13" s="20">
        <v>0.24442842900277101</v>
      </c>
      <c r="BJ13" s="20"/>
      <c r="BK13" s="20">
        <v>0.376419496153306</v>
      </c>
      <c r="BL13" s="20">
        <v>0.36202297937021499</v>
      </c>
      <c r="BM13" s="20">
        <v>0.32780559464612602</v>
      </c>
      <c r="BN13" s="20">
        <v>0.25882727725636201</v>
      </c>
      <c r="BO13" s="20"/>
      <c r="BP13" s="20">
        <v>0.46615389758400799</v>
      </c>
      <c r="BQ13" s="20">
        <v>0.12526023634764399</v>
      </c>
      <c r="BR13" s="20">
        <v>0.122326203076647</v>
      </c>
      <c r="BS13" s="20">
        <v>0.68078441650129695</v>
      </c>
      <c r="BT13" s="20">
        <v>9.0914009110011601E-2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2.84055262927553E-2</v>
      </c>
      <c r="D9" s="14">
        <v>2.0950459941968001E-2</v>
      </c>
      <c r="E9" s="14">
        <v>3.5545923385746102E-2</v>
      </c>
      <c r="F9" s="14"/>
      <c r="G9" s="14">
        <v>2.6438712270826101E-2</v>
      </c>
      <c r="H9" s="14">
        <v>1.8252582044436499E-2</v>
      </c>
      <c r="I9" s="14">
        <v>2.76794041316188E-2</v>
      </c>
      <c r="J9" s="14">
        <v>3.6642807385299403E-2</v>
      </c>
      <c r="K9" s="14">
        <v>2.7836767218588999E-2</v>
      </c>
      <c r="L9" s="14">
        <v>3.2255243514966697E-2</v>
      </c>
      <c r="M9" s="14"/>
      <c r="N9" s="14">
        <v>1.6906801659712201E-2</v>
      </c>
      <c r="O9" s="14">
        <v>2.7826688486160399E-2</v>
      </c>
      <c r="P9" s="14">
        <v>2.4257830535501901E-2</v>
      </c>
      <c r="Q9" s="14">
        <v>4.4473397863936302E-2</v>
      </c>
      <c r="R9" s="14"/>
      <c r="S9" s="14">
        <v>1.9077845034055001E-2</v>
      </c>
      <c r="T9" s="14">
        <v>3.0718573722924799E-2</v>
      </c>
      <c r="U9" s="14">
        <v>4.3311354575392397E-2</v>
      </c>
      <c r="V9" s="14">
        <v>2.9934604463333001E-2</v>
      </c>
      <c r="W9" s="14">
        <v>3.9669709574103901E-2</v>
      </c>
      <c r="X9" s="14">
        <v>2.5157588375508601E-2</v>
      </c>
      <c r="Y9" s="14">
        <v>3.1246811637640402E-2</v>
      </c>
      <c r="Z9" s="14">
        <v>2.3390093686659799E-2</v>
      </c>
      <c r="AA9" s="14">
        <v>2.43014697715834E-2</v>
      </c>
      <c r="AB9" s="14">
        <v>2.81589327858505E-2</v>
      </c>
      <c r="AC9" s="14">
        <v>2.8024724554034201E-2</v>
      </c>
      <c r="AD9" s="14">
        <v>1.6533626983701599E-2</v>
      </c>
      <c r="AE9" s="14"/>
      <c r="AF9" s="14">
        <v>4.8379430944539101E-2</v>
      </c>
      <c r="AG9" s="14">
        <v>2.3404588281553999E-2</v>
      </c>
      <c r="AH9" s="14">
        <v>1.8446589890681299E-2</v>
      </c>
      <c r="AI9" s="14">
        <v>1.3035313848278799E-2</v>
      </c>
      <c r="AJ9" s="14">
        <v>2.0607657510605702E-2</v>
      </c>
      <c r="AK9" s="14"/>
      <c r="AL9" s="14">
        <v>3.7578495237452499E-2</v>
      </c>
      <c r="AM9" s="14">
        <v>3.84350102629549E-2</v>
      </c>
      <c r="AN9" s="14">
        <v>4.64107321217226E-2</v>
      </c>
      <c r="AO9" s="14">
        <v>2.85265420615308E-2</v>
      </c>
      <c r="AP9" s="14">
        <v>3.7335213455390197E-2</v>
      </c>
      <c r="AQ9" s="14">
        <v>2.7656945874535401E-2</v>
      </c>
      <c r="AR9" s="14">
        <v>1.9812340154507401E-2</v>
      </c>
      <c r="AS9" s="14">
        <v>2.65218366866945E-2</v>
      </c>
      <c r="AT9" s="14">
        <v>4.1693281866966803E-2</v>
      </c>
      <c r="AU9" s="14">
        <v>2.2273689550926699E-2</v>
      </c>
      <c r="AV9" s="14">
        <v>2.50548337155908E-2</v>
      </c>
      <c r="AW9" s="14">
        <v>1.8042382088454701E-2</v>
      </c>
      <c r="AX9" s="14">
        <v>2.2910970106932101E-2</v>
      </c>
      <c r="AY9" s="14">
        <v>1.54462886199675E-2</v>
      </c>
      <c r="AZ9" s="14">
        <v>2.37446391518156E-2</v>
      </c>
      <c r="BA9" s="14">
        <v>1.42270369005886E-2</v>
      </c>
      <c r="BB9" s="14"/>
      <c r="BC9" s="14">
        <v>2.0588590182613099E-2</v>
      </c>
      <c r="BD9" s="14">
        <v>3.1831214712651802E-2</v>
      </c>
      <c r="BE9" s="14"/>
      <c r="BF9" s="14">
        <v>1.6583137358800602E-2</v>
      </c>
      <c r="BG9" s="14">
        <v>2.4199660699882001E-2</v>
      </c>
      <c r="BH9" s="14">
        <v>3.2787253586548E-2</v>
      </c>
      <c r="BI9" s="14">
        <v>5.5932805466348802E-2</v>
      </c>
      <c r="BJ9" s="14"/>
      <c r="BK9" s="14">
        <v>1.18538660070445E-2</v>
      </c>
      <c r="BL9" s="14">
        <v>1.5933657383438299E-2</v>
      </c>
      <c r="BM9" s="14">
        <v>2.7431576169634701E-2</v>
      </c>
      <c r="BN9" s="14">
        <v>5.8512438418923299E-2</v>
      </c>
      <c r="BO9" s="14"/>
      <c r="BP9" s="14">
        <v>5.0114149152902998E-3</v>
      </c>
      <c r="BQ9" s="14">
        <v>1.5253016837980001E-2</v>
      </c>
      <c r="BR9" s="14">
        <v>1.78568562628947E-2</v>
      </c>
      <c r="BS9" s="14">
        <v>3.3825151569707198E-3</v>
      </c>
      <c r="BT9" s="14">
        <v>8.4354222851989999E-2</v>
      </c>
    </row>
    <row r="10" spans="2:72" x14ac:dyDescent="0.35">
      <c r="B10" s="15" t="s">
        <v>132</v>
      </c>
      <c r="C10" s="14">
        <v>7.7012229427934994E-2</v>
      </c>
      <c r="D10" s="14">
        <v>6.5088499734651695E-2</v>
      </c>
      <c r="E10" s="14">
        <v>8.87482665986008E-2</v>
      </c>
      <c r="F10" s="14"/>
      <c r="G10" s="14">
        <v>8.5255953201230195E-2</v>
      </c>
      <c r="H10" s="14">
        <v>7.6587659639150998E-2</v>
      </c>
      <c r="I10" s="14">
        <v>7.0076172618305205E-2</v>
      </c>
      <c r="J10" s="14">
        <v>8.6840028320961493E-2</v>
      </c>
      <c r="K10" s="14">
        <v>8.0163775393399403E-2</v>
      </c>
      <c r="L10" s="14">
        <v>6.7457827687729302E-2</v>
      </c>
      <c r="M10" s="14"/>
      <c r="N10" s="14">
        <v>4.9019972518387099E-2</v>
      </c>
      <c r="O10" s="14">
        <v>7.9206164165208606E-2</v>
      </c>
      <c r="P10" s="14">
        <v>8.2408001654265095E-2</v>
      </c>
      <c r="Q10" s="14">
        <v>9.9463364894010101E-2</v>
      </c>
      <c r="R10" s="14"/>
      <c r="S10" s="14">
        <v>6.3062751641248901E-2</v>
      </c>
      <c r="T10" s="14">
        <v>8.2794646755652998E-2</v>
      </c>
      <c r="U10" s="14">
        <v>8.1899170075722394E-2</v>
      </c>
      <c r="V10" s="14">
        <v>8.0816006331157098E-2</v>
      </c>
      <c r="W10" s="14">
        <v>6.9712112889295894E-2</v>
      </c>
      <c r="X10" s="14">
        <v>7.7443933987704494E-2</v>
      </c>
      <c r="Y10" s="14">
        <v>6.2741098627204395E-2</v>
      </c>
      <c r="Z10" s="14">
        <v>7.9130835420465895E-2</v>
      </c>
      <c r="AA10" s="14">
        <v>8.2140381967660797E-2</v>
      </c>
      <c r="AB10" s="14">
        <v>9.1941254894629995E-2</v>
      </c>
      <c r="AC10" s="14">
        <v>7.7347123853572106E-2</v>
      </c>
      <c r="AD10" s="14">
        <v>7.9428486998713896E-2</v>
      </c>
      <c r="AE10" s="14"/>
      <c r="AF10" s="14">
        <v>0.10117186202961</v>
      </c>
      <c r="AG10" s="14">
        <v>9.1712798870945203E-2</v>
      </c>
      <c r="AH10" s="14">
        <v>6.79427620609456E-2</v>
      </c>
      <c r="AI10" s="14">
        <v>4.1017920336511297E-2</v>
      </c>
      <c r="AJ10" s="14">
        <v>2.4607606225603498E-2</v>
      </c>
      <c r="AK10" s="14"/>
      <c r="AL10" s="14">
        <v>0.125853057581093</v>
      </c>
      <c r="AM10" s="14">
        <v>0.12441844866429699</v>
      </c>
      <c r="AN10" s="14">
        <v>9.4527074204901695E-2</v>
      </c>
      <c r="AO10" s="14">
        <v>0.105098970695552</v>
      </c>
      <c r="AP10" s="14">
        <v>9.8493107219454798E-2</v>
      </c>
      <c r="AQ10" s="14">
        <v>7.8701670274787097E-2</v>
      </c>
      <c r="AR10" s="14">
        <v>6.5536727710056697E-2</v>
      </c>
      <c r="AS10" s="14">
        <v>9.0626856397733296E-2</v>
      </c>
      <c r="AT10" s="14">
        <v>8.23807752585244E-2</v>
      </c>
      <c r="AU10" s="14">
        <v>6.3982311198733599E-2</v>
      </c>
      <c r="AV10" s="14">
        <v>6.2826992607053503E-2</v>
      </c>
      <c r="AW10" s="14">
        <v>6.2129823432997902E-2</v>
      </c>
      <c r="AX10" s="14">
        <v>6.5069619834590101E-2</v>
      </c>
      <c r="AY10" s="14">
        <v>4.8589771041995897E-2</v>
      </c>
      <c r="AZ10" s="14">
        <v>4.3718612840997803E-2</v>
      </c>
      <c r="BA10" s="14">
        <v>2.61180070649598E-2</v>
      </c>
      <c r="BB10" s="14"/>
      <c r="BC10" s="14">
        <v>6.3247746010920994E-2</v>
      </c>
      <c r="BD10" s="14">
        <v>8.3044366672391207E-2</v>
      </c>
      <c r="BE10" s="14"/>
      <c r="BF10" s="14">
        <v>4.5967090680615198E-2</v>
      </c>
      <c r="BG10" s="14">
        <v>7.17686002535073E-2</v>
      </c>
      <c r="BH10" s="14">
        <v>9.6651623951354099E-2</v>
      </c>
      <c r="BI10" s="14">
        <v>0.11840861012573101</v>
      </c>
      <c r="BJ10" s="14"/>
      <c r="BK10" s="14">
        <v>4.5904917221951301E-2</v>
      </c>
      <c r="BL10" s="14">
        <v>5.3417600829174003E-2</v>
      </c>
      <c r="BM10" s="14">
        <v>8.4121665869433301E-2</v>
      </c>
      <c r="BN10" s="14">
        <v>0.119129257536966</v>
      </c>
      <c r="BO10" s="14"/>
      <c r="BP10" s="14">
        <v>2.11431712670965E-2</v>
      </c>
      <c r="BQ10" s="14">
        <v>6.1388477354442202E-2</v>
      </c>
      <c r="BR10" s="14">
        <v>5.44531742973028E-2</v>
      </c>
      <c r="BS10" s="14">
        <v>4.7782119843375898E-3</v>
      </c>
      <c r="BT10" s="14">
        <v>0.21160770984918201</v>
      </c>
    </row>
    <row r="11" spans="2:72" x14ac:dyDescent="0.35">
      <c r="B11" s="15" t="s">
        <v>133</v>
      </c>
      <c r="C11" s="14">
        <v>0.25811049519901103</v>
      </c>
      <c r="D11" s="14">
        <v>0.232587679470212</v>
      </c>
      <c r="E11" s="14">
        <v>0.282950698737642</v>
      </c>
      <c r="F11" s="14"/>
      <c r="G11" s="14">
        <v>0.29475722803426302</v>
      </c>
      <c r="H11" s="14">
        <v>0.22563789406663101</v>
      </c>
      <c r="I11" s="14">
        <v>0.248649221081468</v>
      </c>
      <c r="J11" s="14">
        <v>0.27046901396001599</v>
      </c>
      <c r="K11" s="14">
        <v>0.26359228151229702</v>
      </c>
      <c r="L11" s="14">
        <v>0.25425130636522703</v>
      </c>
      <c r="M11" s="14"/>
      <c r="N11" s="14">
        <v>0.187798717295979</v>
      </c>
      <c r="O11" s="14">
        <v>0.25766619466046897</v>
      </c>
      <c r="P11" s="14">
        <v>0.26497964594804002</v>
      </c>
      <c r="Q11" s="14">
        <v>0.32852175577491599</v>
      </c>
      <c r="R11" s="14"/>
      <c r="S11" s="14">
        <v>0.22582576794899401</v>
      </c>
      <c r="T11" s="14">
        <v>0.26342615141497799</v>
      </c>
      <c r="U11" s="14">
        <v>0.26426270440190203</v>
      </c>
      <c r="V11" s="14">
        <v>0.25863531047265897</v>
      </c>
      <c r="W11" s="14">
        <v>0.26992726949422902</v>
      </c>
      <c r="X11" s="14">
        <v>0.264912688511804</v>
      </c>
      <c r="Y11" s="14">
        <v>0.26719494222428197</v>
      </c>
      <c r="Z11" s="14">
        <v>0.28338180034958399</v>
      </c>
      <c r="AA11" s="14">
        <v>0.243455420739874</v>
      </c>
      <c r="AB11" s="14">
        <v>0.24372714028157999</v>
      </c>
      <c r="AC11" s="14">
        <v>0.30425610691064298</v>
      </c>
      <c r="AD11" s="14">
        <v>0.28187560595296601</v>
      </c>
      <c r="AE11" s="14"/>
      <c r="AF11" s="14">
        <v>0.30997294000304199</v>
      </c>
      <c r="AG11" s="14">
        <v>0.28811331290280101</v>
      </c>
      <c r="AH11" s="14">
        <v>0.22860293005273599</v>
      </c>
      <c r="AI11" s="14">
        <v>0.179614445671886</v>
      </c>
      <c r="AJ11" s="14">
        <v>0.11854164524128399</v>
      </c>
      <c r="AK11" s="14"/>
      <c r="AL11" s="14">
        <v>0.41638751490561698</v>
      </c>
      <c r="AM11" s="14">
        <v>0.36673726524581002</v>
      </c>
      <c r="AN11" s="14">
        <v>0.33204228768567401</v>
      </c>
      <c r="AO11" s="14">
        <v>0.307420755652974</v>
      </c>
      <c r="AP11" s="14">
        <v>0.28076384703454599</v>
      </c>
      <c r="AQ11" s="14">
        <v>0.288653316407671</v>
      </c>
      <c r="AR11" s="14">
        <v>0.24853367926074901</v>
      </c>
      <c r="AS11" s="14">
        <v>0.26494316511872401</v>
      </c>
      <c r="AT11" s="14">
        <v>0.24482773803813701</v>
      </c>
      <c r="AU11" s="14">
        <v>0.213448459223992</v>
      </c>
      <c r="AV11" s="14">
        <v>0.23674174512875401</v>
      </c>
      <c r="AW11" s="14">
        <v>0.220337006133112</v>
      </c>
      <c r="AX11" s="14">
        <v>0.17349665588337901</v>
      </c>
      <c r="AY11" s="14">
        <v>0.22897033166014499</v>
      </c>
      <c r="AZ11" s="14">
        <v>0.191305729409354</v>
      </c>
      <c r="BA11" s="14">
        <v>0.112355463420755</v>
      </c>
      <c r="BB11" s="14"/>
      <c r="BC11" s="14">
        <v>0.21720599296064599</v>
      </c>
      <c r="BD11" s="14">
        <v>0.27603645463697901</v>
      </c>
      <c r="BE11" s="14"/>
      <c r="BF11" s="14">
        <v>0.18245823024927499</v>
      </c>
      <c r="BG11" s="14">
        <v>0.236814365343061</v>
      </c>
      <c r="BH11" s="14">
        <v>0.29798571344796398</v>
      </c>
      <c r="BI11" s="14">
        <v>0.396532760254383</v>
      </c>
      <c r="BJ11" s="14"/>
      <c r="BK11" s="14">
        <v>0.16767953771247299</v>
      </c>
      <c r="BL11" s="14">
        <v>0.19721117274278699</v>
      </c>
      <c r="BM11" s="14">
        <v>0.27039456275885898</v>
      </c>
      <c r="BN11" s="14">
        <v>0.38763311927488903</v>
      </c>
      <c r="BO11" s="14"/>
      <c r="BP11" s="14">
        <v>0.173523149427841</v>
      </c>
      <c r="BQ11" s="14">
        <v>0.304959600328636</v>
      </c>
      <c r="BR11" s="14">
        <v>0.29367109297226601</v>
      </c>
      <c r="BS11" s="14">
        <v>3.7884171126321198E-2</v>
      </c>
      <c r="BT11" s="14">
        <v>0.49560056383508999</v>
      </c>
    </row>
    <row r="12" spans="2:72" x14ac:dyDescent="0.35">
      <c r="B12" s="15" t="s">
        <v>134</v>
      </c>
      <c r="C12" s="14">
        <v>0.36016505601896598</v>
      </c>
      <c r="D12" s="14">
        <v>0.380173106101592</v>
      </c>
      <c r="E12" s="14">
        <v>0.34072143273518202</v>
      </c>
      <c r="F12" s="14"/>
      <c r="G12" s="14">
        <v>0.32972636087191198</v>
      </c>
      <c r="H12" s="14">
        <v>0.33278453629077398</v>
      </c>
      <c r="I12" s="14">
        <v>0.34883406082930402</v>
      </c>
      <c r="J12" s="14">
        <v>0.362830018099778</v>
      </c>
      <c r="K12" s="14">
        <v>0.40194340160738201</v>
      </c>
      <c r="L12" s="14">
        <v>0.38165382451992902</v>
      </c>
      <c r="M12" s="14"/>
      <c r="N12" s="14">
        <v>0.36899441812791001</v>
      </c>
      <c r="O12" s="14">
        <v>0.39010750812803202</v>
      </c>
      <c r="P12" s="14">
        <v>0.35861845164155398</v>
      </c>
      <c r="Q12" s="14">
        <v>0.32137539989212999</v>
      </c>
      <c r="R12" s="14"/>
      <c r="S12" s="14">
        <v>0.32327620662366902</v>
      </c>
      <c r="T12" s="14">
        <v>0.37539890778947599</v>
      </c>
      <c r="U12" s="14">
        <v>0.33808937140409301</v>
      </c>
      <c r="V12" s="14">
        <v>0.38688018546575897</v>
      </c>
      <c r="W12" s="14">
        <v>0.40465657395976301</v>
      </c>
      <c r="X12" s="14">
        <v>0.3412879390818</v>
      </c>
      <c r="Y12" s="14">
        <v>0.38567600534989199</v>
      </c>
      <c r="Z12" s="14">
        <v>0.37598279116106098</v>
      </c>
      <c r="AA12" s="14">
        <v>0.36222147284145501</v>
      </c>
      <c r="AB12" s="14">
        <v>0.36670453609201098</v>
      </c>
      <c r="AC12" s="14">
        <v>0.34990400656363202</v>
      </c>
      <c r="AD12" s="14">
        <v>0.29855555036817799</v>
      </c>
      <c r="AE12" s="14"/>
      <c r="AF12" s="14">
        <v>0.33701070927429</v>
      </c>
      <c r="AG12" s="14">
        <v>0.37982581418246503</v>
      </c>
      <c r="AH12" s="14">
        <v>0.36132886653896301</v>
      </c>
      <c r="AI12" s="14">
        <v>0.370066823030407</v>
      </c>
      <c r="AJ12" s="14">
        <v>0.28797314700072202</v>
      </c>
      <c r="AK12" s="14"/>
      <c r="AL12" s="14">
        <v>0.241323052069114</v>
      </c>
      <c r="AM12" s="14">
        <v>0.25997112975014403</v>
      </c>
      <c r="AN12" s="14">
        <v>0.30425178501521899</v>
      </c>
      <c r="AO12" s="14">
        <v>0.32493194703392198</v>
      </c>
      <c r="AP12" s="14">
        <v>0.34431951823717799</v>
      </c>
      <c r="AQ12" s="14">
        <v>0.36202156108876299</v>
      </c>
      <c r="AR12" s="14">
        <v>0.41839688999936098</v>
      </c>
      <c r="AS12" s="14">
        <v>0.351154909150032</v>
      </c>
      <c r="AT12" s="14">
        <v>0.386920513043368</v>
      </c>
      <c r="AU12" s="14">
        <v>0.38499532880366899</v>
      </c>
      <c r="AV12" s="14">
        <v>0.41051894399183803</v>
      </c>
      <c r="AW12" s="14">
        <v>0.38511454478575602</v>
      </c>
      <c r="AX12" s="14">
        <v>0.444359535885548</v>
      </c>
      <c r="AY12" s="14">
        <v>0.371277819918166</v>
      </c>
      <c r="AZ12" s="14">
        <v>0.32799963651421798</v>
      </c>
      <c r="BA12" s="14">
        <v>0.31781904026422197</v>
      </c>
      <c r="BB12" s="14"/>
      <c r="BC12" s="14">
        <v>0.33738630557014898</v>
      </c>
      <c r="BD12" s="14">
        <v>0.37014759911932299</v>
      </c>
      <c r="BE12" s="14"/>
      <c r="BF12" s="14">
        <v>0.40029671366521702</v>
      </c>
      <c r="BG12" s="14">
        <v>0.38848998568343701</v>
      </c>
      <c r="BH12" s="14">
        <v>0.32442853205660099</v>
      </c>
      <c r="BI12" s="14">
        <v>0.27194302713743601</v>
      </c>
      <c r="BJ12" s="14"/>
      <c r="BK12" s="14">
        <v>0.40315632471712298</v>
      </c>
      <c r="BL12" s="14">
        <v>0.40333645232281001</v>
      </c>
      <c r="BM12" s="14">
        <v>0.36535767678838799</v>
      </c>
      <c r="BN12" s="14">
        <v>0.26836271274134599</v>
      </c>
      <c r="BO12" s="14"/>
      <c r="BP12" s="14">
        <v>0.46720337091159703</v>
      </c>
      <c r="BQ12" s="14">
        <v>0.50348177646011905</v>
      </c>
      <c r="BR12" s="14">
        <v>0.486475947169344</v>
      </c>
      <c r="BS12" s="14">
        <v>0.30904330239682998</v>
      </c>
      <c r="BT12" s="14">
        <v>0.178228868016092</v>
      </c>
    </row>
    <row r="13" spans="2:72" ht="29" x14ac:dyDescent="0.35">
      <c r="B13" s="15" t="s">
        <v>135</v>
      </c>
      <c r="C13" s="20">
        <v>0.27630669306133299</v>
      </c>
      <c r="D13" s="20">
        <v>0.30120025475157602</v>
      </c>
      <c r="E13" s="20">
        <v>0.25203367854282899</v>
      </c>
      <c r="F13" s="20"/>
      <c r="G13" s="20">
        <v>0.26382174562176902</v>
      </c>
      <c r="H13" s="20">
        <v>0.34673732795900702</v>
      </c>
      <c r="I13" s="20">
        <v>0.30476114133930399</v>
      </c>
      <c r="J13" s="20">
        <v>0.24321813223394501</v>
      </c>
      <c r="K13" s="20">
        <v>0.226463774268333</v>
      </c>
      <c r="L13" s="20">
        <v>0.264381797912148</v>
      </c>
      <c r="M13" s="20"/>
      <c r="N13" s="20">
        <v>0.37728009039801202</v>
      </c>
      <c r="O13" s="20">
        <v>0.24519344456013001</v>
      </c>
      <c r="P13" s="20">
        <v>0.269736070220639</v>
      </c>
      <c r="Q13" s="20">
        <v>0.20616608157500699</v>
      </c>
      <c r="R13" s="20"/>
      <c r="S13" s="20">
        <v>0.36875742875203299</v>
      </c>
      <c r="T13" s="20">
        <v>0.24766172031696901</v>
      </c>
      <c r="U13" s="20">
        <v>0.27243739954289098</v>
      </c>
      <c r="V13" s="20">
        <v>0.24373389326709199</v>
      </c>
      <c r="W13" s="20">
        <v>0.216034334082608</v>
      </c>
      <c r="X13" s="20">
        <v>0.29119785004318299</v>
      </c>
      <c r="Y13" s="20">
        <v>0.25314114216098099</v>
      </c>
      <c r="Z13" s="20">
        <v>0.23811447938222899</v>
      </c>
      <c r="AA13" s="20">
        <v>0.28788125467942699</v>
      </c>
      <c r="AB13" s="20">
        <v>0.269468135945929</v>
      </c>
      <c r="AC13" s="20">
        <v>0.24046803811811901</v>
      </c>
      <c r="AD13" s="20">
        <v>0.32360672969644</v>
      </c>
      <c r="AE13" s="20"/>
      <c r="AF13" s="20">
        <v>0.203465057748519</v>
      </c>
      <c r="AG13" s="20">
        <v>0.21694348576223499</v>
      </c>
      <c r="AH13" s="20">
        <v>0.32367885145667402</v>
      </c>
      <c r="AI13" s="20">
        <v>0.39626549711291698</v>
      </c>
      <c r="AJ13" s="20">
        <v>0.54826994402178497</v>
      </c>
      <c r="AK13" s="20"/>
      <c r="AL13" s="20">
        <v>0.178857880206723</v>
      </c>
      <c r="AM13" s="20">
        <v>0.21043814607679501</v>
      </c>
      <c r="AN13" s="20">
        <v>0.222768120972482</v>
      </c>
      <c r="AO13" s="20">
        <v>0.23402178455602199</v>
      </c>
      <c r="AP13" s="20">
        <v>0.23908831405343101</v>
      </c>
      <c r="AQ13" s="20">
        <v>0.24296650635424299</v>
      </c>
      <c r="AR13" s="20">
        <v>0.24772036287532501</v>
      </c>
      <c r="AS13" s="20">
        <v>0.266753232646816</v>
      </c>
      <c r="AT13" s="20">
        <v>0.244177691793004</v>
      </c>
      <c r="AU13" s="20">
        <v>0.31530021122267798</v>
      </c>
      <c r="AV13" s="20">
        <v>0.264857484556763</v>
      </c>
      <c r="AW13" s="20">
        <v>0.31437624355968002</v>
      </c>
      <c r="AX13" s="20">
        <v>0.29416321828955</v>
      </c>
      <c r="AY13" s="20">
        <v>0.33571578875972502</v>
      </c>
      <c r="AZ13" s="20">
        <v>0.41323138208361498</v>
      </c>
      <c r="BA13" s="20">
        <v>0.52948045234947505</v>
      </c>
      <c r="BB13" s="20"/>
      <c r="BC13" s="20">
        <v>0.36157136527567102</v>
      </c>
      <c r="BD13" s="20">
        <v>0.238940364858655</v>
      </c>
      <c r="BE13" s="20"/>
      <c r="BF13" s="20">
        <v>0.35469482804609198</v>
      </c>
      <c r="BG13" s="20">
        <v>0.27872738802011299</v>
      </c>
      <c r="BH13" s="20">
        <v>0.24814687695753199</v>
      </c>
      <c r="BI13" s="20">
        <v>0.15718279701610199</v>
      </c>
      <c r="BJ13" s="20"/>
      <c r="BK13" s="20">
        <v>0.37140535434140898</v>
      </c>
      <c r="BL13" s="20">
        <v>0.33010111672179099</v>
      </c>
      <c r="BM13" s="20">
        <v>0.25269451841368501</v>
      </c>
      <c r="BN13" s="20">
        <v>0.16636247202787499</v>
      </c>
      <c r="BO13" s="20"/>
      <c r="BP13" s="20">
        <v>0.33311889347817503</v>
      </c>
      <c r="BQ13" s="20">
        <v>0.11491712901882301</v>
      </c>
      <c r="BR13" s="20">
        <v>0.14754292929819299</v>
      </c>
      <c r="BS13" s="20">
        <v>0.64491179933553999</v>
      </c>
      <c r="BT13" s="20">
        <v>3.0208635447646699E-2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0.246651981294465</v>
      </c>
      <c r="D9" s="14">
        <v>0.23370242094784299</v>
      </c>
      <c r="E9" s="14">
        <v>0.25964160728528801</v>
      </c>
      <c r="F9" s="14"/>
      <c r="G9" s="14">
        <v>0.19410740158824699</v>
      </c>
      <c r="H9" s="14">
        <v>0.23397515115182499</v>
      </c>
      <c r="I9" s="14">
        <v>0.23284934130292601</v>
      </c>
      <c r="J9" s="14">
        <v>0.22479381224078901</v>
      </c>
      <c r="K9" s="14">
        <v>0.26347056378100098</v>
      </c>
      <c r="L9" s="14">
        <v>0.30947347845544498</v>
      </c>
      <c r="M9" s="14"/>
      <c r="N9" s="14">
        <v>0.28606660864483702</v>
      </c>
      <c r="O9" s="14">
        <v>0.24366133098856901</v>
      </c>
      <c r="P9" s="14">
        <v>0.240125510983173</v>
      </c>
      <c r="Q9" s="14">
        <v>0.21330666015261601</v>
      </c>
      <c r="R9" s="14"/>
      <c r="S9" s="14">
        <v>0.25752293881850702</v>
      </c>
      <c r="T9" s="14">
        <v>0.252127030600168</v>
      </c>
      <c r="U9" s="14">
        <v>0.27361678806689099</v>
      </c>
      <c r="V9" s="14">
        <v>0.249419899463664</v>
      </c>
      <c r="W9" s="14">
        <v>0.20848478341797799</v>
      </c>
      <c r="X9" s="14">
        <v>0.234441836609843</v>
      </c>
      <c r="Y9" s="14">
        <v>0.23110721950131599</v>
      </c>
      <c r="Z9" s="14">
        <v>0.25461483584309502</v>
      </c>
      <c r="AA9" s="14">
        <v>0.24631610319040501</v>
      </c>
      <c r="AB9" s="14">
        <v>0.25107735685749999</v>
      </c>
      <c r="AC9" s="14">
        <v>0.24813818026246801</v>
      </c>
      <c r="AD9" s="14">
        <v>0.23385444676527001</v>
      </c>
      <c r="AE9" s="14"/>
      <c r="AF9" s="14">
        <v>0.22871373160851599</v>
      </c>
      <c r="AG9" s="14">
        <v>0.230967568896777</v>
      </c>
      <c r="AH9" s="14">
        <v>0.25062644124354899</v>
      </c>
      <c r="AI9" s="14">
        <v>0.26854592465788202</v>
      </c>
      <c r="AJ9" s="14">
        <v>0.29043131316280502</v>
      </c>
      <c r="AK9" s="14"/>
      <c r="AL9" s="14">
        <v>0.18392945454846901</v>
      </c>
      <c r="AM9" s="14">
        <v>0.161408599705713</v>
      </c>
      <c r="AN9" s="14">
        <v>0.24723714984991901</v>
      </c>
      <c r="AO9" s="14">
        <v>0.26594339348166002</v>
      </c>
      <c r="AP9" s="14">
        <v>0.24290639408638201</v>
      </c>
      <c r="AQ9" s="14">
        <v>0.22774532053041499</v>
      </c>
      <c r="AR9" s="14">
        <v>0.256207851382387</v>
      </c>
      <c r="AS9" s="14">
        <v>0.26309683795947097</v>
      </c>
      <c r="AT9" s="14">
        <v>0.242062577694585</v>
      </c>
      <c r="AU9" s="14">
        <v>0.26071751898577999</v>
      </c>
      <c r="AV9" s="14">
        <v>0.20711871029245901</v>
      </c>
      <c r="AW9" s="14">
        <v>0.23576680147860399</v>
      </c>
      <c r="AX9" s="14">
        <v>0.22722576463905</v>
      </c>
      <c r="AY9" s="14">
        <v>0.23578347986638101</v>
      </c>
      <c r="AZ9" s="14">
        <v>0.280061406541814</v>
      </c>
      <c r="BA9" s="14">
        <v>0.345344320998836</v>
      </c>
      <c r="BB9" s="14"/>
      <c r="BC9" s="14">
        <v>0.25137865632592499</v>
      </c>
      <c r="BD9" s="14">
        <v>0.244580566651729</v>
      </c>
      <c r="BE9" s="14"/>
      <c r="BF9" s="14">
        <v>0.30210269006450402</v>
      </c>
      <c r="BG9" s="14">
        <v>0.26004389266358802</v>
      </c>
      <c r="BH9" s="14">
        <v>0.21653091819190401</v>
      </c>
      <c r="BI9" s="14">
        <v>0.15262997860063501</v>
      </c>
      <c r="BJ9" s="14"/>
      <c r="BK9" s="14">
        <v>0.31858676844196199</v>
      </c>
      <c r="BL9" s="14">
        <v>0.27284418727940901</v>
      </c>
      <c r="BM9" s="14">
        <v>0.228089205526295</v>
      </c>
      <c r="BN9" s="14">
        <v>0.17708431682008199</v>
      </c>
      <c r="BO9" s="14"/>
      <c r="BP9" s="14">
        <v>0.112524089880086</v>
      </c>
      <c r="BQ9" s="14">
        <v>0.25724306921930501</v>
      </c>
      <c r="BR9" s="14">
        <v>0.26348264248666098</v>
      </c>
      <c r="BS9" s="14">
        <v>0.54582776188089599</v>
      </c>
      <c r="BT9" s="14">
        <v>6.98746268498638E-2</v>
      </c>
    </row>
    <row r="10" spans="2:72" x14ac:dyDescent="0.35">
      <c r="B10" s="15" t="s">
        <v>132</v>
      </c>
      <c r="C10" s="14">
        <v>0.30282289835866799</v>
      </c>
      <c r="D10" s="14">
        <v>0.28580744235563399</v>
      </c>
      <c r="E10" s="14">
        <v>0.31878344433200401</v>
      </c>
      <c r="F10" s="14"/>
      <c r="G10" s="14">
        <v>0.26345132790625903</v>
      </c>
      <c r="H10" s="14">
        <v>0.27484627973056802</v>
      </c>
      <c r="I10" s="14">
        <v>0.29409639025974599</v>
      </c>
      <c r="J10" s="14">
        <v>0.327912644005248</v>
      </c>
      <c r="K10" s="14">
        <v>0.32750059154388</v>
      </c>
      <c r="L10" s="14">
        <v>0.32186057065113899</v>
      </c>
      <c r="M10" s="14"/>
      <c r="N10" s="14">
        <v>0.317434120372802</v>
      </c>
      <c r="O10" s="14">
        <v>0.31457925637981399</v>
      </c>
      <c r="P10" s="14">
        <v>0.28154438586255298</v>
      </c>
      <c r="Q10" s="14">
        <v>0.28919876239074299</v>
      </c>
      <c r="R10" s="14"/>
      <c r="S10" s="14">
        <v>0.29597280690458999</v>
      </c>
      <c r="T10" s="14">
        <v>0.33895558628143602</v>
      </c>
      <c r="U10" s="14">
        <v>0.26672247443907998</v>
      </c>
      <c r="V10" s="14">
        <v>0.28903291810230602</v>
      </c>
      <c r="W10" s="14">
        <v>0.29353365919940599</v>
      </c>
      <c r="X10" s="14">
        <v>0.28968881705558303</v>
      </c>
      <c r="Y10" s="14">
        <v>0.30355767376898601</v>
      </c>
      <c r="Z10" s="14">
        <v>0.32724131148609298</v>
      </c>
      <c r="AA10" s="14">
        <v>0.303210017089869</v>
      </c>
      <c r="AB10" s="14">
        <v>0.31966990810384499</v>
      </c>
      <c r="AC10" s="14">
        <v>0.279584495489893</v>
      </c>
      <c r="AD10" s="14">
        <v>0.32922742597166799</v>
      </c>
      <c r="AE10" s="14"/>
      <c r="AF10" s="14">
        <v>0.28366618626944001</v>
      </c>
      <c r="AG10" s="14">
        <v>0.31941083640891799</v>
      </c>
      <c r="AH10" s="14">
        <v>0.335750503108799</v>
      </c>
      <c r="AI10" s="14">
        <v>0.26734587878863397</v>
      </c>
      <c r="AJ10" s="14">
        <v>0.197784175434428</v>
      </c>
      <c r="AK10" s="14"/>
      <c r="AL10" s="14">
        <v>0.18422966224809501</v>
      </c>
      <c r="AM10" s="14">
        <v>0.28253641439750898</v>
      </c>
      <c r="AN10" s="14">
        <v>0.26689396798318199</v>
      </c>
      <c r="AO10" s="14">
        <v>0.266592747594732</v>
      </c>
      <c r="AP10" s="14">
        <v>0.30637557057578901</v>
      </c>
      <c r="AQ10" s="14">
        <v>0.31375227051402599</v>
      </c>
      <c r="AR10" s="14">
        <v>0.299685460583067</v>
      </c>
      <c r="AS10" s="14">
        <v>0.32698003294950101</v>
      </c>
      <c r="AT10" s="14">
        <v>0.337826854213442</v>
      </c>
      <c r="AU10" s="14">
        <v>0.30273772278902999</v>
      </c>
      <c r="AV10" s="14">
        <v>0.327190667771461</v>
      </c>
      <c r="AW10" s="14">
        <v>0.30054518206170699</v>
      </c>
      <c r="AX10" s="14">
        <v>0.30465849967949399</v>
      </c>
      <c r="AY10" s="14">
        <v>0.345978511012137</v>
      </c>
      <c r="AZ10" s="14">
        <v>0.305397265320276</v>
      </c>
      <c r="BA10" s="14">
        <v>0.26847657009971998</v>
      </c>
      <c r="BB10" s="14"/>
      <c r="BC10" s="14">
        <v>0.28062245960891802</v>
      </c>
      <c r="BD10" s="14">
        <v>0.31255200255883703</v>
      </c>
      <c r="BE10" s="14"/>
      <c r="BF10" s="14">
        <v>0.34093150239641501</v>
      </c>
      <c r="BG10" s="14">
        <v>0.32789087919385601</v>
      </c>
      <c r="BH10" s="14">
        <v>0.26916077755824602</v>
      </c>
      <c r="BI10" s="14">
        <v>0.22318955491039499</v>
      </c>
      <c r="BJ10" s="14"/>
      <c r="BK10" s="14">
        <v>0.34275321627195598</v>
      </c>
      <c r="BL10" s="14">
        <v>0.33469130028868099</v>
      </c>
      <c r="BM10" s="14">
        <v>0.29407101654446699</v>
      </c>
      <c r="BN10" s="14">
        <v>0.246791283410708</v>
      </c>
      <c r="BO10" s="14"/>
      <c r="BP10" s="14">
        <v>0.25526511702201299</v>
      </c>
      <c r="BQ10" s="14">
        <v>0.45451727076324799</v>
      </c>
      <c r="BR10" s="14">
        <v>0.40418930223618099</v>
      </c>
      <c r="BS10" s="14">
        <v>0.30455898903763901</v>
      </c>
      <c r="BT10" s="14">
        <v>0.21026879026138101</v>
      </c>
    </row>
    <row r="11" spans="2:72" x14ac:dyDescent="0.35">
      <c r="B11" s="15" t="s">
        <v>133</v>
      </c>
      <c r="C11" s="14">
        <v>0.25584967628433902</v>
      </c>
      <c r="D11" s="14">
        <v>0.26143833016809997</v>
      </c>
      <c r="E11" s="14">
        <v>0.25055537082572998</v>
      </c>
      <c r="F11" s="14"/>
      <c r="G11" s="14">
        <v>0.28623480976409099</v>
      </c>
      <c r="H11" s="14">
        <v>0.25764802232346901</v>
      </c>
      <c r="I11" s="14">
        <v>0.26237233702386398</v>
      </c>
      <c r="J11" s="14">
        <v>0.272396813533966</v>
      </c>
      <c r="K11" s="14">
        <v>0.24938033357696099</v>
      </c>
      <c r="L11" s="14">
        <v>0.21985610593414201</v>
      </c>
      <c r="M11" s="14"/>
      <c r="N11" s="14">
        <v>0.21381761149633199</v>
      </c>
      <c r="O11" s="14">
        <v>0.26340192453493599</v>
      </c>
      <c r="P11" s="14">
        <v>0.267600013507509</v>
      </c>
      <c r="Q11" s="14">
        <v>0.28452505679264201</v>
      </c>
      <c r="R11" s="14"/>
      <c r="S11" s="14">
        <v>0.238794590873497</v>
      </c>
      <c r="T11" s="14">
        <v>0.216816707709345</v>
      </c>
      <c r="U11" s="14">
        <v>0.27375800292320901</v>
      </c>
      <c r="V11" s="14">
        <v>0.26606215524383198</v>
      </c>
      <c r="W11" s="14">
        <v>0.30871887466464298</v>
      </c>
      <c r="X11" s="14">
        <v>0.25790923006258198</v>
      </c>
      <c r="Y11" s="14">
        <v>0.27751979911211799</v>
      </c>
      <c r="Z11" s="14">
        <v>0.21246785916990199</v>
      </c>
      <c r="AA11" s="14">
        <v>0.26512334352369199</v>
      </c>
      <c r="AB11" s="14">
        <v>0.239489450008289</v>
      </c>
      <c r="AC11" s="14">
        <v>0.28012750892007099</v>
      </c>
      <c r="AD11" s="14">
        <v>0.27150184020396401</v>
      </c>
      <c r="AE11" s="14"/>
      <c r="AF11" s="14">
        <v>0.28346499449687401</v>
      </c>
      <c r="AG11" s="14">
        <v>0.26443212913717101</v>
      </c>
      <c r="AH11" s="14">
        <v>0.218175155695503</v>
      </c>
      <c r="AI11" s="14">
        <v>0.254881916395236</v>
      </c>
      <c r="AJ11" s="14">
        <v>0.24363571344898</v>
      </c>
      <c r="AK11" s="14"/>
      <c r="AL11" s="14">
        <v>0.39354695650216698</v>
      </c>
      <c r="AM11" s="14">
        <v>0.35143172272022799</v>
      </c>
      <c r="AN11" s="14">
        <v>0.278533362947192</v>
      </c>
      <c r="AO11" s="14">
        <v>0.25402953671113798</v>
      </c>
      <c r="AP11" s="14">
        <v>0.24430926479418</v>
      </c>
      <c r="AQ11" s="14">
        <v>0.25945212694398201</v>
      </c>
      <c r="AR11" s="14">
        <v>0.24821957355212701</v>
      </c>
      <c r="AS11" s="14">
        <v>0.208053998680376</v>
      </c>
      <c r="AT11" s="14">
        <v>0.25415661414720397</v>
      </c>
      <c r="AU11" s="14">
        <v>0.26524025806766099</v>
      </c>
      <c r="AV11" s="14">
        <v>0.27491182658037</v>
      </c>
      <c r="AW11" s="14">
        <v>0.25664835903106298</v>
      </c>
      <c r="AX11" s="14">
        <v>0.25876267405380499</v>
      </c>
      <c r="AY11" s="14">
        <v>0.272598418417906</v>
      </c>
      <c r="AZ11" s="14">
        <v>0.21086653361145799</v>
      </c>
      <c r="BA11" s="14">
        <v>0.194586253750444</v>
      </c>
      <c r="BB11" s="14"/>
      <c r="BC11" s="14">
        <v>0.243967998660578</v>
      </c>
      <c r="BD11" s="14">
        <v>0.26105669408148502</v>
      </c>
      <c r="BE11" s="14"/>
      <c r="BF11" s="14">
        <v>0.214720243000494</v>
      </c>
      <c r="BG11" s="14">
        <v>0.230636293597624</v>
      </c>
      <c r="BH11" s="14">
        <v>0.28652359940500499</v>
      </c>
      <c r="BI11" s="14">
        <v>0.348244126823331</v>
      </c>
      <c r="BJ11" s="14"/>
      <c r="BK11" s="14">
        <v>0.208415082278884</v>
      </c>
      <c r="BL11" s="14">
        <v>0.224742952666145</v>
      </c>
      <c r="BM11" s="14">
        <v>0.260589489798909</v>
      </c>
      <c r="BN11" s="14">
        <v>0.32585248829798003</v>
      </c>
      <c r="BO11" s="14"/>
      <c r="BP11" s="14">
        <v>0.29685631627655801</v>
      </c>
      <c r="BQ11" s="14">
        <v>0.213430725466008</v>
      </c>
      <c r="BR11" s="14">
        <v>0.22139386207536901</v>
      </c>
      <c r="BS11" s="14">
        <v>9.9544772846349994E-2</v>
      </c>
      <c r="BT11" s="14">
        <v>0.40604547653557399</v>
      </c>
    </row>
    <row r="12" spans="2:72" x14ac:dyDescent="0.35">
      <c r="B12" s="15" t="s">
        <v>134</v>
      </c>
      <c r="C12" s="14">
        <v>0.12418147891133199</v>
      </c>
      <c r="D12" s="14">
        <v>0.14058068951283501</v>
      </c>
      <c r="E12" s="14">
        <v>0.10873389294966899</v>
      </c>
      <c r="F12" s="14"/>
      <c r="G12" s="14">
        <v>0.160028486349266</v>
      </c>
      <c r="H12" s="14">
        <v>0.15645738377113699</v>
      </c>
      <c r="I12" s="14">
        <v>0.12784215534646901</v>
      </c>
      <c r="J12" s="14">
        <v>0.11326417734529599</v>
      </c>
      <c r="K12" s="14">
        <v>9.7330395085136301E-2</v>
      </c>
      <c r="L12" s="14">
        <v>9.8063660909075798E-2</v>
      </c>
      <c r="M12" s="14"/>
      <c r="N12" s="14">
        <v>0.122776550869668</v>
      </c>
      <c r="O12" s="14">
        <v>0.119853778904428</v>
      </c>
      <c r="P12" s="14">
        <v>0.134372929539848</v>
      </c>
      <c r="Q12" s="14">
        <v>0.12315670320045501</v>
      </c>
      <c r="R12" s="14"/>
      <c r="S12" s="14">
        <v>0.13734804754418301</v>
      </c>
      <c r="T12" s="14">
        <v>0.125411436311928</v>
      </c>
      <c r="U12" s="14">
        <v>0.122843558294606</v>
      </c>
      <c r="V12" s="14">
        <v>0.116835741432705</v>
      </c>
      <c r="W12" s="14">
        <v>0.13165120020005699</v>
      </c>
      <c r="X12" s="14">
        <v>0.13797256614740899</v>
      </c>
      <c r="Y12" s="14">
        <v>0.118007413953147</v>
      </c>
      <c r="Z12" s="14">
        <v>0.11468806649933599</v>
      </c>
      <c r="AA12" s="14">
        <v>0.13174537734712799</v>
      </c>
      <c r="AB12" s="14">
        <v>0.106787899758577</v>
      </c>
      <c r="AC12" s="14">
        <v>0.112880655703226</v>
      </c>
      <c r="AD12" s="14">
        <v>9.6580053044312705E-2</v>
      </c>
      <c r="AE12" s="14"/>
      <c r="AF12" s="14">
        <v>0.120916034736909</v>
      </c>
      <c r="AG12" s="14">
        <v>0.120474082892383</v>
      </c>
      <c r="AH12" s="14">
        <v>0.13455746240605401</v>
      </c>
      <c r="AI12" s="14">
        <v>0.131043829349036</v>
      </c>
      <c r="AJ12" s="14">
        <v>0.131344648268369</v>
      </c>
      <c r="AK12" s="14"/>
      <c r="AL12" s="14">
        <v>0.140022431017367</v>
      </c>
      <c r="AM12" s="14">
        <v>0.104470134349434</v>
      </c>
      <c r="AN12" s="14">
        <v>0.13435573844264501</v>
      </c>
      <c r="AO12" s="14">
        <v>0.12780593531192999</v>
      </c>
      <c r="AP12" s="14">
        <v>0.122404019561467</v>
      </c>
      <c r="AQ12" s="14">
        <v>0.129600580599111</v>
      </c>
      <c r="AR12" s="14">
        <v>0.12785603644374999</v>
      </c>
      <c r="AS12" s="14">
        <v>0.1260462946565</v>
      </c>
      <c r="AT12" s="14">
        <v>0.119890512813289</v>
      </c>
      <c r="AU12" s="14">
        <v>0.12048080302246</v>
      </c>
      <c r="AV12" s="14">
        <v>0.13777348354197799</v>
      </c>
      <c r="AW12" s="14">
        <v>0.128192828145896</v>
      </c>
      <c r="AX12" s="14">
        <v>0.14553815613221599</v>
      </c>
      <c r="AY12" s="14">
        <v>0.110058839197127</v>
      </c>
      <c r="AZ12" s="14">
        <v>0.14600594004053799</v>
      </c>
      <c r="BA12" s="14">
        <v>8.9974818141448296E-2</v>
      </c>
      <c r="BB12" s="14"/>
      <c r="BC12" s="14">
        <v>0.13800031491003201</v>
      </c>
      <c r="BD12" s="14">
        <v>0.118125522230839</v>
      </c>
      <c r="BE12" s="14"/>
      <c r="BF12" s="14">
        <v>9.2732961835523806E-2</v>
      </c>
      <c r="BG12" s="14">
        <v>0.114325642865061</v>
      </c>
      <c r="BH12" s="14">
        <v>0.15581628342325099</v>
      </c>
      <c r="BI12" s="14">
        <v>0.15457775337650501</v>
      </c>
      <c r="BJ12" s="14"/>
      <c r="BK12" s="14">
        <v>8.7504687700706393E-2</v>
      </c>
      <c r="BL12" s="14">
        <v>0.11597741185282701</v>
      </c>
      <c r="BM12" s="14">
        <v>0.14089155662712699</v>
      </c>
      <c r="BN12" s="14">
        <v>0.14339645414572499</v>
      </c>
      <c r="BO12" s="14"/>
      <c r="BP12" s="14">
        <v>0.21176826599127799</v>
      </c>
      <c r="BQ12" s="14">
        <v>6.1751225868652199E-2</v>
      </c>
      <c r="BR12" s="14">
        <v>8.8128305198683199E-2</v>
      </c>
      <c r="BS12" s="14">
        <v>2.3502610581475299E-2</v>
      </c>
      <c r="BT12" s="14">
        <v>0.19463582953644201</v>
      </c>
    </row>
    <row r="13" spans="2:72" ht="29" x14ac:dyDescent="0.35">
      <c r="B13" s="15" t="s">
        <v>135</v>
      </c>
      <c r="C13" s="20">
        <v>7.0493965151196297E-2</v>
      </c>
      <c r="D13" s="20">
        <v>7.8471117015588704E-2</v>
      </c>
      <c r="E13" s="20">
        <v>6.2285684607310203E-2</v>
      </c>
      <c r="F13" s="20"/>
      <c r="G13" s="20">
        <v>9.6177974392135504E-2</v>
      </c>
      <c r="H13" s="20">
        <v>7.7073163023001101E-2</v>
      </c>
      <c r="I13" s="20">
        <v>8.2839776066995496E-2</v>
      </c>
      <c r="J13" s="20">
        <v>6.16325528747005E-2</v>
      </c>
      <c r="K13" s="20">
        <v>6.2318116013021903E-2</v>
      </c>
      <c r="L13" s="20">
        <v>5.0746184050198401E-2</v>
      </c>
      <c r="M13" s="20"/>
      <c r="N13" s="20">
        <v>5.9905108616362002E-2</v>
      </c>
      <c r="O13" s="20">
        <v>5.8503709192252E-2</v>
      </c>
      <c r="P13" s="20">
        <v>7.6357160106916705E-2</v>
      </c>
      <c r="Q13" s="20">
        <v>8.9812817463544206E-2</v>
      </c>
      <c r="R13" s="20"/>
      <c r="S13" s="20">
        <v>7.0361615859223195E-2</v>
      </c>
      <c r="T13" s="20">
        <v>6.6689239097123099E-2</v>
      </c>
      <c r="U13" s="20">
        <v>6.3059176276214296E-2</v>
      </c>
      <c r="V13" s="20">
        <v>7.8649285757492998E-2</v>
      </c>
      <c r="W13" s="20">
        <v>5.7611482517916202E-2</v>
      </c>
      <c r="X13" s="20">
        <v>7.9987550124582196E-2</v>
      </c>
      <c r="Y13" s="20">
        <v>6.9807893664433698E-2</v>
      </c>
      <c r="Z13" s="20">
        <v>9.0987927001574806E-2</v>
      </c>
      <c r="AA13" s="20">
        <v>5.3605158848906202E-2</v>
      </c>
      <c r="AB13" s="20">
        <v>8.2975385271789104E-2</v>
      </c>
      <c r="AC13" s="20">
        <v>7.9269159624341598E-2</v>
      </c>
      <c r="AD13" s="20">
        <v>6.8836234014785405E-2</v>
      </c>
      <c r="AE13" s="20"/>
      <c r="AF13" s="20">
        <v>8.3239052888261306E-2</v>
      </c>
      <c r="AG13" s="20">
        <v>6.47153826647512E-2</v>
      </c>
      <c r="AH13" s="20">
        <v>6.0890437546095001E-2</v>
      </c>
      <c r="AI13" s="20">
        <v>7.8182450809212503E-2</v>
      </c>
      <c r="AJ13" s="20">
        <v>0.13680414968541699</v>
      </c>
      <c r="AK13" s="20"/>
      <c r="AL13" s="20">
        <v>9.8271495683901797E-2</v>
      </c>
      <c r="AM13" s="20">
        <v>0.100153128827115</v>
      </c>
      <c r="AN13" s="20">
        <v>7.2979780777062297E-2</v>
      </c>
      <c r="AO13" s="20">
        <v>8.5628386900539602E-2</v>
      </c>
      <c r="AP13" s="20">
        <v>8.4004750982182297E-2</v>
      </c>
      <c r="AQ13" s="20">
        <v>6.94497014124663E-2</v>
      </c>
      <c r="AR13" s="20">
        <v>6.8031078038668896E-2</v>
      </c>
      <c r="AS13" s="20">
        <v>7.5822835754151705E-2</v>
      </c>
      <c r="AT13" s="20">
        <v>4.6063441131480101E-2</v>
      </c>
      <c r="AU13" s="20">
        <v>5.0823697135068097E-2</v>
      </c>
      <c r="AV13" s="20">
        <v>5.3005311813731103E-2</v>
      </c>
      <c r="AW13" s="20">
        <v>7.88468292827295E-2</v>
      </c>
      <c r="AX13" s="20">
        <v>6.3814905495434601E-2</v>
      </c>
      <c r="AY13" s="20">
        <v>3.55807515064488E-2</v>
      </c>
      <c r="AZ13" s="20">
        <v>5.7668854485914599E-2</v>
      </c>
      <c r="BA13" s="20">
        <v>0.10161803700955201</v>
      </c>
      <c r="BB13" s="20"/>
      <c r="BC13" s="20">
        <v>8.6030570494546599E-2</v>
      </c>
      <c r="BD13" s="20">
        <v>6.3685214477110202E-2</v>
      </c>
      <c r="BE13" s="20"/>
      <c r="BF13" s="20">
        <v>4.9512602703062403E-2</v>
      </c>
      <c r="BG13" s="20">
        <v>6.7103291679870197E-2</v>
      </c>
      <c r="BH13" s="20">
        <v>7.1968421421593307E-2</v>
      </c>
      <c r="BI13" s="20">
        <v>0.121358586289134</v>
      </c>
      <c r="BJ13" s="20"/>
      <c r="BK13" s="20">
        <v>4.2740245306491197E-2</v>
      </c>
      <c r="BL13" s="20">
        <v>5.1744147912937299E-2</v>
      </c>
      <c r="BM13" s="20">
        <v>7.6358731503201896E-2</v>
      </c>
      <c r="BN13" s="20">
        <v>0.106875457325505</v>
      </c>
      <c r="BO13" s="20"/>
      <c r="BP13" s="20">
        <v>0.123586210830066</v>
      </c>
      <c r="BQ13" s="20">
        <v>1.30577086827876E-2</v>
      </c>
      <c r="BR13" s="20">
        <v>2.28058880031064E-2</v>
      </c>
      <c r="BS13" s="20">
        <v>2.65658656536398E-2</v>
      </c>
      <c r="BT13" s="20">
        <v>0.11917527681673901</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36"/>
  <sheetViews>
    <sheetView showGridLines="0" workbookViewId="0"/>
  </sheetViews>
  <sheetFormatPr defaultColWidth="11.54296875" defaultRowHeight="14.5" x14ac:dyDescent="0.35"/>
  <cols>
    <col min="4" max="4" width="100.6328125" customWidth="1"/>
    <col min="5" max="5" width="20.6328125" customWidth="1"/>
  </cols>
  <sheetData>
    <row r="2" spans="3:6" ht="40" customHeight="1" x14ac:dyDescent="0.35">
      <c r="D2" s="1" t="s">
        <v>11</v>
      </c>
    </row>
    <row r="6" spans="3:6" x14ac:dyDescent="0.35">
      <c r="D6" s="8" t="str">
        <f>HYPERLINK("#'Full Results'!A1", "Full Results")</f>
        <v>Full Results</v>
      </c>
    </row>
    <row r="8" spans="3:6" x14ac:dyDescent="0.35">
      <c r="D8" s="6" t="s">
        <v>12</v>
      </c>
      <c r="E8" s="6" t="s">
        <v>13</v>
      </c>
      <c r="F8" s="6" t="s">
        <v>14</v>
      </c>
    </row>
    <row r="9" spans="3:6" x14ac:dyDescent="0.35">
      <c r="C9">
        <v>1</v>
      </c>
      <c r="D9" s="8" t="str">
        <f>HYPERLINK("#'Table 1'!A1", "Grid Summary: To what extent do you trust or distrust these people or organisations?")</f>
        <v>Grid Summary: To what extent do you trust or distrust these people or organisations?</v>
      </c>
      <c r="E9" s="7"/>
      <c r="F9" t="s">
        <v>106</v>
      </c>
    </row>
    <row r="10" spans="3:6" x14ac:dyDescent="0.35">
      <c r="C10">
        <v>2</v>
      </c>
      <c r="D10" s="8" t="str">
        <f>HYPERLINK("#'Table 2'!A1", "To what extent do you trust or distrust these people or organisations?: The Government ")</f>
        <v xml:space="preserve">To what extent do you trust or distrust these people or organisations?: The Government </v>
      </c>
      <c r="E10" s="18" t="str">
        <f>HYPERLINK("#'Full Results'!A11", "11")</f>
        <v>11</v>
      </c>
      <c r="F10" t="s">
        <v>106</v>
      </c>
    </row>
    <row r="11" spans="3:6" x14ac:dyDescent="0.35">
      <c r="C11">
        <v>3</v>
      </c>
      <c r="D11" s="8" t="str">
        <f>HYPERLINK("#'Table 3'!A1", "To what extent do you trust or distrust these people or organisations?: Members of Parliament")</f>
        <v>To what extent do you trust or distrust these people or organisations?: Members of Parliament</v>
      </c>
      <c r="E11" s="18" t="str">
        <f>HYPERLINK("#'Full Results'!A19", "19")</f>
        <v>19</v>
      </c>
      <c r="F11" t="s">
        <v>106</v>
      </c>
    </row>
    <row r="12" spans="3:6" x14ac:dyDescent="0.35">
      <c r="C12">
        <v>4</v>
      </c>
      <c r="D12" s="8" t="str">
        <f>HYPERLINK("#'Table 4'!A1", "To what extent do you trust or distrust these people or organisations?: Teachers")</f>
        <v>To what extent do you trust or distrust these people or organisations?: Teachers</v>
      </c>
      <c r="E12" s="18" t="str">
        <f>HYPERLINK("#'Full Results'!A27", "27")</f>
        <v>27</v>
      </c>
      <c r="F12" t="s">
        <v>106</v>
      </c>
    </row>
    <row r="13" spans="3:6" x14ac:dyDescent="0.35">
      <c r="C13">
        <v>5</v>
      </c>
      <c r="D13" s="8" t="str">
        <f>HYPERLINK("#'Table 5'!A1", "To what extent do you trust or distrust these people or organisations?: Doctors")</f>
        <v>To what extent do you trust or distrust these people or organisations?: Doctors</v>
      </c>
      <c r="E13" s="18" t="str">
        <f>HYPERLINK("#'Full Results'!A35", "35")</f>
        <v>35</v>
      </c>
      <c r="F13" t="s">
        <v>106</v>
      </c>
    </row>
    <row r="14" spans="3:6" x14ac:dyDescent="0.35">
      <c r="C14">
        <v>6</v>
      </c>
      <c r="D14" s="8" t="str">
        <f>HYPERLINK("#'Table 6'!A1", "To what extent do you trust or distrust these people or organisations?: Large corporations")</f>
        <v>To what extent do you trust or distrust these people or organisations?: Large corporations</v>
      </c>
      <c r="E14" s="18" t="str">
        <f>HYPERLINK("#'Full Results'!A43", "43")</f>
        <v>43</v>
      </c>
      <c r="F14" t="s">
        <v>106</v>
      </c>
    </row>
    <row r="15" spans="3:6" x14ac:dyDescent="0.35">
      <c r="C15">
        <v>7</v>
      </c>
      <c r="D15" s="8" t="str">
        <f>HYPERLINK("#'Table 7'!A1", "To what extent do you trust or distrust these people or organisations?: Journalists")</f>
        <v>To what extent do you trust or distrust these people or organisations?: Journalists</v>
      </c>
      <c r="E15" s="18" t="str">
        <f>HYPERLINK("#'Full Results'!A51", "51")</f>
        <v>51</v>
      </c>
      <c r="F15" t="s">
        <v>106</v>
      </c>
    </row>
    <row r="16" spans="3:6" x14ac:dyDescent="0.35">
      <c r="C16">
        <v>8</v>
      </c>
      <c r="D16" s="8" t="str">
        <f>HYPERLINK("#'Table 8'!A1", "To what extent do you trust or distrust these people or organisations?: Scientists")</f>
        <v>To what extent do you trust or distrust these people or organisations?: Scientists</v>
      </c>
      <c r="E16" s="18" t="str">
        <f>HYPERLINK("#'Full Results'!A59", "59")</f>
        <v>59</v>
      </c>
      <c r="F16" t="s">
        <v>106</v>
      </c>
    </row>
    <row r="17" spans="3:6" x14ac:dyDescent="0.35">
      <c r="C17">
        <v>9</v>
      </c>
      <c r="D17" s="8" t="str">
        <f>HYPERLINK("#'Table 9'!A1", "To what extent do you trust or distrust these people or organisations?: Professional athletes")</f>
        <v>To what extent do you trust or distrust these people or organisations?: Professional athletes</v>
      </c>
      <c r="E17" s="18" t="str">
        <f>HYPERLINK("#'Full Results'!A67", "67")</f>
        <v>67</v>
      </c>
      <c r="F17" t="s">
        <v>106</v>
      </c>
    </row>
    <row r="18" spans="3:6" x14ac:dyDescent="0.35">
      <c r="C18">
        <v>10</v>
      </c>
      <c r="D18" s="8" t="str">
        <f>HYPERLINK("#'Table 10'!A1", "To what extent do you trust or distrust these people or organisations?: Celebrities")</f>
        <v>To what extent do you trust or distrust these people or organisations?: Celebrities</v>
      </c>
      <c r="E18" s="18" t="str">
        <f>HYPERLINK("#'Full Results'!A75", "75")</f>
        <v>75</v>
      </c>
      <c r="F18" t="s">
        <v>106</v>
      </c>
    </row>
    <row r="19" spans="3:6" x14ac:dyDescent="0.35">
      <c r="C19">
        <v>11</v>
      </c>
      <c r="D19" s="8" t="str">
        <f>HYPERLINK("#'Table 11'!A1", "Grid Summary: To what extent do the following descriptions apply to you?  Please indicate on a scale of 1 to 5, where 1 indicates that the description does not apply to you at all and 5 that the description applies to you very well. ")</f>
        <v>Grid Summary: To what extent do the following descriptions apply to you?  Please indicate on a scale of 1 to 5, where 1 indicates that the description does not apply to you at all and 5 that the description applies to you very well. </v>
      </c>
      <c r="E19" s="7"/>
      <c r="F19" t="s">
        <v>106</v>
      </c>
    </row>
    <row r="20" spans="3:6" x14ac:dyDescent="0.35">
      <c r="C20">
        <v>12</v>
      </c>
      <c r="D20" s="8" t="str">
        <f>HYPERLINK("#'Table 12'!A1", "To what extent do the following descriptions apply to you?  Please indicate on a scale of 1 to 5, where 1 indicates that the description does not apply to you at all and 5 that the description applies to you very well. : I like to push myself to ...")</f>
        <v>To what extent do the following descriptions apply to you?  Please indicate on a scale of 1 to 5, where 1 indicates that the description does not apply to you at all and 5 that the description applies to you very well. : I like to push myself to ...</v>
      </c>
      <c r="E20" s="18" t="str">
        <f>HYPERLINK("#'Full Results'!A83", "83")</f>
        <v>83</v>
      </c>
      <c r="F20" t="s">
        <v>106</v>
      </c>
    </row>
    <row r="21" spans="3:6" x14ac:dyDescent="0.35">
      <c r="C21">
        <v>13</v>
      </c>
      <c r="D21" s="8" t="str">
        <f>HYPERLINK("#'Table 13'!A1", "To what extent do the following descriptions apply to you?  Please indicate on a scale of 1 to 5, where 1 indicates that the description does not apply to you at all and 5 that the description applies to you very well. : I give up quickly when so...")</f>
        <v>To what extent do the following descriptions apply to you?  Please indicate on a scale of 1 to 5, where 1 indicates that the description does not apply to you at all and 5 that the description applies to you very well. : I give up quickly when so...</v>
      </c>
      <c r="E21" s="18" t="str">
        <f>HYPERLINK("#'Full Results'!A91", "91")</f>
        <v>91</v>
      </c>
      <c r="F21" t="s">
        <v>106</v>
      </c>
    </row>
    <row r="22" spans="3:6" x14ac:dyDescent="0.35">
      <c r="C22">
        <v>14</v>
      </c>
      <c r="D22" s="8" t="str">
        <f>HYPERLINK("#'Table 14'!A1", "To what extent do the following descriptions apply to you?  Please indicate on a scale of 1 to 5, where 1 indicates that the description does not apply to you at all and 5 that the description applies to you very well. : I enjoy learning new things")</f>
        <v>To what extent do the following descriptions apply to you?  Please indicate on a scale of 1 to 5, where 1 indicates that the description does not apply to you at all and 5 that the description applies to you very well. : I enjoy learning new things</v>
      </c>
      <c r="E22" s="18" t="str">
        <f>HYPERLINK("#'Full Results'!A99", "99")</f>
        <v>99</v>
      </c>
      <c r="F22" t="s">
        <v>106</v>
      </c>
    </row>
    <row r="23" spans="3:6" x14ac:dyDescent="0.35">
      <c r="C23">
        <v>15</v>
      </c>
      <c r="D23" s="8" t="str">
        <f>HYPERLINK("#'Table 15'!A1", "To what extent do the following descriptions apply to you?  Please indicate on a scale of 1 to 5, where 1 indicates that the description does not apply to you at all and 5 that the description applies to you very well. : I enjoy solving problems")</f>
        <v>To what extent do the following descriptions apply to you?  Please indicate on a scale of 1 to 5, where 1 indicates that the description does not apply to you at all and 5 that the description applies to you very well. : I enjoy solving problems</v>
      </c>
      <c r="E23" s="18" t="str">
        <f>HYPERLINK("#'Full Results'!A107", "107")</f>
        <v>107</v>
      </c>
      <c r="F23" t="s">
        <v>106</v>
      </c>
    </row>
    <row r="24" spans="3:6" x14ac:dyDescent="0.35">
      <c r="C24">
        <v>16</v>
      </c>
      <c r="D24" s="8" t="str">
        <f>HYPERLINK("#'Table 16'!A1", "To what extent do the following descriptions apply to you?  Please indicate on a scale of 1 to 5, where 1 indicates that the description does not apply to you at all and 5 that the description applies to you very well. : I find puzzles frustrating")</f>
        <v>To what extent do the following descriptions apply to you?  Please indicate on a scale of 1 to 5, where 1 indicates that the description does not apply to you at all and 5 that the description applies to you very well. : I find puzzles frustrating</v>
      </c>
      <c r="E24" s="18" t="str">
        <f>HYPERLINK("#'Full Results'!A115", "115")</f>
        <v>115</v>
      </c>
      <c r="F24" t="s">
        <v>106</v>
      </c>
    </row>
    <row r="25" spans="3:6" x14ac:dyDescent="0.35">
      <c r="C25">
        <v>17</v>
      </c>
      <c r="D25" s="8" t="str">
        <f>HYPERLINK("#'Table 17'!A1", "To what extent do the following descriptions apply to you?  Please indicate on a scale of 1 to 5, where 1 indicates that the description does not apply to you at all and 5 that the description applies to you very well. : I tend to let others take...")</f>
        <v>To what extent do the following descriptions apply to you?  Please indicate on a scale of 1 to 5, where 1 indicates that the description does not apply to you at all and 5 that the description applies to you very well. : I tend to let others take...</v>
      </c>
      <c r="E25" s="18" t="str">
        <f>HYPERLINK("#'Full Results'!A123", "123")</f>
        <v>123</v>
      </c>
      <c r="F25" t="s">
        <v>106</v>
      </c>
    </row>
    <row r="26" spans="3:6" x14ac:dyDescent="0.35">
      <c r="C26">
        <v>18</v>
      </c>
      <c r="D26" s="8" t="str">
        <f>HYPERLINK("#'Table 18'!A1", "To what extent do the following descriptions apply to you?  Please indicate on a scale of 1 to 5, where 1 indicates that the description does not apply to you at all and 5 that the description applies to you very well. : I am curious")</f>
        <v>To what extent do the following descriptions apply to you?  Please indicate on a scale of 1 to 5, where 1 indicates that the description does not apply to you at all and 5 that the description applies to you very well. : I am curious</v>
      </c>
      <c r="E26" s="18" t="str">
        <f>HYPERLINK("#'Full Results'!A131", "131")</f>
        <v>131</v>
      </c>
      <c r="F26" t="s">
        <v>106</v>
      </c>
    </row>
    <row r="27" spans="3:6" x14ac:dyDescent="0.35">
      <c r="C27">
        <v>19</v>
      </c>
      <c r="D27" s="8" t="str">
        <f>HYPERLINK("#'Table 19'!A1", "To what extent do the following descriptions apply to you?  Please indicate on a scale of 1 to 5, where 1 indicates that the description does not apply to you at all and 5 that the description applies to you very well. : I have a strong desire to...")</f>
        <v>To what extent do the following descriptions apply to you?  Please indicate on a scale of 1 to 5, where 1 indicates that the description does not apply to you at all and 5 that the description applies to you very well. : I have a strong desire to...</v>
      </c>
      <c r="E27" s="18" t="str">
        <f>HYPERLINK("#'Full Results'!A139", "139")</f>
        <v>139</v>
      </c>
      <c r="F27" t="s">
        <v>106</v>
      </c>
    </row>
    <row r="28" spans="3:6" x14ac:dyDescent="0.35">
      <c r="C28">
        <v>20</v>
      </c>
      <c r="D28" s="8" t="str">
        <f>HYPERLINK("#'Table 20'!A1", "To what extent do the following descriptions apply to you?  Please indicate on a scale of 1 to 5, where 1 indicates that the description does not apply to you at all and 5 that the description applies to you very well. : If you are paying attenti...")</f>
        <v>To what extent do the following descriptions apply to you?  Please indicate on a scale of 1 to 5, where 1 indicates that the description does not apply to you at all and 5 that the description applies to you very well. : If you are paying attenti...</v>
      </c>
      <c r="E28" s="18" t="str">
        <f>HYPERLINK("#'Full Results'!A147", "147")</f>
        <v>147</v>
      </c>
      <c r="F28" t="s">
        <v>106</v>
      </c>
    </row>
    <row r="29" spans="3:6" x14ac:dyDescent="0.35">
      <c r="C29">
        <v>21</v>
      </c>
      <c r="D29" s="8" t="str">
        <f>HYPERLINK("#'Table 21'!A1", "To what extent do the following descriptions apply to you?  Please indicate on a scale of 1 to 5, where 1 indicates that the description does not apply to you at all and 5 that the description applies to you very well. : I am ambitious")</f>
        <v>To what extent do the following descriptions apply to you?  Please indicate on a scale of 1 to 5, where 1 indicates that the description does not apply to you at all and 5 that the description applies to you very well. : I am ambitious</v>
      </c>
      <c r="E29" s="18" t="str">
        <f>HYPERLINK("#'Full Results'!A155", "155")</f>
        <v>155</v>
      </c>
      <c r="F29" t="s">
        <v>106</v>
      </c>
    </row>
    <row r="30" spans="3:6" x14ac:dyDescent="0.35">
      <c r="C30">
        <v>22</v>
      </c>
      <c r="D30" s="8" t="str">
        <f>HYPERLINK("#'Table 22'!A1", "To what extent do the following descriptions apply to you?  Please indicate on a scale of 1 to 5, where 1 indicates that the description does not apply to you at all and 5 that the description applies to you very well. : It takes me time to under...")</f>
        <v>To what extent do the following descriptions apply to you?  Please indicate on a scale of 1 to 5, where 1 indicates that the description does not apply to you at all and 5 that the description applies to you very well. : It takes me time to under...</v>
      </c>
      <c r="E30" s="18" t="str">
        <f>HYPERLINK("#'Full Results'!A163", "163")</f>
        <v>163</v>
      </c>
      <c r="F30" t="s">
        <v>106</v>
      </c>
    </row>
    <row r="31" spans="3:6" x14ac:dyDescent="0.35">
      <c r="C31">
        <v>23</v>
      </c>
      <c r="D31" s="8" t="str">
        <f>HYPERLINK("#'Table 23'!A1", "To what extent do the following descriptions apply to you?  Please indicate on a scale of 1 to 5, where 1 indicates that the description does not apply to you at all and 5 that the description applies to you very well. : I am a naturally anxious ...")</f>
        <v>To what extent do the following descriptions apply to you?  Please indicate on a scale of 1 to 5, where 1 indicates that the description does not apply to you at all and 5 that the description applies to you very well. : I am a naturally anxious ...</v>
      </c>
      <c r="E31" s="18" t="str">
        <f>HYPERLINK("#'Full Results'!A171", "171")</f>
        <v>171</v>
      </c>
      <c r="F31" t="s">
        <v>106</v>
      </c>
    </row>
    <row r="32" spans="3:6" x14ac:dyDescent="0.35">
      <c r="C32">
        <v>24</v>
      </c>
      <c r="D32" s="8" t="str">
        <f>HYPERLINK("#'Table 24'!A1", "To what extent do the following descriptions apply to you?  Please indicate on a scale of 1 to 5, where 1 indicates that the description does not apply to you at all and 5 that the description applies to you very well. : I enjoy reading")</f>
        <v>To what extent do the following descriptions apply to you?  Please indicate on a scale of 1 to 5, where 1 indicates that the description does not apply to you at all and 5 that the description applies to you very well. : I enjoy reading</v>
      </c>
      <c r="E32" s="18" t="str">
        <f>HYPERLINK("#'Full Results'!A179", "179")</f>
        <v>179</v>
      </c>
      <c r="F32" t="s">
        <v>106</v>
      </c>
    </row>
    <row r="33" spans="3:6" x14ac:dyDescent="0.35">
      <c r="C33">
        <v>25</v>
      </c>
      <c r="D33" s="8" t="str">
        <f>HYPERLINK("#'Table 25'!A1", "To what extent do the following descriptions apply to you?  Please indicate on a scale of 1 to 5, where 1 indicates that the description does not apply to you at all and 5 that the description applies to you very well. : I enjoy using numbers")</f>
        <v>To what extent do the following descriptions apply to you?  Please indicate on a scale of 1 to 5, where 1 indicates that the description does not apply to you at all and 5 that the description applies to you very well. : I enjoy using numbers</v>
      </c>
      <c r="E33" s="18" t="str">
        <f>HYPERLINK("#'Full Results'!A187", "187")</f>
        <v>187</v>
      </c>
      <c r="F33" t="s">
        <v>106</v>
      </c>
    </row>
    <row r="34" spans="3:6" x14ac:dyDescent="0.35">
      <c r="C34">
        <v>26</v>
      </c>
      <c r="D34" s="8" t="str">
        <f>HYPERLINK("#'Table 26'!A1", "To what extent do the following descriptions apply to you?  Please indicate on a scale of 1 to 5, where 1 indicates that the description does not apply to you at all and 5 that the description applies to you very well. : I prefer to be comfortabl...")</f>
        <v>To what extent do the following descriptions apply to you?  Please indicate on a scale of 1 to 5, where 1 indicates that the description does not apply to you at all and 5 that the description applies to you very well. : I prefer to be comfortabl...</v>
      </c>
      <c r="E34" s="18" t="str">
        <f>HYPERLINK("#'Full Results'!A195", "195")</f>
        <v>195</v>
      </c>
      <c r="F34" t="s">
        <v>106</v>
      </c>
    </row>
    <row r="35" spans="3:6" x14ac:dyDescent="0.35">
      <c r="C35">
        <v>27</v>
      </c>
      <c r="D35" s="8" t="str">
        <f>HYPERLINK("#'Table 27'!A1", "Looking at the following skills, which would you say are the most important for your career? Select up to three")</f>
        <v>Looking at the following skills, which would you say are the most important for your career? Select up to three</v>
      </c>
      <c r="E35" s="18" t="str">
        <f>HYPERLINK("#'Full Results'!A203", "203")</f>
        <v>203</v>
      </c>
      <c r="F35" t="s">
        <v>106</v>
      </c>
    </row>
    <row r="36" spans="3:6" x14ac:dyDescent="0.35">
      <c r="C36">
        <v>28</v>
      </c>
      <c r="D36" s="8" t="str">
        <f>HYPERLINK("#'Table 28'!A1", "Looking at that same list, which would you say are the most important for your daily life? Select up to three")</f>
        <v>Looking at that same list, which would you say are the most important for your daily life? Select up to three</v>
      </c>
      <c r="E36" s="18" t="str">
        <f>HYPERLINK("#'Full Results'!A222", "222")</f>
        <v>222</v>
      </c>
      <c r="F36" t="s">
        <v>106</v>
      </c>
    </row>
    <row r="37" spans="3:6" x14ac:dyDescent="0.35">
      <c r="C37">
        <v>29</v>
      </c>
      <c r="D37" s="8" t="str">
        <f>HYPERLINK("#'Table 29'!A1", " If you had to choose, which of the following do you think would be most successful in their careers?")</f>
        <v xml:space="preserve"> If you had to choose, which of the following do you think would be most successful in their careers?</v>
      </c>
      <c r="E37" s="18" t="str">
        <f>HYPERLINK("#'Full Results'!A241", "241")</f>
        <v>241</v>
      </c>
      <c r="F37" t="s">
        <v>106</v>
      </c>
    </row>
    <row r="38" spans="3:6" x14ac:dyDescent="0.35">
      <c r="C38">
        <v>30</v>
      </c>
      <c r="D38" s="8" t="str">
        <f>HYPERLINK("#'Table 30'!A1", " And if you really had to choose, which of the following do you think would be most successful in their careers?")</f>
        <v xml:space="preserve"> And if you really had to choose, which of the following do you think would be most successful in their careers?</v>
      </c>
      <c r="E38" s="18" t="str">
        <f>HYPERLINK("#'Full Results'!A247", "247")</f>
        <v>247</v>
      </c>
      <c r="F38" t="s">
        <v>173</v>
      </c>
    </row>
    <row r="39" spans="3:6" x14ac:dyDescent="0.35">
      <c r="C39">
        <v>31</v>
      </c>
      <c r="D39" s="8" t="str">
        <f>HYPERLINK("#'Table 31'!A1", "Grid Summary: To what extent do you agree or disagree with the following statements?")</f>
        <v>Grid Summary: To what extent do you agree or disagree with the following statements?</v>
      </c>
      <c r="E39" s="7"/>
      <c r="F39" t="s">
        <v>106</v>
      </c>
    </row>
    <row r="40" spans="3:6" x14ac:dyDescent="0.35">
      <c r="C40">
        <v>32</v>
      </c>
      <c r="D40" s="8" t="str">
        <f>HYPERLINK("#'Table 32'!A1", "To what extent do you agree or disagree with the following statements?: I enjoy trying difficult puzzles, even if I might not solve them (like a sudoku, crossword)")</f>
        <v>To what extent do you agree or disagree with the following statements?: I enjoy trying difficult puzzles, even if I might not solve them (like a sudoku, crossword)</v>
      </c>
      <c r="E40" s="18" t="str">
        <f>HYPERLINK("#'Full Results'!A253", "253")</f>
        <v>253</v>
      </c>
      <c r="F40" t="s">
        <v>106</v>
      </c>
    </row>
    <row r="41" spans="3:6" x14ac:dyDescent="0.35">
      <c r="C41">
        <v>33</v>
      </c>
      <c r="D41" s="8" t="str">
        <f>HYPERLINK("#'Table 33'!A1", "To what extent do you agree or disagree with the following statements?: I don’t like to do puzzles if I feel I won’t be able to solve it")</f>
        <v>To what extent do you agree or disagree with the following statements?: I don’t like to do puzzles if I feel I won’t be able to solve it</v>
      </c>
      <c r="E41" s="18" t="str">
        <f>HYPERLINK("#'Full Results'!A262", "262")</f>
        <v>262</v>
      </c>
      <c r="F41" t="s">
        <v>106</v>
      </c>
    </row>
    <row r="42" spans="3:6" x14ac:dyDescent="0.35">
      <c r="C42">
        <v>34</v>
      </c>
      <c r="D42" s="8" t="str">
        <f>HYPERLINK("#'Table 34'!A1", "To what extent do you agree or disagree with the following statements?: I think I would be more successful if I was better at using numbers")</f>
        <v>To what extent do you agree or disagree with the following statements?: I think I would be more successful if I was better at using numbers</v>
      </c>
      <c r="E42" s="18" t="str">
        <f>HYPERLINK("#'Full Results'!A271", "271")</f>
        <v>271</v>
      </c>
      <c r="F42" t="s">
        <v>106</v>
      </c>
    </row>
    <row r="43" spans="3:6" x14ac:dyDescent="0.35">
      <c r="C43">
        <v>35</v>
      </c>
      <c r="D43" s="8" t="str">
        <f>HYPERLINK("#'Table 35'!A1", "To what extent do you agree or disagree with the following statements?: I avoid using numbers whenever I can")</f>
        <v>To what extent do you agree or disagree with the following statements?: I avoid using numbers whenever I can</v>
      </c>
      <c r="E43" s="18" t="str">
        <f>HYPERLINK("#'Full Results'!A280", "280")</f>
        <v>280</v>
      </c>
      <c r="F43" t="s">
        <v>106</v>
      </c>
    </row>
    <row r="44" spans="3:6" x14ac:dyDescent="0.35">
      <c r="C44">
        <v>36</v>
      </c>
      <c r="D44" s="8" t="str">
        <f>HYPERLINK("#'Table 36'!A1", "To what extent do you agree or disagree with the following statements?: Numbers are less important than other skills")</f>
        <v>To what extent do you agree or disagree with the following statements?: Numbers are less important than other skills</v>
      </c>
      <c r="E44" s="18" t="str">
        <f>HYPERLINK("#'Full Results'!A289", "289")</f>
        <v>289</v>
      </c>
      <c r="F44" t="s">
        <v>106</v>
      </c>
    </row>
    <row r="45" spans="3:6" x14ac:dyDescent="0.35">
      <c r="C45">
        <v>37</v>
      </c>
      <c r="D45" s="8" t="str">
        <f>HYPERLINK("#'Table 37'!A1", "Grid Summary: We’ll now ask you a few questions about how you feel when you are in different situations. In these different situations, which emotion best describes how you typically feel, if any?")</f>
        <v>Grid Summary: We’ll now ask you a few questions about how you feel when you are in different situations. In these different situations, which emotion best describes how you typically feel, if any?</v>
      </c>
      <c r="E45" s="7"/>
      <c r="F45" t="s">
        <v>106</v>
      </c>
    </row>
    <row r="46" spans="3:6" x14ac:dyDescent="0.35">
      <c r="C46">
        <v>38</v>
      </c>
      <c r="D46" s="8" t="str">
        <f>HYPERLINK("#'Table 38'!A1", "We’ll now ask you a few questions about how you feel when you are in different situations. In these different situations, which emotion best describes how you typically feel, if any?: When doing something creative")</f>
        <v>We’ll now ask you a few questions about how you feel when you are in different situations. In these different situations, which emotion best describes how you typically feel, if any?: When doing something creative</v>
      </c>
      <c r="E46" s="18" t="str">
        <f>HYPERLINK("#'Full Results'!A298", "298")</f>
        <v>298</v>
      </c>
      <c r="F46" t="s">
        <v>106</v>
      </c>
    </row>
    <row r="47" spans="3:6" x14ac:dyDescent="0.35">
      <c r="C47">
        <v>39</v>
      </c>
      <c r="D47" s="8" t="str">
        <f>HYPERLINK("#'Table 39'!A1", "We’ll now ask you a few questions about how you feel when you are in different situations. In these different situations, which emotion best describes how you typically feel, if any?: When working as a team")</f>
        <v>We’ll now ask you a few questions about how you feel when you are in different situations. In these different situations, which emotion best describes how you typically feel, if any?: When working as a team</v>
      </c>
      <c r="E47" s="18" t="str">
        <f>HYPERLINK("#'Full Results'!A310", "310")</f>
        <v>310</v>
      </c>
      <c r="F47" t="s">
        <v>106</v>
      </c>
    </row>
    <row r="48" spans="3:6" x14ac:dyDescent="0.35">
      <c r="C48">
        <v>40</v>
      </c>
      <c r="D48" s="8" t="str">
        <f>HYPERLINK("#'Table 40'!A1", "We’ll now ask you a few questions about how you feel when you are in different situations. In these different situations, which emotion best describes how you typically feel, if any?: When speaking or presenting to a group of people")</f>
        <v>We’ll now ask you a few questions about how you feel when you are in different situations. In these different situations, which emotion best describes how you typically feel, if any?: When speaking or presenting to a group of people</v>
      </c>
      <c r="E48" s="18" t="str">
        <f>HYPERLINK("#'Full Results'!A322", "322")</f>
        <v>322</v>
      </c>
      <c r="F48" t="s">
        <v>106</v>
      </c>
    </row>
    <row r="49" spans="3:6" x14ac:dyDescent="0.35">
      <c r="C49">
        <v>41</v>
      </c>
      <c r="D49" s="8" t="str">
        <f>HYPERLINK("#'Table 41'!A1", "We’ll now ask you a few questions about how you feel when you are in different situations. In these different situations, which emotion best describes how you typically feel, if any?: When reading")</f>
        <v>We’ll now ask you a few questions about how you feel when you are in different situations. In these different situations, which emotion best describes how you typically feel, if any?: When reading</v>
      </c>
      <c r="E49" s="18" t="str">
        <f>HYPERLINK("#'Full Results'!A334", "334")</f>
        <v>334</v>
      </c>
      <c r="F49" t="s">
        <v>106</v>
      </c>
    </row>
    <row r="50" spans="3:6" x14ac:dyDescent="0.35">
      <c r="C50">
        <v>42</v>
      </c>
      <c r="D50" s="8" t="str">
        <f>HYPERLINK("#'Table 42'!A1", "We’ll now ask you a few questions about how you feel when you are in different situations. In these different situations, which emotion best describes how you typically feel, if any?: When solving a problem")</f>
        <v>We’ll now ask you a few questions about how you feel when you are in different situations. In these different situations, which emotion best describes how you typically feel, if any?: When solving a problem</v>
      </c>
      <c r="E50" s="18" t="str">
        <f>HYPERLINK("#'Full Results'!A346", "346")</f>
        <v>346</v>
      </c>
      <c r="F50" t="s">
        <v>106</v>
      </c>
    </row>
    <row r="51" spans="3:6" x14ac:dyDescent="0.35">
      <c r="C51">
        <v>43</v>
      </c>
      <c r="D51" s="8" t="str">
        <f>HYPERLINK("#'Table 43'!A1", "We’ll now ask you a few questions about how you feel when you are in different situations. In these different situations, which emotion best describes how you typically feel, if any?: When handling data or numbers")</f>
        <v>We’ll now ask you a few questions about how you feel when you are in different situations. In these different situations, which emotion best describes how you typically feel, if any?: When handling data or numbers</v>
      </c>
      <c r="E51" s="18" t="str">
        <f>HYPERLINK("#'Full Results'!A358", "358")</f>
        <v>358</v>
      </c>
      <c r="F51" t="s">
        <v>106</v>
      </c>
    </row>
    <row r="52" spans="3:6" x14ac:dyDescent="0.35">
      <c r="C52">
        <v>44</v>
      </c>
      <c r="D52" s="8" t="str">
        <f>HYPERLINK("#'Table 44'!A1", "We’ll now ask you a few questions about how you feel when you are in different situations. In these different situations, which emotion best describes how you typically feel, if any?: When doing calculations")</f>
        <v>We’ll now ask you a few questions about how you feel when you are in different situations. In these different situations, which emotion best describes how you typically feel, if any?: When doing calculations</v>
      </c>
      <c r="E52" s="18" t="str">
        <f>HYPERLINK("#'Full Results'!A370", "370")</f>
        <v>370</v>
      </c>
      <c r="F52" t="s">
        <v>106</v>
      </c>
    </row>
    <row r="53" spans="3:6" x14ac:dyDescent="0.35">
      <c r="C53">
        <v>45</v>
      </c>
      <c r="D53" s="8" t="str">
        <f>HYPERLINK("#'Table 45'!A1", "Grid Summary: And in those same situations, how confident are you in your ability to do them well?")</f>
        <v>Grid Summary: And in those same situations, how confident are you in your ability to do them well?</v>
      </c>
      <c r="E53" s="7"/>
      <c r="F53" t="s">
        <v>106</v>
      </c>
    </row>
    <row r="54" spans="3:6" x14ac:dyDescent="0.35">
      <c r="C54">
        <v>46</v>
      </c>
      <c r="D54" s="8" t="str">
        <f>HYPERLINK("#'Table 46'!A1", "And in those same situations, how confident are you in your ability to do them well?: When doing something creative")</f>
        <v>And in those same situations, how confident are you in your ability to do them well?: When doing something creative</v>
      </c>
      <c r="E54" s="18" t="str">
        <f>HYPERLINK("#'Full Results'!A382", "382")</f>
        <v>382</v>
      </c>
      <c r="F54" t="s">
        <v>106</v>
      </c>
    </row>
    <row r="55" spans="3:6" x14ac:dyDescent="0.35">
      <c r="C55">
        <v>47</v>
      </c>
      <c r="D55" s="8" t="str">
        <f>HYPERLINK("#'Table 47'!A1", "And in those same situations, how confident are you in your ability to do them well?: When working as a team")</f>
        <v>And in those same situations, how confident are you in your ability to do them well?: When working as a team</v>
      </c>
      <c r="E55" s="18" t="str">
        <f>HYPERLINK("#'Full Results'!A390", "390")</f>
        <v>390</v>
      </c>
      <c r="F55" t="s">
        <v>106</v>
      </c>
    </row>
    <row r="56" spans="3:6" x14ac:dyDescent="0.35">
      <c r="C56">
        <v>48</v>
      </c>
      <c r="D56" s="8" t="str">
        <f>HYPERLINK("#'Table 48'!A1", "And in those same situations, how confident are you in your ability to do them well?: When speaking or presenting to a group of people")</f>
        <v>And in those same situations, how confident are you in your ability to do them well?: When speaking or presenting to a group of people</v>
      </c>
      <c r="E56" s="18" t="str">
        <f>HYPERLINK("#'Full Results'!A398", "398")</f>
        <v>398</v>
      </c>
      <c r="F56" t="s">
        <v>106</v>
      </c>
    </row>
    <row r="57" spans="3:6" x14ac:dyDescent="0.35">
      <c r="C57">
        <v>49</v>
      </c>
      <c r="D57" s="8" t="str">
        <f>HYPERLINK("#'Table 49'!A1", "And in those same situations, how confident are you in your ability to do them well?: When reading")</f>
        <v>And in those same situations, how confident are you in your ability to do them well?: When reading</v>
      </c>
      <c r="E57" s="18" t="str">
        <f>HYPERLINK("#'Full Results'!A406", "406")</f>
        <v>406</v>
      </c>
      <c r="F57" t="s">
        <v>106</v>
      </c>
    </row>
    <row r="58" spans="3:6" x14ac:dyDescent="0.35">
      <c r="C58">
        <v>50</v>
      </c>
      <c r="D58" s="8" t="str">
        <f>HYPERLINK("#'Table 50'!A1", "And in those same situations, how confident are you in your ability to do them well?: When solving a problem")</f>
        <v>And in those same situations, how confident are you in your ability to do them well?: When solving a problem</v>
      </c>
      <c r="E58" s="18" t="str">
        <f>HYPERLINK("#'Full Results'!A414", "414")</f>
        <v>414</v>
      </c>
      <c r="F58" t="s">
        <v>106</v>
      </c>
    </row>
    <row r="59" spans="3:6" x14ac:dyDescent="0.35">
      <c r="C59">
        <v>51</v>
      </c>
      <c r="D59" s="8" t="str">
        <f>HYPERLINK("#'Table 51'!A1", "And in those same situations, how confident are you in your ability to do them well?: When handling data or numbers")</f>
        <v>And in those same situations, how confident are you in your ability to do them well?: When handling data or numbers</v>
      </c>
      <c r="E59" s="18" t="str">
        <f>HYPERLINK("#'Full Results'!A422", "422")</f>
        <v>422</v>
      </c>
      <c r="F59" t="s">
        <v>106</v>
      </c>
    </row>
    <row r="60" spans="3:6" x14ac:dyDescent="0.35">
      <c r="C60">
        <v>52</v>
      </c>
      <c r="D60" s="8" t="str">
        <f>HYPERLINK("#'Table 52'!A1", "And in those same situations, how confident are you in your ability to do them well?: When doing calculations")</f>
        <v>And in those same situations, how confident are you in your ability to do them well?: When doing calculations</v>
      </c>
      <c r="E60" s="18" t="str">
        <f>HYPERLINK("#'Full Results'!A430", "430")</f>
        <v>430</v>
      </c>
      <c r="F60" t="s">
        <v>106</v>
      </c>
    </row>
    <row r="61" spans="3:6" x14ac:dyDescent="0.35">
      <c r="C61">
        <v>53</v>
      </c>
      <c r="D61" s="8" t="str">
        <f>HYPERLINK("#'Table 53'!A1", "Grid Summary: Please think of the time before your child entered formal schooling (up to age 5). How often have you engaged in the following activities with your child?")</f>
        <v>Grid Summary: Please think of the time before your child entered formal schooling (up to age 5). How often have you engaged in the following activities with your child?</v>
      </c>
      <c r="E61" s="7"/>
      <c r="F61" t="s">
        <v>240</v>
      </c>
    </row>
    <row r="62" spans="3:6" x14ac:dyDescent="0.35">
      <c r="C62">
        <v>54</v>
      </c>
      <c r="D62" s="8" t="str">
        <f>HYPERLINK("#'Table 54'!A1", "Please think of the time before your child entered formal schooling (up to age 5). How often have you engaged in the following activities with your child?: Read books with your child and asked questions about the story (e.g., “What do you think h...")</f>
        <v>Please think of the time before your child entered formal schooling (up to age 5). How often have you engaged in the following activities with your child?: Read books with your child and asked questions about the story (e.g., “What do you think h...</v>
      </c>
      <c r="E62" s="18" t="str">
        <f>HYPERLINK("#'Full Results'!A438", "438")</f>
        <v>438</v>
      </c>
      <c r="F62" t="s">
        <v>240</v>
      </c>
    </row>
    <row r="63" spans="3:6" x14ac:dyDescent="0.35">
      <c r="C63">
        <v>55</v>
      </c>
      <c r="D63" s="8" t="str">
        <f>HYPERLINK("#'Table 55'!A1", "Please think of the time before your child entered formal schooling (up to age 5). How often have you engaged in the following activities with your child?: Played number recognition or counting games with your child using everyday objects (e.g., ...")</f>
        <v>Please think of the time before your child entered formal schooling (up to age 5). How often have you engaged in the following activities with your child?: Played number recognition or counting games with your child using everyday objects (e.g., ...</v>
      </c>
      <c r="E63" s="18" t="str">
        <f>HYPERLINK("#'Full Results'!A448", "448")</f>
        <v>448</v>
      </c>
      <c r="F63" t="s">
        <v>240</v>
      </c>
    </row>
    <row r="64" spans="3:6" x14ac:dyDescent="0.35">
      <c r="C64">
        <v>56</v>
      </c>
      <c r="D64" s="8" t="str">
        <f>HYPERLINK("#'Table 56'!A1", "Please think of the time before your child entered formal schooling (up to age 5). How often have you engaged in the following activities with your child?: Engaged in rhyming or sound games (e.g., identifying words that rhyme or start with the sa...")</f>
        <v>Please think of the time before your child entered formal schooling (up to age 5). How often have you engaged in the following activities with your child?: Engaged in rhyming or sound games (e.g., identifying words that rhyme or start with the sa...</v>
      </c>
      <c r="E64" s="18" t="str">
        <f>HYPERLINK("#'Full Results'!A458", "458")</f>
        <v>458</v>
      </c>
      <c r="F64" t="s">
        <v>240</v>
      </c>
    </row>
    <row r="65" spans="3:6" x14ac:dyDescent="0.35">
      <c r="C65">
        <v>57</v>
      </c>
      <c r="D65" s="8" t="str">
        <f>HYPERLINK("#'Table 57'!A1", "Please think of the time before your child entered formal schooling (up to age 5). How often have you engaged in the following activities with your child?: Played physical activity games with your child (e.g., football, running, catch, dancing)")</f>
        <v>Please think of the time before your child entered formal schooling (up to age 5). How often have you engaged in the following activities with your child?: Played physical activity games with your child (e.g., football, running, catch, dancing)</v>
      </c>
      <c r="E65" s="18" t="str">
        <f>HYPERLINK("#'Full Results'!A468", "468")</f>
        <v>468</v>
      </c>
      <c r="F65" t="s">
        <v>240</v>
      </c>
    </row>
    <row r="66" spans="3:6" x14ac:dyDescent="0.35">
      <c r="C66">
        <v>58</v>
      </c>
      <c r="D66" s="8" t="str">
        <f>HYPERLINK("#'Table 58'!A1", "Please think of the time before your child entered formal schooling (up to age 5). How often have you engaged in the following activities with your child?: Played fine motor skills games with your child (e.g., stacking cups, building blocks, draw...")</f>
        <v>Please think of the time before your child entered formal schooling (up to age 5). How often have you engaged in the following activities with your child?: Played fine motor skills games with your child (e.g., stacking cups, building blocks, draw...</v>
      </c>
      <c r="E66" s="18" t="str">
        <f>HYPERLINK("#'Full Results'!A478", "478")</f>
        <v>478</v>
      </c>
      <c r="F66" t="s">
        <v>240</v>
      </c>
    </row>
    <row r="67" spans="3:6" x14ac:dyDescent="0.35">
      <c r="C67">
        <v>59</v>
      </c>
      <c r="D67" s="8" t="str">
        <f>HYPERLINK("#'Table 59'!A1", "Please think of the time before your child entered formal schooling (up to age 5). How often have you engaged in the following activities with your child?: Talked about and identified numbers in the environment with your child (e.g., house number...")</f>
        <v>Please think of the time before your child entered formal schooling (up to age 5). How often have you engaged in the following activities with your child?: Talked about and identified numbers in the environment with your child (e.g., house number...</v>
      </c>
      <c r="E67" s="18" t="str">
        <f>HYPERLINK("#'Full Results'!A488", "488")</f>
        <v>488</v>
      </c>
      <c r="F67" t="s">
        <v>240</v>
      </c>
    </row>
    <row r="68" spans="3:6" x14ac:dyDescent="0.35">
      <c r="C68">
        <v>60</v>
      </c>
      <c r="D68" s="8" t="str">
        <f>HYPERLINK("#'Table 60'!A1", "Please think of the time before your child entered formal schooling (up to age 5). How often have you engaged in the following activities with your child?: Engaged in other learning activities with your child (e.g., singing songs, pretend play, a...")</f>
        <v>Please think of the time before your child entered formal schooling (up to age 5). How often have you engaged in the following activities with your child?: Engaged in other learning activities with your child (e.g., singing songs, pretend play, a...</v>
      </c>
      <c r="E68" s="18" t="str">
        <f>HYPERLINK("#'Full Results'!A498", "498")</f>
        <v>498</v>
      </c>
      <c r="F68" t="s">
        <v>240</v>
      </c>
    </row>
    <row r="69" spans="3:6" x14ac:dyDescent="0.35">
      <c r="C69">
        <v>61</v>
      </c>
      <c r="D69" s="8" t="str">
        <f>HYPERLINK("#'Table 61'!A1", "Grid Summary: We’ll now ask you a few questions about how you feel when you are in different situations. In these different situations, which emotion best describes how you typically feel, if any? If you feel more than one, please indicate the on...")</f>
        <v>Grid Summary: We’ll now ask you a few questions about how you feel when you are in different situations. In these different situations, which emotion best describes how you typically feel, if any? If you feel more than one, please indicate the on...</v>
      </c>
      <c r="E69" s="7"/>
      <c r="F69" t="s">
        <v>106</v>
      </c>
    </row>
    <row r="70" spans="3:6" x14ac:dyDescent="0.35">
      <c r="C70">
        <v>62</v>
      </c>
      <c r="D70" s="8" t="str">
        <f>HYPERLINK("#'Table 62'!A1", "We’ll now ask you a few questions about how you feel when you are in different situations. In these different situations, which emotion best describes how you typically feel, if any? If you feel more than one, please indicate the one you feel mos...")</f>
        <v>We’ll now ask you a few questions about how you feel when you are in different situations. In these different situations, which emotion best describes how you typically feel, if any? If you feel more than one, please indicate the one you feel mos...</v>
      </c>
      <c r="E70" s="18" t="str">
        <f>HYPERLINK("#'Full Results'!A508", "508")</f>
        <v>508</v>
      </c>
      <c r="F70" t="s">
        <v>106</v>
      </c>
    </row>
    <row r="71" spans="3:6" x14ac:dyDescent="0.35">
      <c r="C71">
        <v>63</v>
      </c>
      <c r="D71" s="8" t="str">
        <f>HYPERLINK("#'Table 63'!A1", "We’ll now ask you a few questions about how you feel when you are in different situations. In these different situations, which emotion best describes how you typically feel, if any? If you feel more than one, please indicate the one you feel mos...")</f>
        <v>We’ll now ask you a few questions about how you feel when you are in different situations. In these different situations, which emotion best describes how you typically feel, if any? If you feel more than one, please indicate the one you feel mos...</v>
      </c>
      <c r="E71" s="18" t="str">
        <f>HYPERLINK("#'Full Results'!A520", "520")</f>
        <v>520</v>
      </c>
      <c r="F71" t="s">
        <v>106</v>
      </c>
    </row>
    <row r="72" spans="3:6" x14ac:dyDescent="0.35">
      <c r="C72">
        <v>64</v>
      </c>
      <c r="D72" s="8" t="str">
        <f>HYPERLINK("#'Table 64'!A1", "We’ll now ask you a few questions about how you feel when you are in different situations. In these different situations, which emotion best describes how you typically feel, if any? If you feel more than one, please indicate the one you feel mos...")</f>
        <v>We’ll now ask you a few questions about how you feel when you are in different situations. In these different situations, which emotion best describes how you typically feel, if any? If you feel more than one, please indicate the one you feel mos...</v>
      </c>
      <c r="E72" s="18" t="str">
        <f>HYPERLINK("#'Full Results'!A532", "532")</f>
        <v>532</v>
      </c>
      <c r="F72" t="s">
        <v>106</v>
      </c>
    </row>
    <row r="73" spans="3:6" x14ac:dyDescent="0.35">
      <c r="C73">
        <v>65</v>
      </c>
      <c r="D73" s="8" t="str">
        <f>HYPERLINK("#'Table 65'!A1", "We’ll now ask you a few questions about how you feel when you are in different situations. In these different situations, which emotion best describes how you typically feel, if any? If you feel more than one, please indicate the one you feel mos...")</f>
        <v>We’ll now ask you a few questions about how you feel when you are in different situations. In these different situations, which emotion best describes how you typically feel, if any? If you feel more than one, please indicate the one you feel mos...</v>
      </c>
      <c r="E73" s="18" t="str">
        <f>HYPERLINK("#'Full Results'!A544", "544")</f>
        <v>544</v>
      </c>
      <c r="F73" t="s">
        <v>106</v>
      </c>
    </row>
    <row r="74" spans="3:6" x14ac:dyDescent="0.35">
      <c r="C74">
        <v>66</v>
      </c>
      <c r="D74" s="8" t="str">
        <f>HYPERLINK("#'Table 66'!A1", "We’ll now ask you a few questions about how you feel when you are in different situations. In these different situations, which emotion best describes how you typically feel, if any? If you feel more than one, please indicate the one you feel mos...")</f>
        <v>We’ll now ask you a few questions about how you feel when you are in different situations. In these different situations, which emotion best describes how you typically feel, if any? If you feel more than one, please indicate the one you feel mos...</v>
      </c>
      <c r="E74" s="18" t="str">
        <f>HYPERLINK("#'Full Results'!A556", "556")</f>
        <v>556</v>
      </c>
      <c r="F74" t="s">
        <v>106</v>
      </c>
    </row>
    <row r="75" spans="3:6" x14ac:dyDescent="0.35">
      <c r="C75">
        <v>67</v>
      </c>
      <c r="D75" s="8" t="str">
        <f>HYPERLINK("#'Table 67'!A1", "We’ll now ask you a few questions about how you feel when you are in different situations. In these different situations, which emotion best describes how you typically feel, if any? If you feel more than one, please indicate the one you feel mos...")</f>
        <v>We’ll now ask you a few questions about how you feel when you are in different situations. In these different situations, which emotion best describes how you typically feel, if any? If you feel more than one, please indicate the one you feel mos...</v>
      </c>
      <c r="E75" s="18" t="str">
        <f>HYPERLINK("#'Full Results'!A568", "568")</f>
        <v>568</v>
      </c>
      <c r="F75" t="s">
        <v>106</v>
      </c>
    </row>
    <row r="76" spans="3:6" x14ac:dyDescent="0.35">
      <c r="C76">
        <v>68</v>
      </c>
      <c r="D76" s="8" t="str">
        <f>HYPERLINK("#'Table 68'!A1", "Grid Summary: And in those same situations, how confident are you in your ability to do them well?")</f>
        <v>Grid Summary: And in those same situations, how confident are you in your ability to do them well?</v>
      </c>
      <c r="E76" s="7"/>
      <c r="F76" t="s">
        <v>106</v>
      </c>
    </row>
    <row r="77" spans="3:6" x14ac:dyDescent="0.35">
      <c r="C77">
        <v>69</v>
      </c>
      <c r="D77" s="8" t="str">
        <f>HYPERLINK("#'Table 69'!A1", "And in those same situations, how confident are you in your ability to do them well?: When your friends ask you to calculate splitting a bill")</f>
        <v>And in those same situations, how confident are you in your ability to do them well?: When your friends ask you to calculate splitting a bill</v>
      </c>
      <c r="E77" s="18" t="str">
        <f>HYPERLINK("#'Full Results'!A580", "580")</f>
        <v>580</v>
      </c>
      <c r="F77" t="s">
        <v>106</v>
      </c>
    </row>
    <row r="78" spans="3:6" x14ac:dyDescent="0.35">
      <c r="C78">
        <v>70</v>
      </c>
      <c r="D78" s="8" t="str">
        <f>HYPERLINK("#'Table 70'!A1", "And in those same situations, how confident are you in your ability to do them well?: When you have to make a monthly budget  ")</f>
        <v xml:space="preserve">And in those same situations, how confident are you in your ability to do them well?: When you have to make a monthly budget  </v>
      </c>
      <c r="E78" s="18" t="str">
        <f>HYPERLINK("#'Full Results'!A588", "588")</f>
        <v>588</v>
      </c>
      <c r="F78" t="s">
        <v>106</v>
      </c>
    </row>
    <row r="79" spans="3:6" x14ac:dyDescent="0.35">
      <c r="C79">
        <v>71</v>
      </c>
      <c r="D79" s="8" t="str">
        <f>HYPERLINK("#'Table 71'!A1", "And in those same situations, how confident are you in your ability to do them well?: When you have to plan for your future finances")</f>
        <v>And in those same situations, how confident are you in your ability to do them well?: When you have to plan for your future finances</v>
      </c>
      <c r="E79" s="18" t="str">
        <f>HYPERLINK("#'Full Results'!A596", "596")</f>
        <v>596</v>
      </c>
      <c r="F79" t="s">
        <v>106</v>
      </c>
    </row>
    <row r="80" spans="3:6" x14ac:dyDescent="0.35">
      <c r="C80">
        <v>72</v>
      </c>
      <c r="D80" s="8" t="str">
        <f>HYPERLINK("#'Table 72'!A1", "And in those same situations, how confident are you in your ability to do them well?: When you’re comparing two items on sale to see which is the better deal")</f>
        <v>And in those same situations, how confident are you in your ability to do them well?: When you’re comparing two items on sale to see which is the better deal</v>
      </c>
      <c r="E80" s="18" t="str">
        <f>HYPERLINK("#'Full Results'!A604", "604")</f>
        <v>604</v>
      </c>
      <c r="F80" t="s">
        <v>106</v>
      </c>
    </row>
    <row r="81" spans="3:6" x14ac:dyDescent="0.35">
      <c r="C81">
        <v>73</v>
      </c>
      <c r="D81" s="8" t="str">
        <f>HYPERLINK("#'Table 73'!A1", "And in those same situations, how confident are you in your ability to do them well?: When you convert prices into another currency while traveling")</f>
        <v>And in those same situations, how confident are you in your ability to do them well?: When you convert prices into another currency while traveling</v>
      </c>
      <c r="E81" s="18" t="str">
        <f>HYPERLINK("#'Full Results'!A612", "612")</f>
        <v>612</v>
      </c>
      <c r="F81" t="s">
        <v>106</v>
      </c>
    </row>
    <row r="82" spans="3:6" x14ac:dyDescent="0.35">
      <c r="C82">
        <v>74</v>
      </c>
      <c r="D82" s="8" t="str">
        <f>HYPERLINK("#'Table 74'!A1", "And in those same situations, how confident are you in your ability to do them well?: When you scale a recipe when cooking")</f>
        <v>And in those same situations, how confident are you in your ability to do them well?: When you scale a recipe when cooking</v>
      </c>
      <c r="E82" s="18" t="str">
        <f>HYPERLINK("#'Full Results'!A620", "620")</f>
        <v>620</v>
      </c>
      <c r="F82" t="s">
        <v>106</v>
      </c>
    </row>
    <row r="83" spans="3:6" x14ac:dyDescent="0.35">
      <c r="C83">
        <v>75</v>
      </c>
      <c r="D83" s="8" t="str">
        <f>HYPERLINK("#'Table 75'!A1", "Grid Summary: How easy or difficult do you find it to do the following?")</f>
        <v>Grid Summary: How easy or difficult do you find it to do the following?</v>
      </c>
      <c r="E83" s="7"/>
      <c r="F83" t="s">
        <v>106</v>
      </c>
    </row>
    <row r="84" spans="3:6" x14ac:dyDescent="0.35">
      <c r="C84">
        <v>76</v>
      </c>
      <c r="D84" s="8" t="str">
        <f>HYPERLINK("#'Table 76'!A1", "How easy or difficult do you find it to do the following?: Calculate my monthly budget")</f>
        <v>How easy or difficult do you find it to do the following?: Calculate my monthly budget</v>
      </c>
      <c r="E84" s="18" t="str">
        <f>HYPERLINK("#'Full Results'!A628", "628")</f>
        <v>628</v>
      </c>
      <c r="F84" t="s">
        <v>106</v>
      </c>
    </row>
    <row r="85" spans="3:6" x14ac:dyDescent="0.35">
      <c r="C85">
        <v>77</v>
      </c>
      <c r="D85" s="8" t="str">
        <f>HYPERLINK("#'Table 77'!A1", "How easy or difficult do you find it to do the following?: Calculate splitting a bill")</f>
        <v>How easy or difficult do you find it to do the following?: Calculate splitting a bill</v>
      </c>
      <c r="E85" s="18" t="str">
        <f>HYPERLINK("#'Full Results'!A637", "637")</f>
        <v>637</v>
      </c>
      <c r="F85" t="s">
        <v>106</v>
      </c>
    </row>
    <row r="86" spans="3:6" x14ac:dyDescent="0.35">
      <c r="C86">
        <v>78</v>
      </c>
      <c r="D86" s="8" t="str">
        <f>HYPERLINK("#'Table 78'!A1", "How easy or difficult do you find it to do the following?: Plan for your future finances")</f>
        <v>How easy or difficult do you find it to do the following?: Plan for your future finances</v>
      </c>
      <c r="E86" s="18" t="str">
        <f>HYPERLINK("#'Full Results'!A646", "646")</f>
        <v>646</v>
      </c>
      <c r="F86" t="s">
        <v>106</v>
      </c>
    </row>
    <row r="87" spans="3:6" x14ac:dyDescent="0.35">
      <c r="C87">
        <v>79</v>
      </c>
      <c r="D87" s="8" t="str">
        <f>HYPERLINK("#'Table 79'!A1", "How easy or difficult do you find it to do the following?: Convert prices into another currency while traveling")</f>
        <v>How easy or difficult do you find it to do the following?: Convert prices into another currency while traveling</v>
      </c>
      <c r="E87" s="18" t="str">
        <f>HYPERLINK("#'Full Results'!A655", "655")</f>
        <v>655</v>
      </c>
      <c r="F87" t="s">
        <v>106</v>
      </c>
    </row>
    <row r="88" spans="3:6" x14ac:dyDescent="0.35">
      <c r="C88">
        <v>80</v>
      </c>
      <c r="D88" s="8" t="str">
        <f>HYPERLINK("#'Table 80'!A1", "How easy or difficult do you find it to do the following?: Find the cheapest price in a sale")</f>
        <v>How easy or difficult do you find it to do the following?: Find the cheapest price in a sale</v>
      </c>
      <c r="E88" s="18" t="str">
        <f>HYPERLINK("#'Full Results'!A664", "664")</f>
        <v>664</v>
      </c>
      <c r="F88" t="s">
        <v>106</v>
      </c>
    </row>
    <row r="89" spans="3:6" x14ac:dyDescent="0.35">
      <c r="C89">
        <v>81</v>
      </c>
      <c r="D89" s="8" t="str">
        <f>HYPERLINK("#'Table 81'!A1", "How easy or difficult do you find it to do the following?: Scale a recipe when cooking")</f>
        <v>How easy or difficult do you find it to do the following?: Scale a recipe when cooking</v>
      </c>
      <c r="E89" s="18" t="str">
        <f>HYPERLINK("#'Full Results'!A673", "673")</f>
        <v>673</v>
      </c>
      <c r="F89" t="s">
        <v>106</v>
      </c>
    </row>
    <row r="90" spans="3:6" x14ac:dyDescent="0.35">
      <c r="C90">
        <v>82</v>
      </c>
      <c r="D90" s="8" t="str">
        <f>HYPERLINK("#'Table 82'!A1", " “Everyday numbers” means using numbers in daily life, like checking timetables, comparing prices, budgeting, or splitting a bill. On a scale of 1 to 5 where 1 is not at all and 5 is a lot, how much do you enjoy using everyday numbers?")</f>
        <v xml:space="preserve"> “Everyday numbers” means using numbers in daily life, like checking timetables, comparing prices, budgeting, or splitting a bill. On a scale of 1 to 5 where 1 is not at all and 5 is a lot, how much do you enjoy using everyday numbers?</v>
      </c>
      <c r="E90" s="18" t="str">
        <f>HYPERLINK("#'Full Results'!A682", "682")</f>
        <v>682</v>
      </c>
      <c r="F90" t="s">
        <v>106</v>
      </c>
    </row>
    <row r="91" spans="3:6" x14ac:dyDescent="0.35">
      <c r="C91">
        <v>83</v>
      </c>
      <c r="D91" s="8" t="str">
        <f>HYPERLINK("#'Table 83'!A1", " On a scale of 1 to 5 where 1 is very bad and 5 is very good, how would you rate your own abilities with using everyday numbers? ")</f>
        <v xml:space="preserve"> On a scale of 1 to 5 where 1 is very bad and 5 is very good, how would you rate your own abilities with using everyday numbers? </v>
      </c>
      <c r="E91" s="18" t="str">
        <f>HYPERLINK("#'Full Results'!A691", "691")</f>
        <v>691</v>
      </c>
      <c r="F91" t="s">
        <v>106</v>
      </c>
    </row>
    <row r="92" spans="3:6" x14ac:dyDescent="0.35">
      <c r="C92">
        <v>84</v>
      </c>
      <c r="D92" s="8" t="str">
        <f>HYPERLINK("#'Table 84'!A1", "Grid Summary: How often do you usually do each of the following? Please think about your usage both at your workplace and outside of work. ")</f>
        <v>Grid Summary: How often do you usually do each of the following? Please think about your usage both at your workplace and outside of work. </v>
      </c>
      <c r="E92" s="7"/>
      <c r="F92" t="s">
        <v>106</v>
      </c>
    </row>
    <row r="93" spans="3:6" x14ac:dyDescent="0.35">
      <c r="C93">
        <v>85</v>
      </c>
      <c r="D93" s="8" t="str">
        <f>HYPERLINK("#'Table 85'!A1", "How often do you usually do each of the following? Please think about your usage both at your workplace and outside of work. : Calculate prices, costs or budgets")</f>
        <v>How often do you usually do each of the following? Please think about your usage both at your workplace and outside of work. : Calculate prices, costs or budgets</v>
      </c>
      <c r="E93" s="18" t="str">
        <f>HYPERLINK("#'Full Results'!A700", "700")</f>
        <v>700</v>
      </c>
      <c r="F93" t="s">
        <v>106</v>
      </c>
    </row>
    <row r="94" spans="3:6" x14ac:dyDescent="0.35">
      <c r="C94">
        <v>86</v>
      </c>
      <c r="D94" s="8" t="str">
        <f>HYPERLINK("#'Table 86'!A1", "How often do you usually do each of the following? Please think about your usage both at your workplace and outside of work. : Estimate or calculate using fractions, percentages, or decimals (e.g. discounts, recipes)")</f>
        <v>How often do you usually do each of the following? Please think about your usage both at your workplace and outside of work. : Estimate or calculate using fractions, percentages, or decimals (e.g. discounts, recipes)</v>
      </c>
      <c r="E94" s="18" t="str">
        <f>HYPERLINK("#'Full Results'!A710", "710")</f>
        <v>710</v>
      </c>
      <c r="F94" t="s">
        <v>106</v>
      </c>
    </row>
    <row r="95" spans="3:6" x14ac:dyDescent="0.35">
      <c r="C95">
        <v>87</v>
      </c>
      <c r="D95" s="8" t="str">
        <f>HYPERLINK("#'Table 87'!A1", "How often do you usually do each of the following? Please think about your usage both at your workplace and outside of work. : Use a calculator (hand-held or computer based)")</f>
        <v>How often do you usually do each of the following? Please think about your usage both at your workplace and outside of work. : Use a calculator (hand-held or computer based)</v>
      </c>
      <c r="E95" s="18" t="str">
        <f>HYPERLINK("#'Full Results'!A720", "720")</f>
        <v>720</v>
      </c>
      <c r="F95" t="s">
        <v>106</v>
      </c>
    </row>
    <row r="96" spans="3:6" x14ac:dyDescent="0.35">
      <c r="C96">
        <v>88</v>
      </c>
      <c r="D96" s="8" t="str">
        <f>HYPERLINK("#'Table 88'!A1", "How often do you usually do each of the following? Please think about your usage both at your workplace and outside of work. : Prepare charts, graphs or tables")</f>
        <v>How often do you usually do each of the following? Please think about your usage both at your workplace and outside of work. : Prepare charts, graphs or tables</v>
      </c>
      <c r="E96" s="18" t="str">
        <f>HYPERLINK("#'Full Results'!A730", "730")</f>
        <v>730</v>
      </c>
      <c r="F96" t="s">
        <v>106</v>
      </c>
    </row>
    <row r="97" spans="3:6" x14ac:dyDescent="0.35">
      <c r="C97">
        <v>89</v>
      </c>
      <c r="D97" s="8" t="str">
        <f>HYPERLINK("#'Table 89'!A1", "How often do you usually do each of the following? Please think about your usage both at your workplace and outside of work. : Use simple formulas or basic algebra (e.g. in Excel or Google Sheets)")</f>
        <v>How often do you usually do each of the following? Please think about your usage both at your workplace and outside of work. : Use simple formulas or basic algebra (e.g. in Excel or Google Sheets)</v>
      </c>
      <c r="E97" s="18" t="str">
        <f>HYPERLINK("#'Full Results'!A740", "740")</f>
        <v>740</v>
      </c>
      <c r="F97" t="s">
        <v>106</v>
      </c>
    </row>
    <row r="98" spans="3:6" x14ac:dyDescent="0.35">
      <c r="C98">
        <v>90</v>
      </c>
      <c r="D98" s="8" t="str">
        <f>HYPERLINK("#'Table 90'!A1", "How often do you usually do each of the following? Please think about your usage both at your workplace and outside of work. : Use more advanced maths or statistics (e.g., complex algebra, trigonometry, regression techniques)")</f>
        <v>How often do you usually do each of the following? Please think about your usage both at your workplace and outside of work. : Use more advanced maths or statistics (e.g., complex algebra, trigonometry, regression techniques)</v>
      </c>
      <c r="E98" s="18" t="str">
        <f>HYPERLINK("#'Full Results'!A750", "750")</f>
        <v>750</v>
      </c>
      <c r="F98" t="s">
        <v>106</v>
      </c>
    </row>
    <row r="99" spans="3:6" x14ac:dyDescent="0.35">
      <c r="C99">
        <v>91</v>
      </c>
      <c r="D99" s="8" t="str">
        <f>HYPERLINK("#'Table 91'!A1", "How often do you usually do each of the following? Please think about your usage both at your workplace and outside of work. : Play number-based puzzles or games (e.g. Sudoku, logic puzzles)")</f>
        <v>How often do you usually do each of the following? Please think about your usage both at your workplace and outside of work. : Play number-based puzzles or games (e.g. Sudoku, logic puzzles)</v>
      </c>
      <c r="E99" s="18" t="str">
        <f>HYPERLINK("#'Full Results'!A760", "760")</f>
        <v>760</v>
      </c>
      <c r="F99" t="s">
        <v>106</v>
      </c>
    </row>
    <row r="100" spans="3:6" x14ac:dyDescent="0.35">
      <c r="C100">
        <v>92</v>
      </c>
      <c r="D100" s="8" t="str">
        <f>HYPERLINK("#'Table 92'!A1", "How often do you usually do each of the following? Please think about your usage both at your workplace and outside of work. : Solve everyday problems involving numbers (e.g. work out travel times, measure ingredients for cooking)")</f>
        <v>How often do you usually do each of the following? Please think about your usage both at your workplace and outside of work. : Solve everyday problems involving numbers (e.g. work out travel times, measure ingredients for cooking)</v>
      </c>
      <c r="E100" s="18" t="str">
        <f>HYPERLINK("#'Full Results'!A770", "770")</f>
        <v>770</v>
      </c>
      <c r="F100" t="s">
        <v>106</v>
      </c>
    </row>
    <row r="101" spans="3:6" x14ac:dyDescent="0.35">
      <c r="C101">
        <v>93</v>
      </c>
      <c r="D101" s="8" t="str">
        <f>HYPERLINK("#'Table 93'!A1", " As a skill, how important or unimportant is it to be good at using everyday numbers? As a reminder, “everyday numbers” means using numbers in daily life, like checking timetables, comparing prices, budgeting, or splitting a bill.")</f>
        <v xml:space="preserve"> As a skill, how important or unimportant is it to be good at using everyday numbers? As a reminder, “everyday numbers” means using numbers in daily life, like checking timetables, comparing prices, budgeting, or splitting a bill.</v>
      </c>
      <c r="E101" s="18" t="str">
        <f>HYPERLINK("#'Full Results'!A780", "780")</f>
        <v>780</v>
      </c>
      <c r="F101" t="s">
        <v>106</v>
      </c>
    </row>
    <row r="102" spans="3:6" x14ac:dyDescent="0.35">
      <c r="C102">
        <v>94</v>
      </c>
      <c r="D102" s="8" t="str">
        <f>HYPERLINK("#'Table 94'!A1", " To what extent would you be generally interested in improving your skills at using numbers? ")</f>
        <v xml:space="preserve"> To what extent would you be generally interested in improving your skills at using numbers? </v>
      </c>
      <c r="E102" s="18" t="str">
        <f>HYPERLINK("#'Full Results'!A788", "788")</f>
        <v>788</v>
      </c>
      <c r="F102" t="s">
        <v>106</v>
      </c>
    </row>
    <row r="103" spans="3:6" x14ac:dyDescent="0.35">
      <c r="C103">
        <v>95</v>
      </c>
      <c r="D103" s="8" t="str">
        <f>HYPERLINK("#'Table 95'!A1", "Which of the following are reasons that you would be interested in improving your skills at using numbers, if any? Please select all that apply. ")</f>
        <v>Which of the following are reasons that you would be interested in improving your skills at using numbers, if any? Please select all that apply. </v>
      </c>
      <c r="E103" s="18" t="str">
        <f>HYPERLINK("#'Full Results'!A796", "796")</f>
        <v>796</v>
      </c>
      <c r="F103" t="s">
        <v>326</v>
      </c>
    </row>
    <row r="104" spans="3:6" x14ac:dyDescent="0.35">
      <c r="C104">
        <v>96</v>
      </c>
      <c r="D104" s="8" t="str">
        <f>HYPERLINK("#'Table 96'!A1", "Which of the following are reasons that you would NOT be interested in improving your skills at using numbers, if any? Please select all that apply.")</f>
        <v>Which of the following are reasons that you would NOT be interested in improving your skills at using numbers, if any? Please select all that apply.</v>
      </c>
      <c r="E104" s="18" t="str">
        <f>HYPERLINK("#'Full Results'!A808", "808")</f>
        <v>808</v>
      </c>
      <c r="F104" t="s">
        <v>106</v>
      </c>
    </row>
    <row r="105" spans="3:6" x14ac:dyDescent="0.35">
      <c r="C105">
        <v>97</v>
      </c>
      <c r="D105" s="8" t="str">
        <f>HYPERLINK("#'Table 97'!A1", " Technology is developing rapidly. In your view, how does technological advancement change how important it is to learn how to use numbers?")</f>
        <v xml:space="preserve"> Technology is developing rapidly. In your view, how does technological advancement change how important it is to learn how to use numbers?</v>
      </c>
      <c r="E105" s="18" t="str">
        <f>HYPERLINK("#'Full Results'!A823", "823")</f>
        <v>823</v>
      </c>
      <c r="F105" t="s">
        <v>106</v>
      </c>
    </row>
    <row r="106" spans="3:6" x14ac:dyDescent="0.35">
      <c r="C106">
        <v>98</v>
      </c>
      <c r="D106" s="8" t="str">
        <f>HYPERLINK("#'Table 99'!A1", "Thinking more broadly, which of the following do you think are benefits of people having a good understanding of numbers, if any?")</f>
        <v>Thinking more broadly, which of the following do you think are benefits of people having a good understanding of numbers, if any?</v>
      </c>
      <c r="E106" s="18" t="str">
        <f>HYPERLINK("#'Full Results'!A832", "832")</f>
        <v>832</v>
      </c>
      <c r="F106" t="s">
        <v>106</v>
      </c>
    </row>
    <row r="107" spans="3:6" x14ac:dyDescent="0.35">
      <c r="C107">
        <v>99</v>
      </c>
      <c r="D107" s="8" t="str">
        <f>HYPERLINK("#'Table 100'!A1", " Which of the following comes closest to your view?")</f>
        <v xml:space="preserve"> Which of the following comes closest to your view?</v>
      </c>
      <c r="E107" s="18" t="str">
        <f>HYPERLINK("#'Full Results'!A845", "845")</f>
        <v>845</v>
      </c>
      <c r="F107" t="s">
        <v>106</v>
      </c>
    </row>
    <row r="108" spans="3:6" x14ac:dyDescent="0.35">
      <c r="C108">
        <v>100</v>
      </c>
      <c r="D108" s="8" t="str">
        <f>HYPERLINK("#'Table 101'!A1", " Which of the following comes closest to your view?")</f>
        <v xml:space="preserve"> Which of the following comes closest to your view?</v>
      </c>
      <c r="E108" s="18" t="str">
        <f>HYPERLINK("#'Full Results'!A852", "852")</f>
        <v>852</v>
      </c>
      <c r="F108" t="s">
        <v>106</v>
      </c>
    </row>
    <row r="109" spans="3:6" x14ac:dyDescent="0.35">
      <c r="C109">
        <v>101</v>
      </c>
      <c r="D109" s="8" t="str">
        <f>HYPERLINK("#'Table 102'!A1", " Which of the following best describes how you think of yourself?")</f>
        <v xml:space="preserve"> Which of the following best describes how you think of yourself?</v>
      </c>
      <c r="E109" s="18" t="str">
        <f>HYPERLINK("#'Full Results'!A859", "859")</f>
        <v>859</v>
      </c>
      <c r="F109" t="s">
        <v>106</v>
      </c>
    </row>
    <row r="110" spans="3:6" x14ac:dyDescent="0.35">
      <c r="C110">
        <v>102</v>
      </c>
      <c r="D110" s="8" t="str">
        <f>HYPERLINK("#'Table 103'!A1", "Which of the following are important reasons why you think maths education should be improved, if any? If you do not feel like maths education needs improvement, please select none of the above. Select up to four of the following ")</f>
        <v>Which of the following are important reasons why you think maths education should be improved, if any? If you do not feel like maths education needs improvement, please select none of the above. Select up to four of the following </v>
      </c>
      <c r="E110" s="18" t="str">
        <f>HYPERLINK("#'Full Results'!A865", "865")</f>
        <v>865</v>
      </c>
      <c r="F110" t="s">
        <v>106</v>
      </c>
    </row>
    <row r="111" spans="3:6" x14ac:dyDescent="0.35">
      <c r="C111">
        <v>103</v>
      </c>
      <c r="D111" s="8" t="str">
        <f>HYPERLINK("#'Table 104'!A1", " Thinking back to your early school years (primary school, ages 5–11), how did you feel about maths?")</f>
        <v xml:space="preserve"> Thinking back to your early school years (primary school, ages 5–11), how did you feel about maths?</v>
      </c>
      <c r="E111" s="18" t="str">
        <f>HYPERLINK("#'Full Results'!A881", "881")</f>
        <v>881</v>
      </c>
      <c r="F111" t="s">
        <v>106</v>
      </c>
    </row>
    <row r="112" spans="3:6" x14ac:dyDescent="0.35">
      <c r="C112">
        <v>104</v>
      </c>
      <c r="D112" s="8" t="str">
        <f>HYPERLINK("#'Table 105'!A1", " In primary school, how good did you feel you were at maths compared to your classmates?")</f>
        <v xml:space="preserve"> In primary school, how good did you feel you were at maths compared to your classmates?</v>
      </c>
      <c r="E112" s="18" t="str">
        <f>HYPERLINK("#'Full Results'!A890", "890")</f>
        <v>890</v>
      </c>
      <c r="F112" t="s">
        <v>106</v>
      </c>
    </row>
    <row r="113" spans="3:6" x14ac:dyDescent="0.35">
      <c r="C113">
        <v>105</v>
      </c>
      <c r="D113" s="8" t="str">
        <f>HYPERLINK("#'Table 106'!A1", " Thinking about your later school years (secondary school, especially ages 11–16), how did you feel about maths?")</f>
        <v xml:space="preserve"> Thinking about your later school years (secondary school, especially ages 11–16), how did you feel about maths?</v>
      </c>
      <c r="E113" s="18" t="str">
        <f>HYPERLINK("#'Full Results'!A899", "899")</f>
        <v>899</v>
      </c>
      <c r="F113" t="s">
        <v>106</v>
      </c>
    </row>
    <row r="114" spans="3:6" x14ac:dyDescent="0.35">
      <c r="C114">
        <v>106</v>
      </c>
      <c r="D114" s="8" t="str">
        <f>HYPERLINK("#'Table 107'!A1", " In secondary school, how do you think your performance in maths compared to your classmates?")</f>
        <v xml:space="preserve"> In secondary school, how do you think your performance in maths compared to your classmates?</v>
      </c>
      <c r="E114" s="18" t="str">
        <f>HYPERLINK("#'Full Results'!A908", "908")</f>
        <v>908</v>
      </c>
      <c r="F114" t="s">
        <v>106</v>
      </c>
    </row>
    <row r="115" spans="3:6" x14ac:dyDescent="0.35">
      <c r="C115">
        <v>107</v>
      </c>
      <c r="D115" s="8" t="str">
        <f>HYPERLINK("#'Table 117'!A1", " Suppose you had £100 in a savings account and the interest rate was 2% per year. After 5 years, how much do you think you would have in the account if you left the money to grow?")</f>
        <v xml:space="preserve"> Suppose you had £100 in a savings account and the interest rate was 2% per year. After 5 years, how much do you think you would have in the account if you left the money to grow?</v>
      </c>
      <c r="E115" s="18" t="str">
        <f>HYPERLINK("#'Full Results'!A917", "917")</f>
        <v>917</v>
      </c>
      <c r="F115" t="s">
        <v>106</v>
      </c>
    </row>
    <row r="116" spans="3:6" x14ac:dyDescent="0.35">
      <c r="C116">
        <v>108</v>
      </c>
      <c r="D116" s="8" t="str">
        <f>HYPERLINK("#'Table 118'!A1", " Imagine that the interest rate on your savings account was 1% per year and inflation was 2% per year. After 1 year, how much would you be able to buy with the money in this account?")</f>
        <v xml:space="preserve"> Imagine that the interest rate on your savings account was 1% per year and inflation was 2% per year. After 1 year, how much would you be able to buy with the money in this account?</v>
      </c>
      <c r="E116" s="18" t="str">
        <f>HYPERLINK("#'Full Results'!A925", "925")</f>
        <v>925</v>
      </c>
      <c r="F116" t="s">
        <v>106</v>
      </c>
    </row>
    <row r="117" spans="3:6" x14ac:dyDescent="0.35">
      <c r="C117">
        <v>109</v>
      </c>
      <c r="D117" s="8" t="str">
        <f>HYPERLINK("#'Table 119'!A1", " Do you think the following statement is true or false? ‘Buying a share in a single company usually provides a safer return than an equity fund.' ")</f>
        <v xml:space="preserve"> Do you think the following statement is true or false? ‘Buying a share in a single company usually provides a safer return than an equity fund.' </v>
      </c>
      <c r="E117" s="18" t="str">
        <f>HYPERLINK("#'Full Results'!A933", "933")</f>
        <v>933</v>
      </c>
      <c r="F117" t="s">
        <v>106</v>
      </c>
    </row>
    <row r="118" spans="3:6" x14ac:dyDescent="0.35">
      <c r="C118">
        <v>110</v>
      </c>
      <c r="D118" s="8" t="str">
        <f>HYPERLINK("#'Table 120'!A1", " A train leaves at 14:35. The journey takes 1 hour and 35 minutes. What time will the train arrive at its destination?")</f>
        <v xml:space="preserve"> A train leaves at 14:35. The journey takes 1 hour and 35 minutes. What time will the train arrive at its destination?</v>
      </c>
      <c r="E118" s="18" t="str">
        <f>HYPERLINK("#'Full Results'!A940", "940")</f>
        <v>940</v>
      </c>
      <c r="F118" t="s">
        <v>106</v>
      </c>
    </row>
    <row r="119" spans="3:6" x14ac:dyDescent="0.35">
      <c r="C119">
        <v>111</v>
      </c>
      <c r="D119" s="8" t="str">
        <f>HYPERLINK("#'Table 121'!A1", " Michela's restaurant bill comes to £48. She wants to leave a 15% tip. How much should Michela leave?")</f>
        <v xml:space="preserve"> Michela's restaurant bill comes to £48. She wants to leave a 15% tip. How much should Michela leave?</v>
      </c>
      <c r="E119" s="18" t="str">
        <f>HYPERLINK("#'Full Results'!A948", "948")</f>
        <v>948</v>
      </c>
      <c r="F119" t="s">
        <v>106</v>
      </c>
    </row>
    <row r="120" spans="3:6" x14ac:dyDescent="0.35">
      <c r="C120">
        <v>112</v>
      </c>
      <c r="D120" s="8" t="str">
        <f>HYPERLINK("#'Table 122'!A1", " Raj is shopping for ketchup and sees four different sizes, each at different prices: a 300g bottle for £1.20, a 500g bottle for £2.00, a 750g bottle for £2.70, or a 400g bottle for £1.90. Which option gives the lowest price per gram?")</f>
        <v xml:space="preserve"> Raj is shopping for ketchup and sees four different sizes, each at different prices: a 300g bottle for £1.20, a 500g bottle for £2.00, a 750g bottle for £2.70, or a 400g bottle for £1.90. Which option gives the lowest price per gram?</v>
      </c>
      <c r="E120" s="18" t="str">
        <f>HYPERLINK("#'Full Results'!A956", "956")</f>
        <v>956</v>
      </c>
      <c r="F120" t="s">
        <v>106</v>
      </c>
    </row>
    <row r="121" spans="3:6" x14ac:dyDescent="0.35">
      <c r="C121">
        <v>113</v>
      </c>
      <c r="D121" s="8" t="str">
        <f>HYPERLINK("#'Table 123'!A1", " Seb and Ed split a café bill of £10. Seb pays three times as much as Ed. How much does Seb pay?")</f>
        <v xml:space="preserve"> Seb and Ed split a café bill of £10. Seb pays three times as much as Ed. How much does Seb pay?</v>
      </c>
      <c r="E121" s="18" t="str">
        <f>HYPERLINK("#'Full Results'!A964", "964")</f>
        <v>964</v>
      </c>
      <c r="F121" t="s">
        <v>106</v>
      </c>
    </row>
    <row r="122" spans="3:6" x14ac:dyDescent="0.35">
      <c r="C122">
        <v>114</v>
      </c>
      <c r="D122" s="8" t="str">
        <f>HYPERLINK("#'Table 124'!A1", " How confident are you that you could come up with £1500 if an unexpected need arose within the next month?")</f>
        <v xml:space="preserve"> How confident are you that you could come up with £1500 if an unexpected need arose within the next month?</v>
      </c>
      <c r="E122" s="18" t="str">
        <f>HYPERLINK("#'Full Results'!A972", "972")</f>
        <v>972</v>
      </c>
      <c r="F122" t="s">
        <v>106</v>
      </c>
    </row>
    <row r="123" spans="3:6" x14ac:dyDescent="0.35">
      <c r="C123">
        <v>115</v>
      </c>
      <c r="D123" s="8" t="str">
        <f>HYPERLINK("#'Table 125'!A1", " To what extent would you be generally interested in improving your skills at budgeting?")</f>
        <v xml:space="preserve"> To what extent would you be generally interested in improving your skills at budgeting?</v>
      </c>
      <c r="E123" s="18" t="str">
        <f>HYPERLINK("#'Full Results'!A980", "980")</f>
        <v>980</v>
      </c>
      <c r="F123" t="s">
        <v>106</v>
      </c>
    </row>
    <row r="124" spans="3:6" x14ac:dyDescent="0.35">
      <c r="C124">
        <v>116</v>
      </c>
      <c r="D124" s="8" t="str">
        <f>HYPERLINK("#'Table 126'!A1", " What grade did you achieve in GCSE Maths, O-levels or equivalent?")</f>
        <v xml:space="preserve"> What grade did you achieve in GCSE Maths, O-levels or equivalent?</v>
      </c>
      <c r="E124" s="18" t="str">
        <f>HYPERLINK("#'Full Results'!A988", "988")</f>
        <v>988</v>
      </c>
      <c r="F124" t="s">
        <v>435</v>
      </c>
    </row>
    <row r="125" spans="3:6" x14ac:dyDescent="0.35">
      <c r="C125">
        <v>117</v>
      </c>
      <c r="D125" s="8" t="str">
        <f>HYPERLINK("#'Table 127'!A1", " What grade did you achieve in National 5 maths, Standard Grade, or equivalent?")</f>
        <v xml:space="preserve"> What grade did you achieve in National 5 maths, Standard Grade, or equivalent?</v>
      </c>
      <c r="E125" s="18" t="str">
        <f>HYPERLINK("#'Full Results'!A998", "998")</f>
        <v>998</v>
      </c>
      <c r="F125" t="s">
        <v>435</v>
      </c>
    </row>
    <row r="126" spans="3:6" x14ac:dyDescent="0.35">
      <c r="C126">
        <v>118</v>
      </c>
      <c r="D126" s="8" t="str">
        <f>HYPERLINK("#'Table 128'!A1", " Did you take maths at A-level, maths at Higher or Advanced Higher, or equivalent? ")</f>
        <v xml:space="preserve"> Did you take maths at A-level, maths at Higher or Advanced Higher, or equivalent? </v>
      </c>
      <c r="E126" s="18" t="str">
        <f>HYPERLINK("#'Full Results'!A1008", "1008")</f>
        <v>1008</v>
      </c>
      <c r="F126" t="s">
        <v>106</v>
      </c>
    </row>
    <row r="127" spans="3:6" x14ac:dyDescent="0.35">
      <c r="C127">
        <v>119</v>
      </c>
      <c r="D127" s="8" t="str">
        <f>HYPERLINK("#'Table 129'!A1", " What grade did you achieve in Maths at A-level, maths at Higher or Advanced Higher, or equivalent?")</f>
        <v xml:space="preserve"> What grade did you achieve in Maths at A-level, maths at Higher or Advanced Higher, or equivalent?</v>
      </c>
      <c r="E127" s="18" t="str">
        <f>HYPERLINK("#'Full Results'!A1014", "1014")</f>
        <v>1014</v>
      </c>
      <c r="F127" t="s">
        <v>447</v>
      </c>
    </row>
    <row r="128" spans="3:6" x14ac:dyDescent="0.35">
      <c r="C128">
        <v>120</v>
      </c>
      <c r="D128" s="8" t="str">
        <f>HYPERLINK("#'Table 130'!A1", " How interested are you in improving your child’s skills at using numbers, if at all? ")</f>
        <v xml:space="preserve"> How interested are you in improving your child’s skills at using numbers, if at all? </v>
      </c>
      <c r="E128" s="18" t="str">
        <f>HYPERLINK("#'Full Results'!A1022", "1022")</f>
        <v>1022</v>
      </c>
      <c r="F128" t="s">
        <v>240</v>
      </c>
    </row>
    <row r="129" spans="3:6" x14ac:dyDescent="0.35">
      <c r="C129">
        <v>121</v>
      </c>
      <c r="D129" s="8" t="str">
        <f>HYPERLINK("#'Table 131'!A1", " To your knowledge, how does your child feel about maths?")</f>
        <v xml:space="preserve"> To your knowledge, how does your child feel about maths?</v>
      </c>
      <c r="E129" s="18" t="str">
        <f>HYPERLINK("#'Full Results'!A1030", "1030")</f>
        <v>1030</v>
      </c>
      <c r="F129" t="s">
        <v>240</v>
      </c>
    </row>
    <row r="130" spans="3:6" x14ac:dyDescent="0.35">
      <c r="C130">
        <v>122</v>
      </c>
      <c r="D130" s="8" t="str">
        <f>HYPERLINK("#'Table 132'!A1", " How do you think your child’s performance in maths generally compares to their classmates?")</f>
        <v xml:space="preserve"> How do you think your child’s performance in maths generally compares to their classmates?</v>
      </c>
      <c r="E130" s="18" t="str">
        <f>HYPERLINK("#'Full Results'!A1039", "1039")</f>
        <v>1039</v>
      </c>
      <c r="F130" t="s">
        <v>326</v>
      </c>
    </row>
    <row r="131" spans="3:6" x14ac:dyDescent="0.35">
      <c r="C131">
        <v>123</v>
      </c>
      <c r="D131" s="8" t="str">
        <f>HYPERLINK("#'Table 133'!A1", "Which of the following have you done with your child in the past month, if any? Please think about your child currently in schooling. Select all that apply")</f>
        <v>Which of the following have you done with your child in the past month, if any? Please think about your child currently in schooling. Select all that apply</v>
      </c>
      <c r="E131" s="18" t="str">
        <f>HYPERLINK("#'Full Results'!A1048", "1048")</f>
        <v>1048</v>
      </c>
      <c r="F131" t="s">
        <v>326</v>
      </c>
    </row>
    <row r="132" spans="3:6" x14ac:dyDescent="0.35">
      <c r="C132">
        <v>124</v>
      </c>
      <c r="D132" s="8" t="str">
        <f>HYPERLINK("#'Table 134'!A1", " When your child asks you for help with maths homework, how confident do you feel in supporting them?")</f>
        <v xml:space="preserve"> When your child asks you for help with maths homework, how confident do you feel in supporting them?</v>
      </c>
      <c r="E132" s="18" t="str">
        <f>HYPERLINK("#'Full Results'!A1061", "1061")</f>
        <v>1061</v>
      </c>
      <c r="F132" t="s">
        <v>240</v>
      </c>
    </row>
    <row r="133" spans="3:6" x14ac:dyDescent="0.35">
      <c r="C133">
        <v>125</v>
      </c>
      <c r="D133" s="8" t="str">
        <f>HYPERLINK("#'Table 135'!A1", "Which of the following, if any, are reasons you do not feel confident in helping your child with their maths homework? ")</f>
        <v>Which of the following, if any, are reasons you do not feel confident in helping your child with their maths homework? </v>
      </c>
      <c r="E133" s="18" t="str">
        <f>HYPERLINK("#'Full Results'!A1070", "1070")</f>
        <v>1070</v>
      </c>
      <c r="F133" t="s">
        <v>326</v>
      </c>
    </row>
    <row r="134" spans="3:6" x14ac:dyDescent="0.35">
      <c r="C134">
        <v>126</v>
      </c>
      <c r="D134" s="8" t="str">
        <f>HYPERLINK("#'Table 136'!A1", "Which of the following activities, if any, would help you do more number-based activities with your child?")</f>
        <v>Which of the following activities, if any, would help you do more number-based activities with your child?</v>
      </c>
      <c r="E134" s="18" t="str">
        <f>HYPERLINK("#'Full Results'!A1084", "1084")</f>
        <v>1084</v>
      </c>
      <c r="F134" t="s">
        <v>326</v>
      </c>
    </row>
    <row r="135" spans="3:6" x14ac:dyDescent="0.35">
      <c r="C135">
        <v>127</v>
      </c>
      <c r="D135" s="8" t="str">
        <f>HYPERLINK("#'Table 137'!A1", " To what extent would you support or oppose more government initiatives to improve the public’s number skills?")</f>
        <v xml:space="preserve"> To what extent would you support or oppose more government initiatives to improve the public’s number skills?</v>
      </c>
      <c r="E135" s="18" t="str">
        <f>HYPERLINK("#'Full Results'!A1094", "1094")</f>
        <v>1094</v>
      </c>
      <c r="F135" t="s">
        <v>106</v>
      </c>
    </row>
    <row r="136" spans="3:6" x14ac:dyDescent="0.35">
      <c r="E136" s="7"/>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0.107832317997577</v>
      </c>
      <c r="D9" s="14">
        <v>0.11873564543491601</v>
      </c>
      <c r="E9" s="14">
        <v>9.7437134576527598E-2</v>
      </c>
      <c r="F9" s="14"/>
      <c r="G9" s="14">
        <v>8.9071562866057399E-2</v>
      </c>
      <c r="H9" s="14">
        <v>0.10878791958700899</v>
      </c>
      <c r="I9" s="14">
        <v>9.3693121864198203E-2</v>
      </c>
      <c r="J9" s="14">
        <v>0.102039373518405</v>
      </c>
      <c r="K9" s="14">
        <v>0.11498454908526699</v>
      </c>
      <c r="L9" s="14">
        <v>0.13090434202194701</v>
      </c>
      <c r="M9" s="14"/>
      <c r="N9" s="14">
        <v>0.138034000769477</v>
      </c>
      <c r="O9" s="14">
        <v>9.3007729279720994E-2</v>
      </c>
      <c r="P9" s="14">
        <v>0.10850327803519</v>
      </c>
      <c r="Q9" s="14">
        <v>8.8584046940401798E-2</v>
      </c>
      <c r="R9" s="14"/>
      <c r="S9" s="14">
        <v>0.12905812900409699</v>
      </c>
      <c r="T9" s="14">
        <v>9.2106771559325298E-2</v>
      </c>
      <c r="U9" s="14">
        <v>0.10620367752203599</v>
      </c>
      <c r="V9" s="14">
        <v>0.115976881464879</v>
      </c>
      <c r="W9" s="14">
        <v>0.10179214636929</v>
      </c>
      <c r="X9" s="14">
        <v>0.103607094848363</v>
      </c>
      <c r="Y9" s="14">
        <v>8.7027993665389394E-2</v>
      </c>
      <c r="Z9" s="14">
        <v>0.110392898623668</v>
      </c>
      <c r="AA9" s="14">
        <v>0.119265091566883</v>
      </c>
      <c r="AB9" s="14">
        <v>0.106851248426762</v>
      </c>
      <c r="AC9" s="14">
        <v>9.6250965897061697E-2</v>
      </c>
      <c r="AD9" s="14">
        <v>0.11605459217915801</v>
      </c>
      <c r="AE9" s="14"/>
      <c r="AF9" s="14">
        <v>9.8204740757645306E-2</v>
      </c>
      <c r="AG9" s="14">
        <v>8.9604743490292696E-2</v>
      </c>
      <c r="AH9" s="14">
        <v>0.101047662408863</v>
      </c>
      <c r="AI9" s="14">
        <v>0.13490780074950101</v>
      </c>
      <c r="AJ9" s="14">
        <v>0.179518221656324</v>
      </c>
      <c r="AK9" s="14"/>
      <c r="AL9" s="14">
        <v>0.105041258677532</v>
      </c>
      <c r="AM9" s="14">
        <v>9.2865907421666893E-2</v>
      </c>
      <c r="AN9" s="14">
        <v>9.3337288982285896E-2</v>
      </c>
      <c r="AO9" s="14">
        <v>9.6635012189275102E-2</v>
      </c>
      <c r="AP9" s="14">
        <v>0.100186651865912</v>
      </c>
      <c r="AQ9" s="14">
        <v>9.7943926064302397E-2</v>
      </c>
      <c r="AR9" s="14">
        <v>9.4978003001125993E-2</v>
      </c>
      <c r="AS9" s="14">
        <v>0.10960498351723599</v>
      </c>
      <c r="AT9" s="14">
        <v>8.75670961393787E-2</v>
      </c>
      <c r="AU9" s="14">
        <v>8.9414436282097595E-2</v>
      </c>
      <c r="AV9" s="14">
        <v>0.110290474797724</v>
      </c>
      <c r="AW9" s="14">
        <v>0.14186003772142899</v>
      </c>
      <c r="AX9" s="14">
        <v>0.110401506415925</v>
      </c>
      <c r="AY9" s="14">
        <v>0.15203232901836</v>
      </c>
      <c r="AZ9" s="14">
        <v>0.13967131420991399</v>
      </c>
      <c r="BA9" s="14">
        <v>0.178165380778156</v>
      </c>
      <c r="BB9" s="14"/>
      <c r="BC9" s="14">
        <v>0.123568365761955</v>
      </c>
      <c r="BD9" s="14">
        <v>0.10093616382133599</v>
      </c>
      <c r="BE9" s="14"/>
      <c r="BF9" s="14">
        <v>0.12536716228660999</v>
      </c>
      <c r="BG9" s="14">
        <v>0.109181437306582</v>
      </c>
      <c r="BH9" s="14">
        <v>0.10675770643948</v>
      </c>
      <c r="BI9" s="14">
        <v>6.8810399851478798E-2</v>
      </c>
      <c r="BJ9" s="14"/>
      <c r="BK9" s="14">
        <v>0.110101413321696</v>
      </c>
      <c r="BL9" s="14">
        <v>0.11311950524163999</v>
      </c>
      <c r="BM9" s="14">
        <v>0.10923668523867699</v>
      </c>
      <c r="BN9" s="14">
        <v>9.8557693451172795E-2</v>
      </c>
      <c r="BO9" s="14"/>
      <c r="BP9" s="14">
        <v>5.8386250710652399E-2</v>
      </c>
      <c r="BQ9" s="14">
        <v>6.6711577233580302E-2</v>
      </c>
      <c r="BR9" s="14">
        <v>7.8286547962906697E-2</v>
      </c>
      <c r="BS9" s="14">
        <v>0.25593897327592702</v>
      </c>
      <c r="BT9" s="14">
        <v>4.8667576759333198E-2</v>
      </c>
    </row>
    <row r="10" spans="2:72" x14ac:dyDescent="0.35">
      <c r="B10" s="15" t="s">
        <v>132</v>
      </c>
      <c r="C10" s="14">
        <v>0.19721211011641099</v>
      </c>
      <c r="D10" s="14">
        <v>0.2147815524026</v>
      </c>
      <c r="E10" s="14">
        <v>0.180189813476925</v>
      </c>
      <c r="F10" s="14"/>
      <c r="G10" s="14">
        <v>0.19634406072447899</v>
      </c>
      <c r="H10" s="14">
        <v>0.19726770658379</v>
      </c>
      <c r="I10" s="14">
        <v>0.194534709432643</v>
      </c>
      <c r="J10" s="14">
        <v>0.185836605653626</v>
      </c>
      <c r="K10" s="14">
        <v>0.201182344974045</v>
      </c>
      <c r="L10" s="14">
        <v>0.20649198580720499</v>
      </c>
      <c r="M10" s="14"/>
      <c r="N10" s="14">
        <v>0.237652906853663</v>
      </c>
      <c r="O10" s="14">
        <v>0.20164217647712801</v>
      </c>
      <c r="P10" s="14">
        <v>0.197011569907073</v>
      </c>
      <c r="Q10" s="14">
        <v>0.14758604283718599</v>
      </c>
      <c r="R10" s="14"/>
      <c r="S10" s="14">
        <v>0.205446712812623</v>
      </c>
      <c r="T10" s="14">
        <v>0.20632947144309</v>
      </c>
      <c r="U10" s="14">
        <v>0.20264550006600601</v>
      </c>
      <c r="V10" s="14">
        <v>0.166173761747162</v>
      </c>
      <c r="W10" s="14">
        <v>0.217607855106452</v>
      </c>
      <c r="X10" s="14">
        <v>0.16693506399720301</v>
      </c>
      <c r="Y10" s="14">
        <v>0.21840982888833901</v>
      </c>
      <c r="Z10" s="14">
        <v>0.17314569065864999</v>
      </c>
      <c r="AA10" s="14">
        <v>0.203919625800183</v>
      </c>
      <c r="AB10" s="14">
        <v>0.207629734741235</v>
      </c>
      <c r="AC10" s="14">
        <v>0.17814062341516801</v>
      </c>
      <c r="AD10" s="14">
        <v>0.19266722032266101</v>
      </c>
      <c r="AE10" s="14"/>
      <c r="AF10" s="14">
        <v>0.157869574273346</v>
      </c>
      <c r="AG10" s="14">
        <v>0.204614581705618</v>
      </c>
      <c r="AH10" s="14">
        <v>0.22331903261358901</v>
      </c>
      <c r="AI10" s="14">
        <v>0.19410075146922701</v>
      </c>
      <c r="AJ10" s="14">
        <v>0.22411094405175699</v>
      </c>
      <c r="AK10" s="14"/>
      <c r="AL10" s="14">
        <v>0.154299004198798</v>
      </c>
      <c r="AM10" s="14">
        <v>0.129824437834759</v>
      </c>
      <c r="AN10" s="14">
        <v>0.156001456578575</v>
      </c>
      <c r="AO10" s="14">
        <v>0.16141729060846199</v>
      </c>
      <c r="AP10" s="14">
        <v>0.18734745883183401</v>
      </c>
      <c r="AQ10" s="14">
        <v>0.16186916436791901</v>
      </c>
      <c r="AR10" s="14">
        <v>0.195692677408179</v>
      </c>
      <c r="AS10" s="14">
        <v>0.21701986841026599</v>
      </c>
      <c r="AT10" s="14">
        <v>0.234901551721893</v>
      </c>
      <c r="AU10" s="14">
        <v>0.256217328337559</v>
      </c>
      <c r="AV10" s="14">
        <v>0.195571578990896</v>
      </c>
      <c r="AW10" s="14">
        <v>0.188656750269309</v>
      </c>
      <c r="AX10" s="14">
        <v>0.231843171294291</v>
      </c>
      <c r="AY10" s="14">
        <v>0.20708908107877899</v>
      </c>
      <c r="AZ10" s="14">
        <v>0.27278416513513198</v>
      </c>
      <c r="BA10" s="14">
        <v>0.241913420223211</v>
      </c>
      <c r="BB10" s="14"/>
      <c r="BC10" s="14">
        <v>0.199227661723169</v>
      </c>
      <c r="BD10" s="14">
        <v>0.19632881623992501</v>
      </c>
      <c r="BE10" s="14"/>
      <c r="BF10" s="14">
        <v>0.23802351796127399</v>
      </c>
      <c r="BG10" s="14">
        <v>0.20803214391181801</v>
      </c>
      <c r="BH10" s="14">
        <v>0.17194326252509101</v>
      </c>
      <c r="BI10" s="14">
        <v>0.131663208607678</v>
      </c>
      <c r="BJ10" s="14"/>
      <c r="BK10" s="14">
        <v>0.231187045161906</v>
      </c>
      <c r="BL10" s="14">
        <v>0.23388898250182699</v>
      </c>
      <c r="BM10" s="14">
        <v>0.181806904779162</v>
      </c>
      <c r="BN10" s="14">
        <v>0.154323647008026</v>
      </c>
      <c r="BO10" s="14"/>
      <c r="BP10" s="14">
        <v>0.16498657763247301</v>
      </c>
      <c r="BQ10" s="14">
        <v>0.194260119279548</v>
      </c>
      <c r="BR10" s="14">
        <v>0.19683853187648701</v>
      </c>
      <c r="BS10" s="14">
        <v>0.31209923264900202</v>
      </c>
      <c r="BT10" s="14">
        <v>0.119508421291368</v>
      </c>
    </row>
    <row r="11" spans="2:72" x14ac:dyDescent="0.35">
      <c r="B11" s="15" t="s">
        <v>133</v>
      </c>
      <c r="C11" s="14">
        <v>0.36105583293640803</v>
      </c>
      <c r="D11" s="14">
        <v>0.35717133259370498</v>
      </c>
      <c r="E11" s="14">
        <v>0.365207613441069</v>
      </c>
      <c r="F11" s="14"/>
      <c r="G11" s="14">
        <v>0.33941634870239001</v>
      </c>
      <c r="H11" s="14">
        <v>0.35629947781683802</v>
      </c>
      <c r="I11" s="14">
        <v>0.34417623812440001</v>
      </c>
      <c r="J11" s="14">
        <v>0.37485559034230298</v>
      </c>
      <c r="K11" s="14">
        <v>0.37411223099681501</v>
      </c>
      <c r="L11" s="14">
        <v>0.37305452944107498</v>
      </c>
      <c r="M11" s="14"/>
      <c r="N11" s="14">
        <v>0.346073502978892</v>
      </c>
      <c r="O11" s="14">
        <v>0.367107409024517</v>
      </c>
      <c r="P11" s="14">
        <v>0.35088205697413</v>
      </c>
      <c r="Q11" s="14">
        <v>0.381515175594213</v>
      </c>
      <c r="R11" s="14"/>
      <c r="S11" s="14">
        <v>0.34425743178212498</v>
      </c>
      <c r="T11" s="14">
        <v>0.36171446477661401</v>
      </c>
      <c r="U11" s="14">
        <v>0.35674017270160202</v>
      </c>
      <c r="V11" s="14">
        <v>0.36446404340195199</v>
      </c>
      <c r="W11" s="14">
        <v>0.36970662207000698</v>
      </c>
      <c r="X11" s="14">
        <v>0.36130833720975097</v>
      </c>
      <c r="Y11" s="14">
        <v>0.34221149572655801</v>
      </c>
      <c r="Z11" s="14">
        <v>0.37957705485256199</v>
      </c>
      <c r="AA11" s="14">
        <v>0.358932592281892</v>
      </c>
      <c r="AB11" s="14">
        <v>0.34400317763975002</v>
      </c>
      <c r="AC11" s="14">
        <v>0.41770109282944101</v>
      </c>
      <c r="AD11" s="14">
        <v>0.40720044487423801</v>
      </c>
      <c r="AE11" s="14"/>
      <c r="AF11" s="14">
        <v>0.37701725104954897</v>
      </c>
      <c r="AG11" s="14">
        <v>0.36372668647098699</v>
      </c>
      <c r="AH11" s="14">
        <v>0.36221853818943001</v>
      </c>
      <c r="AI11" s="14">
        <v>0.32806097096613801</v>
      </c>
      <c r="AJ11" s="14">
        <v>0.28574977328245998</v>
      </c>
      <c r="AK11" s="14"/>
      <c r="AL11" s="14">
        <v>0.36414074836015498</v>
      </c>
      <c r="AM11" s="14">
        <v>0.34624874517609</v>
      </c>
      <c r="AN11" s="14">
        <v>0.374729208869719</v>
      </c>
      <c r="AO11" s="14">
        <v>0.38317891056303999</v>
      </c>
      <c r="AP11" s="14">
        <v>0.36056863105050801</v>
      </c>
      <c r="AQ11" s="14">
        <v>0.41882546623689698</v>
      </c>
      <c r="AR11" s="14">
        <v>0.37615139414417598</v>
      </c>
      <c r="AS11" s="14">
        <v>0.34314966529732199</v>
      </c>
      <c r="AT11" s="14">
        <v>0.35380812639603898</v>
      </c>
      <c r="AU11" s="14">
        <v>0.345720331097294</v>
      </c>
      <c r="AV11" s="14">
        <v>0.343662666581526</v>
      </c>
      <c r="AW11" s="14">
        <v>0.36497978514599599</v>
      </c>
      <c r="AX11" s="14">
        <v>0.34359954180760999</v>
      </c>
      <c r="AY11" s="14">
        <v>0.37614764651032701</v>
      </c>
      <c r="AZ11" s="14">
        <v>0.34207249578805299</v>
      </c>
      <c r="BA11" s="14">
        <v>0.28200740496425802</v>
      </c>
      <c r="BB11" s="14"/>
      <c r="BC11" s="14">
        <v>0.33968493262625898</v>
      </c>
      <c r="BD11" s="14">
        <v>0.370421400811557</v>
      </c>
      <c r="BE11" s="14"/>
      <c r="BF11" s="14">
        <v>0.36281895094432098</v>
      </c>
      <c r="BG11" s="14">
        <v>0.356498250770724</v>
      </c>
      <c r="BH11" s="14">
        <v>0.35123345809200102</v>
      </c>
      <c r="BI11" s="14">
        <v>0.38830735240240399</v>
      </c>
      <c r="BJ11" s="14"/>
      <c r="BK11" s="14">
        <v>0.36253358413615899</v>
      </c>
      <c r="BL11" s="14">
        <v>0.35879907880197798</v>
      </c>
      <c r="BM11" s="14">
        <v>0.36410749852336699</v>
      </c>
      <c r="BN11" s="14">
        <v>0.35642038970757001</v>
      </c>
      <c r="BO11" s="14"/>
      <c r="BP11" s="14">
        <v>0.33716184894053403</v>
      </c>
      <c r="BQ11" s="14">
        <v>0.41055627723224403</v>
      </c>
      <c r="BR11" s="14">
        <v>0.421571627859609</v>
      </c>
      <c r="BS11" s="14">
        <v>0.29557408148793002</v>
      </c>
      <c r="BT11" s="14">
        <v>0.38945895401816899</v>
      </c>
    </row>
    <row r="12" spans="2:72" x14ac:dyDescent="0.35">
      <c r="B12" s="15" t="s">
        <v>134</v>
      </c>
      <c r="C12" s="14">
        <v>0.22364637230071599</v>
      </c>
      <c r="D12" s="14">
        <v>0.218477398143578</v>
      </c>
      <c r="E12" s="14">
        <v>0.228442297177399</v>
      </c>
      <c r="F12" s="14"/>
      <c r="G12" s="14">
        <v>0.23683454697789599</v>
      </c>
      <c r="H12" s="14">
        <v>0.22480673453108099</v>
      </c>
      <c r="I12" s="14">
        <v>0.24324678204735001</v>
      </c>
      <c r="J12" s="14">
        <v>0.224329716816389</v>
      </c>
      <c r="K12" s="14">
        <v>0.20586132952476399</v>
      </c>
      <c r="L12" s="14">
        <v>0.209372222435045</v>
      </c>
      <c r="M12" s="14"/>
      <c r="N12" s="14">
        <v>0.19530928237546899</v>
      </c>
      <c r="O12" s="14">
        <v>0.23412039832797599</v>
      </c>
      <c r="P12" s="14">
        <v>0.23637189926378399</v>
      </c>
      <c r="Q12" s="14">
        <v>0.23280167815776501</v>
      </c>
      <c r="R12" s="14"/>
      <c r="S12" s="14">
        <v>0.21776241349515399</v>
      </c>
      <c r="T12" s="14">
        <v>0.23861476414357399</v>
      </c>
      <c r="U12" s="14">
        <v>0.21077789079787701</v>
      </c>
      <c r="V12" s="14">
        <v>0.22932941987449601</v>
      </c>
      <c r="W12" s="14">
        <v>0.213839052348576</v>
      </c>
      <c r="X12" s="14">
        <v>0.248723051524326</v>
      </c>
      <c r="Y12" s="14">
        <v>0.234512201313647</v>
      </c>
      <c r="Z12" s="14">
        <v>0.23773088977237899</v>
      </c>
      <c r="AA12" s="14">
        <v>0.216401870872688</v>
      </c>
      <c r="AB12" s="14">
        <v>0.225447750368928</v>
      </c>
      <c r="AC12" s="14">
        <v>0.21149546985081499</v>
      </c>
      <c r="AD12" s="14">
        <v>0.144541551361654</v>
      </c>
      <c r="AE12" s="14"/>
      <c r="AF12" s="14">
        <v>0.241348625027547</v>
      </c>
      <c r="AG12" s="14">
        <v>0.22523290772954099</v>
      </c>
      <c r="AH12" s="14">
        <v>0.219530264515091</v>
      </c>
      <c r="AI12" s="14">
        <v>0.23699179249410099</v>
      </c>
      <c r="AJ12" s="14">
        <v>0.14885551139647099</v>
      </c>
      <c r="AK12" s="14"/>
      <c r="AL12" s="14">
        <v>0.137694761420248</v>
      </c>
      <c r="AM12" s="14">
        <v>0.247954190485172</v>
      </c>
      <c r="AN12" s="14">
        <v>0.21780461974443399</v>
      </c>
      <c r="AO12" s="14">
        <v>0.23682845451348</v>
      </c>
      <c r="AP12" s="14">
        <v>0.240447339612887</v>
      </c>
      <c r="AQ12" s="14">
        <v>0.231541241701787</v>
      </c>
      <c r="AR12" s="14">
        <v>0.236274745551905</v>
      </c>
      <c r="AS12" s="14">
        <v>0.21324138571877599</v>
      </c>
      <c r="AT12" s="14">
        <v>0.238201716469953</v>
      </c>
      <c r="AU12" s="14">
        <v>0.203473418987097</v>
      </c>
      <c r="AV12" s="14">
        <v>0.252299553790088</v>
      </c>
      <c r="AW12" s="14">
        <v>0.20670116080375001</v>
      </c>
      <c r="AX12" s="14">
        <v>0.23633803637141501</v>
      </c>
      <c r="AY12" s="14">
        <v>0.225605765213307</v>
      </c>
      <c r="AZ12" s="14">
        <v>0.15642405324498301</v>
      </c>
      <c r="BA12" s="14">
        <v>0.166075900443234</v>
      </c>
      <c r="BB12" s="14"/>
      <c r="BC12" s="14">
        <v>0.220504352680268</v>
      </c>
      <c r="BD12" s="14">
        <v>0.22502332870373501</v>
      </c>
      <c r="BE12" s="14"/>
      <c r="BF12" s="14">
        <v>0.204641800831528</v>
      </c>
      <c r="BG12" s="14">
        <v>0.22181056987964301</v>
      </c>
      <c r="BH12" s="14">
        <v>0.23214189077727401</v>
      </c>
      <c r="BI12" s="14">
        <v>0.25243060107316501</v>
      </c>
      <c r="BJ12" s="14"/>
      <c r="BK12" s="14">
        <v>0.21361616639995501</v>
      </c>
      <c r="BL12" s="14">
        <v>0.20881573993828101</v>
      </c>
      <c r="BM12" s="14">
        <v>0.234704741750935</v>
      </c>
      <c r="BN12" s="14">
        <v>0.229113502448659</v>
      </c>
      <c r="BO12" s="14"/>
      <c r="BP12" s="14">
        <v>0.28536146947336399</v>
      </c>
      <c r="BQ12" s="14">
        <v>0.23758369905872601</v>
      </c>
      <c r="BR12" s="14">
        <v>0.231300518352343</v>
      </c>
      <c r="BS12" s="14">
        <v>9.1751386154867901E-2</v>
      </c>
      <c r="BT12" s="14">
        <v>0.28208907206519901</v>
      </c>
    </row>
    <row r="13" spans="2:72" ht="29" x14ac:dyDescent="0.35">
      <c r="B13" s="15" t="s">
        <v>135</v>
      </c>
      <c r="C13" s="20">
        <v>0.110253366648888</v>
      </c>
      <c r="D13" s="20">
        <v>9.0834071425200696E-2</v>
      </c>
      <c r="E13" s="20">
        <v>0.12872314132807899</v>
      </c>
      <c r="F13" s="20"/>
      <c r="G13" s="20">
        <v>0.138333480729178</v>
      </c>
      <c r="H13" s="20">
        <v>0.11283816148128201</v>
      </c>
      <c r="I13" s="20">
        <v>0.12434914853140799</v>
      </c>
      <c r="J13" s="20">
        <v>0.112938713669278</v>
      </c>
      <c r="K13" s="20">
        <v>0.103859545419109</v>
      </c>
      <c r="L13" s="20">
        <v>8.0176920294728005E-2</v>
      </c>
      <c r="M13" s="20"/>
      <c r="N13" s="20">
        <v>8.2930307022498803E-2</v>
      </c>
      <c r="O13" s="20">
        <v>0.104122286890658</v>
      </c>
      <c r="P13" s="20">
        <v>0.107231195819822</v>
      </c>
      <c r="Q13" s="20">
        <v>0.149513056470434</v>
      </c>
      <c r="R13" s="20"/>
      <c r="S13" s="20">
        <v>0.103475312906001</v>
      </c>
      <c r="T13" s="20">
        <v>0.101234528077396</v>
      </c>
      <c r="U13" s="20">
        <v>0.123632758912479</v>
      </c>
      <c r="V13" s="20">
        <v>0.124055893511511</v>
      </c>
      <c r="W13" s="20">
        <v>9.7054324105674897E-2</v>
      </c>
      <c r="X13" s="20">
        <v>0.119426452420357</v>
      </c>
      <c r="Y13" s="20">
        <v>0.11783848040606699</v>
      </c>
      <c r="Z13" s="20">
        <v>9.9153466092740797E-2</v>
      </c>
      <c r="AA13" s="20">
        <v>0.101480819478354</v>
      </c>
      <c r="AB13" s="20">
        <v>0.11606808882332401</v>
      </c>
      <c r="AC13" s="20">
        <v>9.6411848007514497E-2</v>
      </c>
      <c r="AD13" s="20">
        <v>0.139536191262288</v>
      </c>
      <c r="AE13" s="20"/>
      <c r="AF13" s="20">
        <v>0.12555980889191101</v>
      </c>
      <c r="AG13" s="20">
        <v>0.116821080603562</v>
      </c>
      <c r="AH13" s="20">
        <v>9.3884502273027304E-2</v>
      </c>
      <c r="AI13" s="20">
        <v>0.105938684321034</v>
      </c>
      <c r="AJ13" s="20">
        <v>0.161765549612989</v>
      </c>
      <c r="AK13" s="20"/>
      <c r="AL13" s="20">
        <v>0.238824227343266</v>
      </c>
      <c r="AM13" s="20">
        <v>0.18310671908231199</v>
      </c>
      <c r="AN13" s="20">
        <v>0.15812742582498601</v>
      </c>
      <c r="AO13" s="20">
        <v>0.121940332125744</v>
      </c>
      <c r="AP13" s="20">
        <v>0.111449918638859</v>
      </c>
      <c r="AQ13" s="20">
        <v>8.9820201629095306E-2</v>
      </c>
      <c r="AR13" s="20">
        <v>9.6903179894614305E-2</v>
      </c>
      <c r="AS13" s="20">
        <v>0.116984097056401</v>
      </c>
      <c r="AT13" s="20">
        <v>8.5521509272737301E-2</v>
      </c>
      <c r="AU13" s="20">
        <v>0.105174485295952</v>
      </c>
      <c r="AV13" s="20">
        <v>9.8175725839766095E-2</v>
      </c>
      <c r="AW13" s="20">
        <v>9.7802266059515405E-2</v>
      </c>
      <c r="AX13" s="20">
        <v>7.7817744110758993E-2</v>
      </c>
      <c r="AY13" s="20">
        <v>3.9125178179226998E-2</v>
      </c>
      <c r="AZ13" s="20">
        <v>8.9047971621919103E-2</v>
      </c>
      <c r="BA13" s="20">
        <v>0.13183789359114101</v>
      </c>
      <c r="BB13" s="20"/>
      <c r="BC13" s="20">
        <v>0.117014687208349</v>
      </c>
      <c r="BD13" s="20">
        <v>0.107290290423447</v>
      </c>
      <c r="BE13" s="20"/>
      <c r="BF13" s="20">
        <v>6.9148567976267006E-2</v>
      </c>
      <c r="BG13" s="20">
        <v>0.104477598131233</v>
      </c>
      <c r="BH13" s="20">
        <v>0.137923682166154</v>
      </c>
      <c r="BI13" s="20">
        <v>0.15878843806527501</v>
      </c>
      <c r="BJ13" s="20"/>
      <c r="BK13" s="20">
        <v>8.2561790980283503E-2</v>
      </c>
      <c r="BL13" s="20">
        <v>8.5376693516273694E-2</v>
      </c>
      <c r="BM13" s="20">
        <v>0.11014416970785899</v>
      </c>
      <c r="BN13" s="20">
        <v>0.161584767384572</v>
      </c>
      <c r="BO13" s="20"/>
      <c r="BP13" s="20">
        <v>0.15410385324297701</v>
      </c>
      <c r="BQ13" s="20">
        <v>9.0888327195901494E-2</v>
      </c>
      <c r="BR13" s="20">
        <v>7.2002773948654397E-2</v>
      </c>
      <c r="BS13" s="20">
        <v>4.4636326432273603E-2</v>
      </c>
      <c r="BT13" s="20">
        <v>0.16027597586593101</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1.8854910082780001E-2</v>
      </c>
      <c r="D9" s="14">
        <v>1.95833665386651E-2</v>
      </c>
      <c r="E9" s="14">
        <v>1.8227987880273799E-2</v>
      </c>
      <c r="F9" s="14"/>
      <c r="G9" s="14">
        <v>1.7352871349965899E-2</v>
      </c>
      <c r="H9" s="14">
        <v>2.5032271965463801E-2</v>
      </c>
      <c r="I9" s="14">
        <v>1.9350549653215799E-2</v>
      </c>
      <c r="J9" s="14">
        <v>2.1483922325909201E-2</v>
      </c>
      <c r="K9" s="14">
        <v>1.48656398375162E-2</v>
      </c>
      <c r="L9" s="14">
        <v>1.49626678898207E-2</v>
      </c>
      <c r="M9" s="14"/>
      <c r="N9" s="14">
        <v>1.6783425587186901E-2</v>
      </c>
      <c r="O9" s="14">
        <v>1.9224962808761299E-2</v>
      </c>
      <c r="P9" s="14">
        <v>1.8539683035791801E-2</v>
      </c>
      <c r="Q9" s="14">
        <v>2.07536293591776E-2</v>
      </c>
      <c r="R9" s="14"/>
      <c r="S9" s="14">
        <v>2.4412142741278599E-2</v>
      </c>
      <c r="T9" s="14">
        <v>1.43798640397767E-2</v>
      </c>
      <c r="U9" s="14">
        <v>2.2150996771550299E-2</v>
      </c>
      <c r="V9" s="14">
        <v>2.1547381117408899E-2</v>
      </c>
      <c r="W9" s="14">
        <v>1.64366022218978E-2</v>
      </c>
      <c r="X9" s="14">
        <v>1.7793032502898501E-2</v>
      </c>
      <c r="Y9" s="14">
        <v>1.17484929198038E-2</v>
      </c>
      <c r="Z9" s="14">
        <v>3.2397792729290102E-2</v>
      </c>
      <c r="AA9" s="14">
        <v>1.76426424639076E-2</v>
      </c>
      <c r="AB9" s="14">
        <v>2.0152293673825299E-2</v>
      </c>
      <c r="AC9" s="14">
        <v>1.4980135728465601E-2</v>
      </c>
      <c r="AD9" s="14">
        <v>1.2153170793789501E-2</v>
      </c>
      <c r="AE9" s="14"/>
      <c r="AF9" s="14">
        <v>2.55963315004024E-2</v>
      </c>
      <c r="AG9" s="14">
        <v>1.2986601904139E-2</v>
      </c>
      <c r="AH9" s="14">
        <v>1.52200725089447E-2</v>
      </c>
      <c r="AI9" s="14">
        <v>2.33136739876404E-2</v>
      </c>
      <c r="AJ9" s="14">
        <v>3.9256145714864403E-2</v>
      </c>
      <c r="AK9" s="14"/>
      <c r="AL9" s="14">
        <v>1.3810519964002999E-2</v>
      </c>
      <c r="AM9" s="14">
        <v>1.1628007387801899E-2</v>
      </c>
      <c r="AN9" s="14">
        <v>3.8000439894542201E-2</v>
      </c>
      <c r="AO9" s="14">
        <v>2.3066085122170801E-2</v>
      </c>
      <c r="AP9" s="14">
        <v>1.9389727562944801E-2</v>
      </c>
      <c r="AQ9" s="14">
        <v>1.1211024462320101E-2</v>
      </c>
      <c r="AR9" s="14">
        <v>9.3370996770719694E-3</v>
      </c>
      <c r="AS9" s="14">
        <v>1.42232752466947E-2</v>
      </c>
      <c r="AT9" s="14">
        <v>2.1753326483704101E-2</v>
      </c>
      <c r="AU9" s="14">
        <v>2.22857609402261E-2</v>
      </c>
      <c r="AV9" s="14">
        <v>9.9523523500346794E-3</v>
      </c>
      <c r="AW9" s="14">
        <v>2.6969036926579201E-2</v>
      </c>
      <c r="AX9" s="14">
        <v>1.7193124251570598E-2</v>
      </c>
      <c r="AY9" s="14">
        <v>0</v>
      </c>
      <c r="AZ9" s="14">
        <v>3.3654973627231501E-2</v>
      </c>
      <c r="BA9" s="14">
        <v>2.8488320147134601E-2</v>
      </c>
      <c r="BB9" s="14"/>
      <c r="BC9" s="14">
        <v>2.4908171412802198E-2</v>
      </c>
      <c r="BD9" s="14">
        <v>1.62021332212729E-2</v>
      </c>
      <c r="BE9" s="14"/>
      <c r="BF9" s="14">
        <v>1.36034248998489E-2</v>
      </c>
      <c r="BG9" s="14">
        <v>1.48318269053089E-2</v>
      </c>
      <c r="BH9" s="14">
        <v>2.2078217802934098E-2</v>
      </c>
      <c r="BI9" s="14">
        <v>3.4076308690705701E-2</v>
      </c>
      <c r="BJ9" s="14"/>
      <c r="BK9" s="14">
        <v>1.40689650029518E-2</v>
      </c>
      <c r="BL9" s="14">
        <v>1.6037246520630301E-2</v>
      </c>
      <c r="BM9" s="14">
        <v>2.0587012208218802E-2</v>
      </c>
      <c r="BN9" s="14">
        <v>2.3594740390905301E-2</v>
      </c>
      <c r="BO9" s="14"/>
      <c r="BP9" s="14">
        <v>1.10663856851614E-2</v>
      </c>
      <c r="BQ9" s="14">
        <v>1.7080093900387502E-2</v>
      </c>
      <c r="BR9" s="14">
        <v>1.51292095916844E-2</v>
      </c>
      <c r="BS9" s="14">
        <v>1.22437904936525E-2</v>
      </c>
      <c r="BT9" s="14">
        <v>3.4352849912557597E-2</v>
      </c>
    </row>
    <row r="10" spans="2:72" x14ac:dyDescent="0.35">
      <c r="B10" s="15" t="s">
        <v>132</v>
      </c>
      <c r="C10" s="14">
        <v>5.7948104660092502E-2</v>
      </c>
      <c r="D10" s="14">
        <v>6.3238181684426395E-2</v>
      </c>
      <c r="E10" s="14">
        <v>5.3044485335775299E-2</v>
      </c>
      <c r="F10" s="14"/>
      <c r="G10" s="14">
        <v>6.6715864723194601E-2</v>
      </c>
      <c r="H10" s="14">
        <v>6.0241257206691198E-2</v>
      </c>
      <c r="I10" s="14">
        <v>6.0299769750041601E-2</v>
      </c>
      <c r="J10" s="14">
        <v>5.2195647209894801E-2</v>
      </c>
      <c r="K10" s="14">
        <v>5.3659270128932901E-2</v>
      </c>
      <c r="L10" s="14">
        <v>5.5903390837212803E-2</v>
      </c>
      <c r="M10" s="14"/>
      <c r="N10" s="14">
        <v>4.7688682975906102E-2</v>
      </c>
      <c r="O10" s="14">
        <v>6.1473728163838601E-2</v>
      </c>
      <c r="P10" s="14">
        <v>5.1520183132955498E-2</v>
      </c>
      <c r="Q10" s="14">
        <v>7.0898428294549898E-2</v>
      </c>
      <c r="R10" s="14"/>
      <c r="S10" s="14">
        <v>6.32777273626801E-2</v>
      </c>
      <c r="T10" s="14">
        <v>5.2873063805230998E-2</v>
      </c>
      <c r="U10" s="14">
        <v>6.2689898019259505E-2</v>
      </c>
      <c r="V10" s="14">
        <v>5.6571662193060299E-2</v>
      </c>
      <c r="W10" s="14">
        <v>5.6415433982908401E-2</v>
      </c>
      <c r="X10" s="14">
        <v>5.9917427741789403E-2</v>
      </c>
      <c r="Y10" s="14">
        <v>7.1703913980808595E-2</v>
      </c>
      <c r="Z10" s="14">
        <v>5.79959778382972E-2</v>
      </c>
      <c r="AA10" s="14">
        <v>5.8091888891758703E-2</v>
      </c>
      <c r="AB10" s="14">
        <v>5.9052640954206599E-2</v>
      </c>
      <c r="AC10" s="14">
        <v>3.2236051441442898E-2</v>
      </c>
      <c r="AD10" s="14">
        <v>4.6428635166323999E-2</v>
      </c>
      <c r="AE10" s="14"/>
      <c r="AF10" s="14">
        <v>5.5903612939101899E-2</v>
      </c>
      <c r="AG10" s="14">
        <v>6.8580575090216395E-2</v>
      </c>
      <c r="AH10" s="14">
        <v>5.6305568290101499E-2</v>
      </c>
      <c r="AI10" s="14">
        <v>4.94918511407689E-2</v>
      </c>
      <c r="AJ10" s="14">
        <v>4.1855099213215598E-2</v>
      </c>
      <c r="AK10" s="14"/>
      <c r="AL10" s="14">
        <v>7.2603954785106603E-2</v>
      </c>
      <c r="AM10" s="14">
        <v>6.9261253159806802E-2</v>
      </c>
      <c r="AN10" s="14">
        <v>5.5641860904631101E-2</v>
      </c>
      <c r="AO10" s="14">
        <v>6.5704387510635995E-2</v>
      </c>
      <c r="AP10" s="14">
        <v>8.37662498974657E-2</v>
      </c>
      <c r="AQ10" s="14">
        <v>4.9792683407380002E-2</v>
      </c>
      <c r="AR10" s="14">
        <v>6.1720686605760501E-2</v>
      </c>
      <c r="AS10" s="14">
        <v>5.0669007885375698E-2</v>
      </c>
      <c r="AT10" s="14">
        <v>6.3368009875512499E-2</v>
      </c>
      <c r="AU10" s="14">
        <v>5.7649261114934999E-2</v>
      </c>
      <c r="AV10" s="14">
        <v>5.5281102288105101E-2</v>
      </c>
      <c r="AW10" s="14">
        <v>4.8367829094563997E-2</v>
      </c>
      <c r="AX10" s="14">
        <v>4.3104184729605297E-2</v>
      </c>
      <c r="AY10" s="14">
        <v>3.1259884551353999E-2</v>
      </c>
      <c r="AZ10" s="14">
        <v>6.8377777064085002E-2</v>
      </c>
      <c r="BA10" s="14">
        <v>4.0870641713262101E-2</v>
      </c>
      <c r="BB10" s="14"/>
      <c r="BC10" s="14">
        <v>5.60505277574459E-2</v>
      </c>
      <c r="BD10" s="14">
        <v>5.8779697387686299E-2</v>
      </c>
      <c r="BE10" s="14"/>
      <c r="BF10" s="14">
        <v>4.5571387036257197E-2</v>
      </c>
      <c r="BG10" s="14">
        <v>5.4502753656469803E-2</v>
      </c>
      <c r="BH10" s="14">
        <v>6.4895133472314001E-2</v>
      </c>
      <c r="BI10" s="14">
        <v>7.9659509879135698E-2</v>
      </c>
      <c r="BJ10" s="14"/>
      <c r="BK10" s="14">
        <v>4.6359454040950702E-2</v>
      </c>
      <c r="BL10" s="14">
        <v>5.1617413105892199E-2</v>
      </c>
      <c r="BM10" s="14">
        <v>6.3791774226454406E-2</v>
      </c>
      <c r="BN10" s="14">
        <v>6.6308830732709101E-2</v>
      </c>
      <c r="BO10" s="14"/>
      <c r="BP10" s="14">
        <v>2.86294073177994E-2</v>
      </c>
      <c r="BQ10" s="14">
        <v>7.8039810930037798E-2</v>
      </c>
      <c r="BR10" s="14">
        <v>5.9033754561859803E-2</v>
      </c>
      <c r="BS10" s="14">
        <v>1.6660295848008998E-2</v>
      </c>
      <c r="BT10" s="14">
        <v>0.10938623663335099</v>
      </c>
    </row>
    <row r="11" spans="2:72" x14ac:dyDescent="0.35">
      <c r="B11" s="15" t="s">
        <v>133</v>
      </c>
      <c r="C11" s="14">
        <v>0.23544884923491899</v>
      </c>
      <c r="D11" s="14">
        <v>0.233183038239997</v>
      </c>
      <c r="E11" s="14">
        <v>0.237964371237992</v>
      </c>
      <c r="F11" s="14"/>
      <c r="G11" s="14">
        <v>0.25703950515833301</v>
      </c>
      <c r="H11" s="14">
        <v>0.23180508465480301</v>
      </c>
      <c r="I11" s="14">
        <v>0.24441903808195101</v>
      </c>
      <c r="J11" s="14">
        <v>0.24894124094064801</v>
      </c>
      <c r="K11" s="14">
        <v>0.24507108161514901</v>
      </c>
      <c r="L11" s="14">
        <v>0.19940338602993399</v>
      </c>
      <c r="M11" s="14"/>
      <c r="N11" s="14">
        <v>0.17816737591291801</v>
      </c>
      <c r="O11" s="14">
        <v>0.25007672426324901</v>
      </c>
      <c r="P11" s="14">
        <v>0.237613983831306</v>
      </c>
      <c r="Q11" s="14">
        <v>0.28139646205577701</v>
      </c>
      <c r="R11" s="14"/>
      <c r="S11" s="14">
        <v>0.226243382225083</v>
      </c>
      <c r="T11" s="14">
        <v>0.24180331623022999</v>
      </c>
      <c r="U11" s="14">
        <v>0.237207217299753</v>
      </c>
      <c r="V11" s="14">
        <v>0.23194372493323201</v>
      </c>
      <c r="W11" s="14">
        <v>0.279076552937082</v>
      </c>
      <c r="X11" s="14">
        <v>0.25096263497508597</v>
      </c>
      <c r="Y11" s="14">
        <v>0.22595532758883699</v>
      </c>
      <c r="Z11" s="14">
        <v>0.22349531787655499</v>
      </c>
      <c r="AA11" s="14">
        <v>0.247158030566693</v>
      </c>
      <c r="AB11" s="14">
        <v>0.214507298324913</v>
      </c>
      <c r="AC11" s="14">
        <v>0.19312086379162099</v>
      </c>
      <c r="AD11" s="14">
        <v>0.24016926265074701</v>
      </c>
      <c r="AE11" s="14"/>
      <c r="AF11" s="14">
        <v>0.288402232943893</v>
      </c>
      <c r="AG11" s="14">
        <v>0.241107952890944</v>
      </c>
      <c r="AH11" s="14">
        <v>0.207513076574703</v>
      </c>
      <c r="AI11" s="14">
        <v>0.175834888066977</v>
      </c>
      <c r="AJ11" s="14">
        <v>0.14960473197805901</v>
      </c>
      <c r="AK11" s="14"/>
      <c r="AL11" s="14">
        <v>0.32748740047862601</v>
      </c>
      <c r="AM11" s="14">
        <v>0.34385044590737002</v>
      </c>
      <c r="AN11" s="14">
        <v>0.26717684162351202</v>
      </c>
      <c r="AO11" s="14">
        <v>0.25541663792605801</v>
      </c>
      <c r="AP11" s="14">
        <v>0.25484078894811202</v>
      </c>
      <c r="AQ11" s="14">
        <v>0.26727822064276602</v>
      </c>
      <c r="AR11" s="14">
        <v>0.232432308848878</v>
      </c>
      <c r="AS11" s="14">
        <v>0.22430827361716599</v>
      </c>
      <c r="AT11" s="14">
        <v>0.20430505279264599</v>
      </c>
      <c r="AU11" s="14">
        <v>0.18158488673838299</v>
      </c>
      <c r="AV11" s="14">
        <v>0.22328061777872399</v>
      </c>
      <c r="AW11" s="14">
        <v>0.218453895285318</v>
      </c>
      <c r="AX11" s="14">
        <v>0.20951393902561899</v>
      </c>
      <c r="AY11" s="14">
        <v>0.22266202783330799</v>
      </c>
      <c r="AZ11" s="14">
        <v>0.19364110470512499</v>
      </c>
      <c r="BA11" s="14">
        <v>0.160372672896688</v>
      </c>
      <c r="BB11" s="14"/>
      <c r="BC11" s="14">
        <v>0.23212903395779999</v>
      </c>
      <c r="BD11" s="14">
        <v>0.236903722677759</v>
      </c>
      <c r="BE11" s="14"/>
      <c r="BF11" s="14">
        <v>0.158652909567602</v>
      </c>
      <c r="BG11" s="14">
        <v>0.22948270550118499</v>
      </c>
      <c r="BH11" s="14">
        <v>0.27165716149846297</v>
      </c>
      <c r="BI11" s="14">
        <v>0.34434141689644099</v>
      </c>
      <c r="BJ11" s="14"/>
      <c r="BK11" s="14">
        <v>0.18403914111345701</v>
      </c>
      <c r="BL11" s="14">
        <v>0.190875232387582</v>
      </c>
      <c r="BM11" s="14">
        <v>0.244281293647579</v>
      </c>
      <c r="BN11" s="14">
        <v>0.31460874356198898</v>
      </c>
      <c r="BO11" s="14"/>
      <c r="BP11" s="14">
        <v>0.14869750439298399</v>
      </c>
      <c r="BQ11" s="14">
        <v>0.30938954107397698</v>
      </c>
      <c r="BR11" s="14">
        <v>0.25866674236869203</v>
      </c>
      <c r="BS11" s="14">
        <v>7.6111073803640295E-2</v>
      </c>
      <c r="BT11" s="14">
        <v>0.405870815086815</v>
      </c>
    </row>
    <row r="12" spans="2:72" x14ac:dyDescent="0.35">
      <c r="B12" s="15" t="s">
        <v>134</v>
      </c>
      <c r="C12" s="14">
        <v>0.398065275722636</v>
      </c>
      <c r="D12" s="14">
        <v>0.39991167401852901</v>
      </c>
      <c r="E12" s="14">
        <v>0.395821055852982</v>
      </c>
      <c r="F12" s="14"/>
      <c r="G12" s="14">
        <v>0.38005093008191998</v>
      </c>
      <c r="H12" s="14">
        <v>0.34870716560756898</v>
      </c>
      <c r="I12" s="14">
        <v>0.39761032736444102</v>
      </c>
      <c r="J12" s="14">
        <v>0.41594914237352898</v>
      </c>
      <c r="K12" s="14">
        <v>0.40608629903198101</v>
      </c>
      <c r="L12" s="14">
        <v>0.43062708782324</v>
      </c>
      <c r="M12" s="14"/>
      <c r="N12" s="14">
        <v>0.41582958605436998</v>
      </c>
      <c r="O12" s="14">
        <v>0.40355886041336198</v>
      </c>
      <c r="P12" s="14">
        <v>0.39414528117011499</v>
      </c>
      <c r="Q12" s="14">
        <v>0.37577871442034799</v>
      </c>
      <c r="R12" s="14"/>
      <c r="S12" s="14">
        <v>0.36399530902066302</v>
      </c>
      <c r="T12" s="14">
        <v>0.40046159286901301</v>
      </c>
      <c r="U12" s="14">
        <v>0.39748786377384299</v>
      </c>
      <c r="V12" s="14">
        <v>0.40128150179119099</v>
      </c>
      <c r="W12" s="14">
        <v>0.40530517596542898</v>
      </c>
      <c r="X12" s="14">
        <v>0.38419705015639599</v>
      </c>
      <c r="Y12" s="14">
        <v>0.422179571424526</v>
      </c>
      <c r="Z12" s="14">
        <v>0.407900410416348</v>
      </c>
      <c r="AA12" s="14">
        <v>0.37502849845434599</v>
      </c>
      <c r="AB12" s="14">
        <v>0.42155637931286399</v>
      </c>
      <c r="AC12" s="14">
        <v>0.47158337592586003</v>
      </c>
      <c r="AD12" s="14">
        <v>0.37722720984522901</v>
      </c>
      <c r="AE12" s="14"/>
      <c r="AF12" s="14">
        <v>0.37499983987778701</v>
      </c>
      <c r="AG12" s="14">
        <v>0.42787661993745202</v>
      </c>
      <c r="AH12" s="14">
        <v>0.40596801544563099</v>
      </c>
      <c r="AI12" s="14">
        <v>0.38730240549550699</v>
      </c>
      <c r="AJ12" s="14">
        <v>0.29862164289218401</v>
      </c>
      <c r="AK12" s="14"/>
      <c r="AL12" s="14">
        <v>0.32022961072197598</v>
      </c>
      <c r="AM12" s="14">
        <v>0.34615163192867798</v>
      </c>
      <c r="AN12" s="14">
        <v>0.35646158309139803</v>
      </c>
      <c r="AO12" s="14">
        <v>0.38499482945215402</v>
      </c>
      <c r="AP12" s="14">
        <v>0.335870829670669</v>
      </c>
      <c r="AQ12" s="14">
        <v>0.418408284519726</v>
      </c>
      <c r="AR12" s="14">
        <v>0.41650284604738103</v>
      </c>
      <c r="AS12" s="14">
        <v>0.42716285455049102</v>
      </c>
      <c r="AT12" s="14">
        <v>0.41999787050020099</v>
      </c>
      <c r="AU12" s="14">
        <v>0.44529122732716903</v>
      </c>
      <c r="AV12" s="14">
        <v>0.41202322846355799</v>
      </c>
      <c r="AW12" s="14">
        <v>0.41328073835067097</v>
      </c>
      <c r="AX12" s="14">
        <v>0.42517390965375002</v>
      </c>
      <c r="AY12" s="14">
        <v>0.428884534188607</v>
      </c>
      <c r="AZ12" s="14">
        <v>0.434715849955499</v>
      </c>
      <c r="BA12" s="14">
        <v>0.35648587395266601</v>
      </c>
      <c r="BB12" s="14"/>
      <c r="BC12" s="14">
        <v>0.37286160471867702</v>
      </c>
      <c r="BD12" s="14">
        <v>0.40911051425095502</v>
      </c>
      <c r="BE12" s="14"/>
      <c r="BF12" s="14">
        <v>0.45022424112661402</v>
      </c>
      <c r="BG12" s="14">
        <v>0.40590041778939601</v>
      </c>
      <c r="BH12" s="14">
        <v>0.36701072758598502</v>
      </c>
      <c r="BI12" s="14">
        <v>0.32717803200961498</v>
      </c>
      <c r="BJ12" s="14"/>
      <c r="BK12" s="14">
        <v>0.44314811250679698</v>
      </c>
      <c r="BL12" s="14">
        <v>0.41711643969332302</v>
      </c>
      <c r="BM12" s="14">
        <v>0.39844946349530602</v>
      </c>
      <c r="BN12" s="14">
        <v>0.33257691103771397</v>
      </c>
      <c r="BO12" s="14"/>
      <c r="BP12" s="14">
        <v>0.43821545645063098</v>
      </c>
      <c r="BQ12" s="14">
        <v>0.47402628640382999</v>
      </c>
      <c r="BR12" s="14">
        <v>0.499233733630426</v>
      </c>
      <c r="BS12" s="14">
        <v>0.34920610042551498</v>
      </c>
      <c r="BT12" s="14">
        <v>0.32325157559776602</v>
      </c>
    </row>
    <row r="13" spans="2:72" ht="29" x14ac:dyDescent="0.35">
      <c r="B13" s="15" t="s">
        <v>135</v>
      </c>
      <c r="C13" s="20">
        <v>0.28968286029957202</v>
      </c>
      <c r="D13" s="20">
        <v>0.284083739518383</v>
      </c>
      <c r="E13" s="20">
        <v>0.29494209969297702</v>
      </c>
      <c r="F13" s="20"/>
      <c r="G13" s="20">
        <v>0.278840828686586</v>
      </c>
      <c r="H13" s="20">
        <v>0.33421422056547301</v>
      </c>
      <c r="I13" s="20">
        <v>0.27832031515035099</v>
      </c>
      <c r="J13" s="20">
        <v>0.261430047150019</v>
      </c>
      <c r="K13" s="20">
        <v>0.28031770938641998</v>
      </c>
      <c r="L13" s="20">
        <v>0.29910346741979199</v>
      </c>
      <c r="M13" s="20"/>
      <c r="N13" s="20">
        <v>0.34153092946961899</v>
      </c>
      <c r="O13" s="20">
        <v>0.265665724350789</v>
      </c>
      <c r="P13" s="20">
        <v>0.29818086882983202</v>
      </c>
      <c r="Q13" s="20">
        <v>0.25117276587014797</v>
      </c>
      <c r="R13" s="20"/>
      <c r="S13" s="20">
        <v>0.32207143865029503</v>
      </c>
      <c r="T13" s="20">
        <v>0.29048216305574898</v>
      </c>
      <c r="U13" s="20">
        <v>0.28046402413559501</v>
      </c>
      <c r="V13" s="20">
        <v>0.28865572996510802</v>
      </c>
      <c r="W13" s="20">
        <v>0.24276623489268301</v>
      </c>
      <c r="X13" s="20">
        <v>0.287129854623831</v>
      </c>
      <c r="Y13" s="20">
        <v>0.26841269408602503</v>
      </c>
      <c r="Z13" s="20">
        <v>0.27821050113951001</v>
      </c>
      <c r="AA13" s="20">
        <v>0.30207893962329502</v>
      </c>
      <c r="AB13" s="20">
        <v>0.28473138773419199</v>
      </c>
      <c r="AC13" s="20">
        <v>0.28807957311261001</v>
      </c>
      <c r="AD13" s="20">
        <v>0.32402172154391001</v>
      </c>
      <c r="AE13" s="20"/>
      <c r="AF13" s="20">
        <v>0.25509798273881601</v>
      </c>
      <c r="AG13" s="20">
        <v>0.249448250177248</v>
      </c>
      <c r="AH13" s="20">
        <v>0.31499326718061998</v>
      </c>
      <c r="AI13" s="20">
        <v>0.36405718130910603</v>
      </c>
      <c r="AJ13" s="20">
        <v>0.470662380201677</v>
      </c>
      <c r="AK13" s="20"/>
      <c r="AL13" s="20">
        <v>0.265868514050289</v>
      </c>
      <c r="AM13" s="20">
        <v>0.229108661616343</v>
      </c>
      <c r="AN13" s="20">
        <v>0.28271927448591699</v>
      </c>
      <c r="AO13" s="20">
        <v>0.27081805998898001</v>
      </c>
      <c r="AP13" s="20">
        <v>0.30613240392080798</v>
      </c>
      <c r="AQ13" s="20">
        <v>0.25330978696780698</v>
      </c>
      <c r="AR13" s="20">
        <v>0.28000705882090898</v>
      </c>
      <c r="AS13" s="20">
        <v>0.28363658870027297</v>
      </c>
      <c r="AT13" s="20">
        <v>0.29057574034793598</v>
      </c>
      <c r="AU13" s="20">
        <v>0.293188863879287</v>
      </c>
      <c r="AV13" s="20">
        <v>0.29946269911957801</v>
      </c>
      <c r="AW13" s="20">
        <v>0.29292850034286799</v>
      </c>
      <c r="AX13" s="20">
        <v>0.30501484233945497</v>
      </c>
      <c r="AY13" s="20">
        <v>0.31719355342673</v>
      </c>
      <c r="AZ13" s="20">
        <v>0.26961029464805902</v>
      </c>
      <c r="BA13" s="20">
        <v>0.41378249129024902</v>
      </c>
      <c r="BB13" s="20"/>
      <c r="BC13" s="20">
        <v>0.31405066215327399</v>
      </c>
      <c r="BD13" s="20">
        <v>0.27900393246232802</v>
      </c>
      <c r="BE13" s="20"/>
      <c r="BF13" s="20">
        <v>0.33194803736967698</v>
      </c>
      <c r="BG13" s="20">
        <v>0.29528229614764001</v>
      </c>
      <c r="BH13" s="20">
        <v>0.27435875964030398</v>
      </c>
      <c r="BI13" s="20">
        <v>0.214744732524103</v>
      </c>
      <c r="BJ13" s="20"/>
      <c r="BK13" s="20">
        <v>0.31238432733584398</v>
      </c>
      <c r="BL13" s="20">
        <v>0.32435366829257201</v>
      </c>
      <c r="BM13" s="20">
        <v>0.27289045642244197</v>
      </c>
      <c r="BN13" s="20">
        <v>0.26291077427668202</v>
      </c>
      <c r="BO13" s="20"/>
      <c r="BP13" s="20">
        <v>0.37339124615342401</v>
      </c>
      <c r="BQ13" s="20">
        <v>0.12146426769176701</v>
      </c>
      <c r="BR13" s="20">
        <v>0.16793655984733799</v>
      </c>
      <c r="BS13" s="20">
        <v>0.54577873942918298</v>
      </c>
      <c r="BT13" s="20">
        <v>0.12713852276950999</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4.1227576959999901E-2</v>
      </c>
      <c r="D9" s="14">
        <v>3.8753676863683299E-2</v>
      </c>
      <c r="E9" s="14">
        <v>4.3824321233577497E-2</v>
      </c>
      <c r="F9" s="14"/>
      <c r="G9" s="14">
        <v>1.51115604360919E-2</v>
      </c>
      <c r="H9" s="14">
        <v>2.7225036480580399E-2</v>
      </c>
      <c r="I9" s="14">
        <v>2.3544878920204501E-2</v>
      </c>
      <c r="J9" s="14">
        <v>4.69745978537041E-2</v>
      </c>
      <c r="K9" s="14">
        <v>6.1443263953695301E-2</v>
      </c>
      <c r="L9" s="14">
        <v>6.6101399415114101E-2</v>
      </c>
      <c r="M9" s="14"/>
      <c r="N9" s="14">
        <v>2.7305058817450999E-2</v>
      </c>
      <c r="O9" s="14">
        <v>3.6771513257873201E-2</v>
      </c>
      <c r="P9" s="14">
        <v>4.0510880438725402E-2</v>
      </c>
      <c r="Q9" s="14">
        <v>6.1666463756431998E-2</v>
      </c>
      <c r="R9" s="14"/>
      <c r="S9" s="14">
        <v>2.9920771734934602E-2</v>
      </c>
      <c r="T9" s="14">
        <v>3.8415884756817398E-2</v>
      </c>
      <c r="U9" s="14">
        <v>4.9219438134312302E-2</v>
      </c>
      <c r="V9" s="14">
        <v>4.51284158699084E-2</v>
      </c>
      <c r="W9" s="14">
        <v>3.5567697470312902E-2</v>
      </c>
      <c r="X9" s="14">
        <v>5.5970074314383098E-2</v>
      </c>
      <c r="Y9" s="14">
        <v>4.8189980600263603E-2</v>
      </c>
      <c r="Z9" s="14">
        <v>3.6611140237515397E-2</v>
      </c>
      <c r="AA9" s="14">
        <v>3.9914256374943502E-2</v>
      </c>
      <c r="AB9" s="14">
        <v>4.5763045219070299E-2</v>
      </c>
      <c r="AC9" s="14">
        <v>3.1316394169827698E-2</v>
      </c>
      <c r="AD9" s="14">
        <v>3.7410208813988897E-2</v>
      </c>
      <c r="AE9" s="14"/>
      <c r="AF9" s="14">
        <v>6.5422432337951503E-2</v>
      </c>
      <c r="AG9" s="14">
        <v>4.2916153911002397E-2</v>
      </c>
      <c r="AH9" s="14">
        <v>2.3215074092709599E-2</v>
      </c>
      <c r="AI9" s="14">
        <v>1.629596079123E-2</v>
      </c>
      <c r="AJ9" s="14">
        <v>3.1295615702491703E-2</v>
      </c>
      <c r="AK9" s="14"/>
      <c r="AL9" s="14">
        <v>6.2559739695011204E-2</v>
      </c>
      <c r="AM9" s="14">
        <v>5.6127763445366699E-2</v>
      </c>
      <c r="AN9" s="14">
        <v>7.7387559380203599E-2</v>
      </c>
      <c r="AO9" s="14">
        <v>5.9419942194595302E-2</v>
      </c>
      <c r="AP9" s="14">
        <v>4.7604122115934198E-2</v>
      </c>
      <c r="AQ9" s="14">
        <v>3.7292519406556E-2</v>
      </c>
      <c r="AR9" s="14">
        <v>2.69418189817663E-2</v>
      </c>
      <c r="AS9" s="14">
        <v>3.6498575271211198E-2</v>
      </c>
      <c r="AT9" s="14">
        <v>5.1774028448158899E-2</v>
      </c>
      <c r="AU9" s="14">
        <v>3.3956346844806702E-2</v>
      </c>
      <c r="AV9" s="14">
        <v>3.3045048775959998E-2</v>
      </c>
      <c r="AW9" s="14">
        <v>3.3053345049045703E-2</v>
      </c>
      <c r="AX9" s="14">
        <v>2.97520130560937E-2</v>
      </c>
      <c r="AY9" s="14">
        <v>2.1296380545023499E-2</v>
      </c>
      <c r="AZ9" s="14">
        <v>2.1200556953145398E-2</v>
      </c>
      <c r="BA9" s="14">
        <v>1.1852598066568701E-2</v>
      </c>
      <c r="BB9" s="14"/>
      <c r="BC9" s="14">
        <v>2.6197545983951898E-2</v>
      </c>
      <c r="BD9" s="14">
        <v>4.7814326850219697E-2</v>
      </c>
      <c r="BE9" s="14"/>
      <c r="BF9" s="14">
        <v>3.5263391927958201E-2</v>
      </c>
      <c r="BG9" s="14">
        <v>4.3874870878523799E-2</v>
      </c>
      <c r="BH9" s="14">
        <v>3.8980224656323698E-2</v>
      </c>
      <c r="BI9" s="14">
        <v>5.17082041715273E-2</v>
      </c>
      <c r="BJ9" s="14"/>
      <c r="BK9" s="14">
        <v>3.7276574559416902E-2</v>
      </c>
      <c r="BL9" s="14">
        <v>2.2600984746050299E-2</v>
      </c>
      <c r="BM9" s="14">
        <v>4.33509507775992E-2</v>
      </c>
      <c r="BN9" s="14">
        <v>5.8005172236726403E-2</v>
      </c>
      <c r="BO9" s="14"/>
      <c r="BP9" s="14">
        <v>9.2829321639331004E-3</v>
      </c>
      <c r="BQ9" s="14">
        <v>6.3639533156910399E-2</v>
      </c>
      <c r="BR9" s="14">
        <v>8.8919316594317302E-2</v>
      </c>
      <c r="BS9" s="14">
        <v>6.2339619534908198E-3</v>
      </c>
      <c r="BT9" s="14">
        <v>6.9641336328169504E-2</v>
      </c>
    </row>
    <row r="10" spans="2:72" x14ac:dyDescent="0.35">
      <c r="B10" s="15" t="s">
        <v>132</v>
      </c>
      <c r="C10" s="14">
        <v>9.6119049049420494E-2</v>
      </c>
      <c r="D10" s="14">
        <v>9.2356572803679399E-2</v>
      </c>
      <c r="E10" s="14">
        <v>0.100216825447754</v>
      </c>
      <c r="F10" s="14"/>
      <c r="G10" s="14">
        <v>6.7122950646694393E-2</v>
      </c>
      <c r="H10" s="14">
        <v>5.8417448552372103E-2</v>
      </c>
      <c r="I10" s="14">
        <v>7.4296197078632997E-2</v>
      </c>
      <c r="J10" s="14">
        <v>0.112383737555371</v>
      </c>
      <c r="K10" s="14">
        <v>0.12735710162595101</v>
      </c>
      <c r="L10" s="14">
        <v>0.129624619346588</v>
      </c>
      <c r="M10" s="14"/>
      <c r="N10" s="14">
        <v>6.3874612567598896E-2</v>
      </c>
      <c r="O10" s="14">
        <v>0.10824814294690301</v>
      </c>
      <c r="P10" s="14">
        <v>9.3432011450986494E-2</v>
      </c>
      <c r="Q10" s="14">
        <v>0.12063453206180801</v>
      </c>
      <c r="R10" s="14"/>
      <c r="S10" s="14">
        <v>6.8444821292963601E-2</v>
      </c>
      <c r="T10" s="14">
        <v>9.9582732171022398E-2</v>
      </c>
      <c r="U10" s="14">
        <v>0.107979668829431</v>
      </c>
      <c r="V10" s="14">
        <v>0.103444949777325</v>
      </c>
      <c r="W10" s="14">
        <v>9.9867164986748094E-2</v>
      </c>
      <c r="X10" s="14">
        <v>6.8521223745947199E-2</v>
      </c>
      <c r="Y10" s="14">
        <v>0.12291117069803099</v>
      </c>
      <c r="Z10" s="14">
        <v>0.10894247251764901</v>
      </c>
      <c r="AA10" s="14">
        <v>9.32988601884924E-2</v>
      </c>
      <c r="AB10" s="14">
        <v>0.11038427501116101</v>
      </c>
      <c r="AC10" s="14">
        <v>0.11033721811717701</v>
      </c>
      <c r="AD10" s="14">
        <v>8.5926005232796296E-2</v>
      </c>
      <c r="AE10" s="14"/>
      <c r="AF10" s="14">
        <v>0.122017602813597</v>
      </c>
      <c r="AG10" s="14">
        <v>0.11336407862037499</v>
      </c>
      <c r="AH10" s="14">
        <v>8.3776509159126197E-2</v>
      </c>
      <c r="AI10" s="14">
        <v>3.4385944627963898E-2</v>
      </c>
      <c r="AJ10" s="14">
        <v>1.8132649146608799E-2</v>
      </c>
      <c r="AK10" s="14"/>
      <c r="AL10" s="14">
        <v>0.13436114413438499</v>
      </c>
      <c r="AM10" s="14">
        <v>0.100607915311538</v>
      </c>
      <c r="AN10" s="14">
        <v>0.120953969524064</v>
      </c>
      <c r="AO10" s="14">
        <v>0.12521121868164201</v>
      </c>
      <c r="AP10" s="14">
        <v>0.114581185772371</v>
      </c>
      <c r="AQ10" s="14">
        <v>0.111149553929255</v>
      </c>
      <c r="AR10" s="14">
        <v>0.103389310471978</v>
      </c>
      <c r="AS10" s="14">
        <v>0.105307950250835</v>
      </c>
      <c r="AT10" s="14">
        <v>7.8751569887491504E-2</v>
      </c>
      <c r="AU10" s="14">
        <v>7.2483420739030593E-2</v>
      </c>
      <c r="AV10" s="14">
        <v>9.0933568643932303E-2</v>
      </c>
      <c r="AW10" s="14">
        <v>8.4928371485551102E-2</v>
      </c>
      <c r="AX10" s="14">
        <v>7.7024650180661E-2</v>
      </c>
      <c r="AY10" s="14">
        <v>8.7506879534880802E-2</v>
      </c>
      <c r="AZ10" s="14">
        <v>6.6880737445385197E-2</v>
      </c>
      <c r="BA10" s="14">
        <v>4.0471651359042203E-2</v>
      </c>
      <c r="BB10" s="14"/>
      <c r="BC10" s="14">
        <v>6.0396995086320099E-2</v>
      </c>
      <c r="BD10" s="14">
        <v>0.11177385610835699</v>
      </c>
      <c r="BE10" s="14"/>
      <c r="BF10" s="14">
        <v>9.0443116740925505E-2</v>
      </c>
      <c r="BG10" s="14">
        <v>9.8156956761918601E-2</v>
      </c>
      <c r="BH10" s="14">
        <v>9.1584537683232201E-2</v>
      </c>
      <c r="BI10" s="14">
        <v>0.112051997462863</v>
      </c>
      <c r="BJ10" s="14"/>
      <c r="BK10" s="14">
        <v>8.5224446469657794E-2</v>
      </c>
      <c r="BL10" s="14">
        <v>9.1352829857005199E-2</v>
      </c>
      <c r="BM10" s="14">
        <v>9.1441093273121804E-2</v>
      </c>
      <c r="BN10" s="14">
        <v>0.119571868532402</v>
      </c>
      <c r="BO10" s="14"/>
      <c r="BP10" s="14">
        <v>1.62063332775048E-2</v>
      </c>
      <c r="BQ10" s="14">
        <v>0.17035168294082401</v>
      </c>
      <c r="BR10" s="14">
        <v>0.18193948960792999</v>
      </c>
      <c r="BS10" s="14">
        <v>1.32277744403799E-2</v>
      </c>
      <c r="BT10" s="14">
        <v>0.16460351838468401</v>
      </c>
    </row>
    <row r="11" spans="2:72" x14ac:dyDescent="0.35">
      <c r="B11" s="15" t="s">
        <v>133</v>
      </c>
      <c r="C11" s="14">
        <v>0.33132765013816801</v>
      </c>
      <c r="D11" s="14">
        <v>0.31481666963608901</v>
      </c>
      <c r="E11" s="14">
        <v>0.34694382191309597</v>
      </c>
      <c r="F11" s="14"/>
      <c r="G11" s="14">
        <v>0.26921208547791298</v>
      </c>
      <c r="H11" s="14">
        <v>0.22388613395415999</v>
      </c>
      <c r="I11" s="14">
        <v>0.27809074668893102</v>
      </c>
      <c r="J11" s="14">
        <v>0.346542613883285</v>
      </c>
      <c r="K11" s="14">
        <v>0.41277427369518499</v>
      </c>
      <c r="L11" s="14">
        <v>0.43627435545120302</v>
      </c>
      <c r="M11" s="14"/>
      <c r="N11" s="14">
        <v>0.26485869800209999</v>
      </c>
      <c r="O11" s="14">
        <v>0.33055219652818002</v>
      </c>
      <c r="P11" s="14">
        <v>0.34640451727945298</v>
      </c>
      <c r="Q11" s="14">
        <v>0.38888642298949799</v>
      </c>
      <c r="R11" s="14"/>
      <c r="S11" s="14">
        <v>0.280263410033189</v>
      </c>
      <c r="T11" s="14">
        <v>0.34176958938409802</v>
      </c>
      <c r="U11" s="14">
        <v>0.36123126045528497</v>
      </c>
      <c r="V11" s="14">
        <v>0.33489006776227997</v>
      </c>
      <c r="W11" s="14">
        <v>0.34262631202229599</v>
      </c>
      <c r="X11" s="14">
        <v>0.35174074544155798</v>
      </c>
      <c r="Y11" s="14">
        <v>0.36663308995078098</v>
      </c>
      <c r="Z11" s="14">
        <v>0.32886678599198099</v>
      </c>
      <c r="AA11" s="14">
        <v>0.31816532382104801</v>
      </c>
      <c r="AB11" s="14">
        <v>0.32267776167357598</v>
      </c>
      <c r="AC11" s="14">
        <v>0.32872688565720298</v>
      </c>
      <c r="AD11" s="14">
        <v>0.33393928837027498</v>
      </c>
      <c r="AE11" s="14"/>
      <c r="AF11" s="14">
        <v>0.39454185119940799</v>
      </c>
      <c r="AG11" s="14">
        <v>0.37037724278274597</v>
      </c>
      <c r="AH11" s="14">
        <v>0.27959417688334398</v>
      </c>
      <c r="AI11" s="14">
        <v>0.233666815739206</v>
      </c>
      <c r="AJ11" s="14">
        <v>0.22267806935724399</v>
      </c>
      <c r="AK11" s="14"/>
      <c r="AL11" s="14">
        <v>0.47341929982925002</v>
      </c>
      <c r="AM11" s="14">
        <v>0.414171486300286</v>
      </c>
      <c r="AN11" s="14">
        <v>0.37119979162622702</v>
      </c>
      <c r="AO11" s="14">
        <v>0.36825484167164202</v>
      </c>
      <c r="AP11" s="14">
        <v>0.374170570381817</v>
      </c>
      <c r="AQ11" s="14">
        <v>0.390190989538723</v>
      </c>
      <c r="AR11" s="14">
        <v>0.329081635417658</v>
      </c>
      <c r="AS11" s="14">
        <v>0.33383606840344499</v>
      </c>
      <c r="AT11" s="14">
        <v>0.37275608002355498</v>
      </c>
      <c r="AU11" s="14">
        <v>0.331241595833696</v>
      </c>
      <c r="AV11" s="14">
        <v>0.31646206012026101</v>
      </c>
      <c r="AW11" s="14">
        <v>0.26748205031454902</v>
      </c>
      <c r="AX11" s="14">
        <v>0.26053818446568699</v>
      </c>
      <c r="AY11" s="14">
        <v>0.25442570765707401</v>
      </c>
      <c r="AZ11" s="14">
        <v>0.27729774820437297</v>
      </c>
      <c r="BA11" s="14">
        <v>0.110960266504375</v>
      </c>
      <c r="BB11" s="14"/>
      <c r="BC11" s="14">
        <v>0.233788795882519</v>
      </c>
      <c r="BD11" s="14">
        <v>0.37407300698968698</v>
      </c>
      <c r="BE11" s="14"/>
      <c r="BF11" s="14">
        <v>0.30459223390968498</v>
      </c>
      <c r="BG11" s="14">
        <v>0.33548885006492102</v>
      </c>
      <c r="BH11" s="14">
        <v>0.33263130565403698</v>
      </c>
      <c r="BI11" s="14">
        <v>0.375575252945822</v>
      </c>
      <c r="BJ11" s="14"/>
      <c r="BK11" s="14">
        <v>0.30148370412817399</v>
      </c>
      <c r="BL11" s="14">
        <v>0.29744909520484702</v>
      </c>
      <c r="BM11" s="14">
        <v>0.32488336430588899</v>
      </c>
      <c r="BN11" s="14">
        <v>0.40304991227806197</v>
      </c>
      <c r="BO11" s="14"/>
      <c r="BP11" s="14">
        <v>0.151351434896978</v>
      </c>
      <c r="BQ11" s="14">
        <v>0.50311766249437895</v>
      </c>
      <c r="BR11" s="14">
        <v>0.55800353099028799</v>
      </c>
      <c r="BS11" s="14">
        <v>0.114628042951153</v>
      </c>
      <c r="BT11" s="14">
        <v>0.49798492010155798</v>
      </c>
    </row>
    <row r="12" spans="2:72" x14ac:dyDescent="0.35">
      <c r="B12" s="15" t="s">
        <v>134</v>
      </c>
      <c r="C12" s="14">
        <v>0.29226832997151603</v>
      </c>
      <c r="D12" s="14">
        <v>0.29944806011335801</v>
      </c>
      <c r="E12" s="14">
        <v>0.28481106626511499</v>
      </c>
      <c r="F12" s="14"/>
      <c r="G12" s="14">
        <v>0.311606136016992</v>
      </c>
      <c r="H12" s="14">
        <v>0.29435496488761398</v>
      </c>
      <c r="I12" s="14">
        <v>0.32705514907559602</v>
      </c>
      <c r="J12" s="14">
        <v>0.30447912392328202</v>
      </c>
      <c r="K12" s="14">
        <v>0.26364570590353198</v>
      </c>
      <c r="L12" s="14">
        <v>0.25870957983642501</v>
      </c>
      <c r="M12" s="14"/>
      <c r="N12" s="14">
        <v>0.29791341488160999</v>
      </c>
      <c r="O12" s="14">
        <v>0.32537268971718403</v>
      </c>
      <c r="P12" s="14">
        <v>0.29139182738694902</v>
      </c>
      <c r="Q12" s="14">
        <v>0.25250675397018502</v>
      </c>
      <c r="R12" s="14"/>
      <c r="S12" s="14">
        <v>0.26756053084290499</v>
      </c>
      <c r="T12" s="14">
        <v>0.32424169471758901</v>
      </c>
      <c r="U12" s="14">
        <v>0.27524965220991798</v>
      </c>
      <c r="V12" s="14">
        <v>0.270734668269208</v>
      </c>
      <c r="W12" s="14">
        <v>0.30533800436838399</v>
      </c>
      <c r="X12" s="14">
        <v>0.27588999604834402</v>
      </c>
      <c r="Y12" s="14">
        <v>0.28089362321447803</v>
      </c>
      <c r="Z12" s="14">
        <v>0.26287793836004297</v>
      </c>
      <c r="AA12" s="14">
        <v>0.30791278674292499</v>
      </c>
      <c r="AB12" s="14">
        <v>0.31004124270470601</v>
      </c>
      <c r="AC12" s="14">
        <v>0.323394907690639</v>
      </c>
      <c r="AD12" s="14">
        <v>0.30472334824076802</v>
      </c>
      <c r="AE12" s="14"/>
      <c r="AF12" s="14">
        <v>0.251808743891762</v>
      </c>
      <c r="AG12" s="14">
        <v>0.29974947287367798</v>
      </c>
      <c r="AH12" s="14">
        <v>0.31178274933258698</v>
      </c>
      <c r="AI12" s="14">
        <v>0.31008984297768499</v>
      </c>
      <c r="AJ12" s="14">
        <v>0.25500652980378902</v>
      </c>
      <c r="AK12" s="14"/>
      <c r="AL12" s="14">
        <v>0.124147525023382</v>
      </c>
      <c r="AM12" s="14">
        <v>0.23221806506192799</v>
      </c>
      <c r="AN12" s="14">
        <v>0.24696352680988201</v>
      </c>
      <c r="AO12" s="14">
        <v>0.26165068051657803</v>
      </c>
      <c r="AP12" s="14">
        <v>0.25750553735236298</v>
      </c>
      <c r="AQ12" s="14">
        <v>0.282946429309548</v>
      </c>
      <c r="AR12" s="14">
        <v>0.31754778341362899</v>
      </c>
      <c r="AS12" s="14">
        <v>0.31865686349289601</v>
      </c>
      <c r="AT12" s="14">
        <v>0.29083833671304898</v>
      </c>
      <c r="AU12" s="14">
        <v>0.32452224420661302</v>
      </c>
      <c r="AV12" s="14">
        <v>0.325881994018067</v>
      </c>
      <c r="AW12" s="14">
        <v>0.33908712421385501</v>
      </c>
      <c r="AX12" s="14">
        <v>0.32993162159658401</v>
      </c>
      <c r="AY12" s="14">
        <v>0.307646019344743</v>
      </c>
      <c r="AZ12" s="14">
        <v>0.29744019456722998</v>
      </c>
      <c r="BA12" s="14">
        <v>0.28270856808886202</v>
      </c>
      <c r="BB12" s="14"/>
      <c r="BC12" s="14">
        <v>0.30956327165415498</v>
      </c>
      <c r="BD12" s="14">
        <v>0.28468900725348401</v>
      </c>
      <c r="BE12" s="14"/>
      <c r="BF12" s="14">
        <v>0.32061741379553799</v>
      </c>
      <c r="BG12" s="14">
        <v>0.29434044153821298</v>
      </c>
      <c r="BH12" s="14">
        <v>0.27955471496968898</v>
      </c>
      <c r="BI12" s="14">
        <v>0.25111649778922102</v>
      </c>
      <c r="BJ12" s="14"/>
      <c r="BK12" s="14">
        <v>0.31992914795161198</v>
      </c>
      <c r="BL12" s="14">
        <v>0.32126395421755699</v>
      </c>
      <c r="BM12" s="14">
        <v>0.29537780035099398</v>
      </c>
      <c r="BN12" s="14">
        <v>0.232533562192659</v>
      </c>
      <c r="BO12" s="14"/>
      <c r="BP12" s="14">
        <v>0.42223561410549598</v>
      </c>
      <c r="BQ12" s="14">
        <v>0.23559436401127801</v>
      </c>
      <c r="BR12" s="14">
        <v>0.15413360584813099</v>
      </c>
      <c r="BS12" s="14">
        <v>0.352659561037934</v>
      </c>
      <c r="BT12" s="14">
        <v>0.21074358639962101</v>
      </c>
    </row>
    <row r="13" spans="2:72" ht="29" x14ac:dyDescent="0.35">
      <c r="B13" s="15" t="s">
        <v>135</v>
      </c>
      <c r="C13" s="20">
        <v>0.239057393880896</v>
      </c>
      <c r="D13" s="20">
        <v>0.25462502058318998</v>
      </c>
      <c r="E13" s="20">
        <v>0.22420396514045801</v>
      </c>
      <c r="F13" s="20"/>
      <c r="G13" s="20">
        <v>0.33694726742230902</v>
      </c>
      <c r="H13" s="20">
        <v>0.39611641612527299</v>
      </c>
      <c r="I13" s="20">
        <v>0.297013028236636</v>
      </c>
      <c r="J13" s="20">
        <v>0.18961992678435899</v>
      </c>
      <c r="K13" s="20">
        <v>0.13477965482163701</v>
      </c>
      <c r="L13" s="20">
        <v>0.109290045950669</v>
      </c>
      <c r="M13" s="20"/>
      <c r="N13" s="20">
        <v>0.34604821573124001</v>
      </c>
      <c r="O13" s="20">
        <v>0.19905545754986001</v>
      </c>
      <c r="P13" s="20">
        <v>0.22826076344388599</v>
      </c>
      <c r="Q13" s="20">
        <v>0.17630582722207699</v>
      </c>
      <c r="R13" s="20"/>
      <c r="S13" s="20">
        <v>0.35381046609600902</v>
      </c>
      <c r="T13" s="20">
        <v>0.19599009897047301</v>
      </c>
      <c r="U13" s="20">
        <v>0.20631998037105401</v>
      </c>
      <c r="V13" s="20">
        <v>0.245801898321278</v>
      </c>
      <c r="W13" s="20">
        <v>0.21660082115225901</v>
      </c>
      <c r="X13" s="20">
        <v>0.24787796044976801</v>
      </c>
      <c r="Y13" s="20">
        <v>0.18137213553644599</v>
      </c>
      <c r="Z13" s="20">
        <v>0.26270166289281199</v>
      </c>
      <c r="AA13" s="20">
        <v>0.24070877287259099</v>
      </c>
      <c r="AB13" s="20">
        <v>0.211133675391487</v>
      </c>
      <c r="AC13" s="20">
        <v>0.206224594365154</v>
      </c>
      <c r="AD13" s="20">
        <v>0.23800114934217101</v>
      </c>
      <c r="AE13" s="20"/>
      <c r="AF13" s="20">
        <v>0.16620936975728201</v>
      </c>
      <c r="AG13" s="20">
        <v>0.173593051812199</v>
      </c>
      <c r="AH13" s="20">
        <v>0.30163149053223298</v>
      </c>
      <c r="AI13" s="20">
        <v>0.40556143586391402</v>
      </c>
      <c r="AJ13" s="20">
        <v>0.47288713598986598</v>
      </c>
      <c r="AK13" s="20"/>
      <c r="AL13" s="20">
        <v>0.205512291317971</v>
      </c>
      <c r="AM13" s="20">
        <v>0.19687476988088201</v>
      </c>
      <c r="AN13" s="20">
        <v>0.18349515265962299</v>
      </c>
      <c r="AO13" s="20">
        <v>0.18546331693554299</v>
      </c>
      <c r="AP13" s="20">
        <v>0.20613858437751501</v>
      </c>
      <c r="AQ13" s="20">
        <v>0.17842050781591801</v>
      </c>
      <c r="AR13" s="20">
        <v>0.223039451714969</v>
      </c>
      <c r="AS13" s="20">
        <v>0.20570054258161299</v>
      </c>
      <c r="AT13" s="20">
        <v>0.20587998492774501</v>
      </c>
      <c r="AU13" s="20">
        <v>0.23779639237585401</v>
      </c>
      <c r="AV13" s="20">
        <v>0.23367732844177999</v>
      </c>
      <c r="AW13" s="20">
        <v>0.27544910893699898</v>
      </c>
      <c r="AX13" s="20">
        <v>0.30275353070097399</v>
      </c>
      <c r="AY13" s="20">
        <v>0.329125012918278</v>
      </c>
      <c r="AZ13" s="20">
        <v>0.33718076282986698</v>
      </c>
      <c r="BA13" s="20">
        <v>0.55400691598115204</v>
      </c>
      <c r="BB13" s="20"/>
      <c r="BC13" s="20">
        <v>0.37005339139305399</v>
      </c>
      <c r="BD13" s="20">
        <v>0.18164980279825199</v>
      </c>
      <c r="BE13" s="20"/>
      <c r="BF13" s="20">
        <v>0.249083843625894</v>
      </c>
      <c r="BG13" s="20">
        <v>0.228138880756423</v>
      </c>
      <c r="BH13" s="20">
        <v>0.25724921703671799</v>
      </c>
      <c r="BI13" s="20">
        <v>0.209548047630567</v>
      </c>
      <c r="BJ13" s="20"/>
      <c r="BK13" s="20">
        <v>0.25608612689114002</v>
      </c>
      <c r="BL13" s="20">
        <v>0.267333135974541</v>
      </c>
      <c r="BM13" s="20">
        <v>0.24494679129239699</v>
      </c>
      <c r="BN13" s="20">
        <v>0.18683948476015</v>
      </c>
      <c r="BO13" s="20"/>
      <c r="BP13" s="20">
        <v>0.40092368555608898</v>
      </c>
      <c r="BQ13" s="20">
        <v>2.72967573966084E-2</v>
      </c>
      <c r="BR13" s="20">
        <v>1.70040569593349E-2</v>
      </c>
      <c r="BS13" s="20">
        <v>0.51325065961704197</v>
      </c>
      <c r="BT13" s="20">
        <v>5.7026638785967802E-2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0</v>
      </c>
      <c r="D9" s="14">
        <v>0</v>
      </c>
      <c r="E9" s="14">
        <v>0</v>
      </c>
      <c r="F9" s="14"/>
      <c r="G9" s="14">
        <v>0</v>
      </c>
      <c r="H9" s="14">
        <v>0</v>
      </c>
      <c r="I9" s="14">
        <v>0</v>
      </c>
      <c r="J9" s="14">
        <v>0</v>
      </c>
      <c r="K9" s="14">
        <v>0</v>
      </c>
      <c r="L9" s="14">
        <v>0</v>
      </c>
      <c r="M9" s="14"/>
      <c r="N9" s="14">
        <v>0</v>
      </c>
      <c r="O9" s="14">
        <v>0</v>
      </c>
      <c r="P9" s="14">
        <v>0</v>
      </c>
      <c r="Q9" s="14">
        <v>0</v>
      </c>
      <c r="R9" s="14"/>
      <c r="S9" s="14">
        <v>0</v>
      </c>
      <c r="T9" s="14">
        <v>0</v>
      </c>
      <c r="U9" s="14">
        <v>0</v>
      </c>
      <c r="V9" s="14">
        <v>0</v>
      </c>
      <c r="W9" s="14">
        <v>0</v>
      </c>
      <c r="X9" s="14">
        <v>0</v>
      </c>
      <c r="Y9" s="14">
        <v>0</v>
      </c>
      <c r="Z9" s="14">
        <v>0</v>
      </c>
      <c r="AA9" s="14">
        <v>0</v>
      </c>
      <c r="AB9" s="14">
        <v>0</v>
      </c>
      <c r="AC9" s="14">
        <v>0</v>
      </c>
      <c r="AD9" s="14">
        <v>0</v>
      </c>
      <c r="AE9" s="14"/>
      <c r="AF9" s="14">
        <v>0</v>
      </c>
      <c r="AG9" s="14">
        <v>0</v>
      </c>
      <c r="AH9" s="14">
        <v>0</v>
      </c>
      <c r="AI9" s="14">
        <v>0</v>
      </c>
      <c r="AJ9" s="14">
        <v>0</v>
      </c>
      <c r="AK9" s="14"/>
      <c r="AL9" s="14">
        <v>0</v>
      </c>
      <c r="AM9" s="14">
        <v>0</v>
      </c>
      <c r="AN9" s="14">
        <v>0</v>
      </c>
      <c r="AO9" s="14">
        <v>0</v>
      </c>
      <c r="AP9" s="14">
        <v>0</v>
      </c>
      <c r="AQ9" s="14">
        <v>0</v>
      </c>
      <c r="AR9" s="14">
        <v>0</v>
      </c>
      <c r="AS9" s="14">
        <v>0</v>
      </c>
      <c r="AT9" s="14">
        <v>0</v>
      </c>
      <c r="AU9" s="14">
        <v>0</v>
      </c>
      <c r="AV9" s="14">
        <v>0</v>
      </c>
      <c r="AW9" s="14">
        <v>0</v>
      </c>
      <c r="AX9" s="14">
        <v>0</v>
      </c>
      <c r="AY9" s="14">
        <v>0</v>
      </c>
      <c r="AZ9" s="14">
        <v>0</v>
      </c>
      <c r="BA9" s="14">
        <v>0</v>
      </c>
      <c r="BB9" s="14"/>
      <c r="BC9" s="14">
        <v>0</v>
      </c>
      <c r="BD9" s="14">
        <v>0</v>
      </c>
      <c r="BE9" s="14"/>
      <c r="BF9" s="14">
        <v>0</v>
      </c>
      <c r="BG9" s="14">
        <v>0</v>
      </c>
      <c r="BH9" s="14">
        <v>0</v>
      </c>
      <c r="BI9" s="14">
        <v>0</v>
      </c>
      <c r="BJ9" s="14"/>
      <c r="BK9" s="14">
        <v>0</v>
      </c>
      <c r="BL9" s="14">
        <v>0</v>
      </c>
      <c r="BM9" s="14">
        <v>0</v>
      </c>
      <c r="BN9" s="14">
        <v>0</v>
      </c>
      <c r="BO9" s="14"/>
      <c r="BP9" s="14">
        <v>0</v>
      </c>
      <c r="BQ9" s="14">
        <v>0</v>
      </c>
      <c r="BR9" s="14">
        <v>0</v>
      </c>
      <c r="BS9" s="14">
        <v>0</v>
      </c>
      <c r="BT9" s="14">
        <v>0</v>
      </c>
    </row>
    <row r="10" spans="2:72" x14ac:dyDescent="0.35">
      <c r="B10" s="15" t="s">
        <v>132</v>
      </c>
      <c r="C10" s="14">
        <v>0</v>
      </c>
      <c r="D10" s="14">
        <v>0</v>
      </c>
      <c r="E10" s="14">
        <v>0</v>
      </c>
      <c r="F10" s="14"/>
      <c r="G10" s="14">
        <v>0</v>
      </c>
      <c r="H10" s="14">
        <v>0</v>
      </c>
      <c r="I10" s="14">
        <v>0</v>
      </c>
      <c r="J10" s="14">
        <v>0</v>
      </c>
      <c r="K10" s="14">
        <v>0</v>
      </c>
      <c r="L10" s="14">
        <v>0</v>
      </c>
      <c r="M10" s="14"/>
      <c r="N10" s="14">
        <v>0</v>
      </c>
      <c r="O10" s="14">
        <v>0</v>
      </c>
      <c r="P10" s="14">
        <v>0</v>
      </c>
      <c r="Q10" s="14">
        <v>0</v>
      </c>
      <c r="R10" s="14"/>
      <c r="S10" s="14">
        <v>0</v>
      </c>
      <c r="T10" s="14">
        <v>0</v>
      </c>
      <c r="U10" s="14">
        <v>0</v>
      </c>
      <c r="V10" s="14">
        <v>0</v>
      </c>
      <c r="W10" s="14">
        <v>0</v>
      </c>
      <c r="X10" s="14">
        <v>0</v>
      </c>
      <c r="Y10" s="14">
        <v>0</v>
      </c>
      <c r="Z10" s="14">
        <v>0</v>
      </c>
      <c r="AA10" s="14">
        <v>0</v>
      </c>
      <c r="AB10" s="14">
        <v>0</v>
      </c>
      <c r="AC10" s="14">
        <v>0</v>
      </c>
      <c r="AD10" s="14">
        <v>0</v>
      </c>
      <c r="AE10" s="14"/>
      <c r="AF10" s="14">
        <v>0</v>
      </c>
      <c r="AG10" s="14">
        <v>0</v>
      </c>
      <c r="AH10" s="14">
        <v>0</v>
      </c>
      <c r="AI10" s="14">
        <v>0</v>
      </c>
      <c r="AJ10" s="14">
        <v>0</v>
      </c>
      <c r="AK10" s="14"/>
      <c r="AL10" s="14">
        <v>0</v>
      </c>
      <c r="AM10" s="14">
        <v>0</v>
      </c>
      <c r="AN10" s="14">
        <v>0</v>
      </c>
      <c r="AO10" s="14">
        <v>0</v>
      </c>
      <c r="AP10" s="14">
        <v>0</v>
      </c>
      <c r="AQ10" s="14">
        <v>0</v>
      </c>
      <c r="AR10" s="14">
        <v>0</v>
      </c>
      <c r="AS10" s="14">
        <v>0</v>
      </c>
      <c r="AT10" s="14">
        <v>0</v>
      </c>
      <c r="AU10" s="14">
        <v>0</v>
      </c>
      <c r="AV10" s="14">
        <v>0</v>
      </c>
      <c r="AW10" s="14">
        <v>0</v>
      </c>
      <c r="AX10" s="14">
        <v>0</v>
      </c>
      <c r="AY10" s="14">
        <v>0</v>
      </c>
      <c r="AZ10" s="14">
        <v>0</v>
      </c>
      <c r="BA10" s="14">
        <v>0</v>
      </c>
      <c r="BB10" s="14"/>
      <c r="BC10" s="14">
        <v>0</v>
      </c>
      <c r="BD10" s="14">
        <v>0</v>
      </c>
      <c r="BE10" s="14"/>
      <c r="BF10" s="14">
        <v>0</v>
      </c>
      <c r="BG10" s="14">
        <v>0</v>
      </c>
      <c r="BH10" s="14">
        <v>0</v>
      </c>
      <c r="BI10" s="14">
        <v>0</v>
      </c>
      <c r="BJ10" s="14"/>
      <c r="BK10" s="14">
        <v>0</v>
      </c>
      <c r="BL10" s="14">
        <v>0</v>
      </c>
      <c r="BM10" s="14">
        <v>0</v>
      </c>
      <c r="BN10" s="14">
        <v>0</v>
      </c>
      <c r="BO10" s="14"/>
      <c r="BP10" s="14">
        <v>0</v>
      </c>
      <c r="BQ10" s="14">
        <v>0</v>
      </c>
      <c r="BR10" s="14">
        <v>0</v>
      </c>
      <c r="BS10" s="14">
        <v>0</v>
      </c>
      <c r="BT10" s="14">
        <v>0</v>
      </c>
    </row>
    <row r="11" spans="2:72" x14ac:dyDescent="0.35">
      <c r="B11" s="15" t="s">
        <v>133</v>
      </c>
      <c r="C11" s="14">
        <v>1</v>
      </c>
      <c r="D11" s="14">
        <v>1</v>
      </c>
      <c r="E11" s="14">
        <v>1</v>
      </c>
      <c r="F11" s="14"/>
      <c r="G11" s="14">
        <v>1</v>
      </c>
      <c r="H11" s="14">
        <v>1</v>
      </c>
      <c r="I11" s="14">
        <v>1</v>
      </c>
      <c r="J11" s="14">
        <v>1</v>
      </c>
      <c r="K11" s="14">
        <v>1</v>
      </c>
      <c r="L11" s="14">
        <v>1</v>
      </c>
      <c r="M11" s="14"/>
      <c r="N11" s="14">
        <v>1</v>
      </c>
      <c r="O11" s="14">
        <v>1</v>
      </c>
      <c r="P11" s="14">
        <v>1</v>
      </c>
      <c r="Q11" s="14">
        <v>1</v>
      </c>
      <c r="R11" s="14"/>
      <c r="S11" s="14">
        <v>1</v>
      </c>
      <c r="T11" s="14">
        <v>1</v>
      </c>
      <c r="U11" s="14">
        <v>1</v>
      </c>
      <c r="V11" s="14">
        <v>1</v>
      </c>
      <c r="W11" s="14">
        <v>1</v>
      </c>
      <c r="X11" s="14">
        <v>1</v>
      </c>
      <c r="Y11" s="14">
        <v>1</v>
      </c>
      <c r="Z11" s="14">
        <v>1</v>
      </c>
      <c r="AA11" s="14">
        <v>1</v>
      </c>
      <c r="AB11" s="14">
        <v>1</v>
      </c>
      <c r="AC11" s="14">
        <v>1</v>
      </c>
      <c r="AD11" s="14">
        <v>1</v>
      </c>
      <c r="AE11" s="14"/>
      <c r="AF11" s="14">
        <v>1</v>
      </c>
      <c r="AG11" s="14">
        <v>1</v>
      </c>
      <c r="AH11" s="14">
        <v>1</v>
      </c>
      <c r="AI11" s="14">
        <v>1</v>
      </c>
      <c r="AJ11" s="14">
        <v>1</v>
      </c>
      <c r="AK11" s="14"/>
      <c r="AL11" s="14">
        <v>1</v>
      </c>
      <c r="AM11" s="14">
        <v>1</v>
      </c>
      <c r="AN11" s="14">
        <v>1</v>
      </c>
      <c r="AO11" s="14">
        <v>1</v>
      </c>
      <c r="AP11" s="14">
        <v>1</v>
      </c>
      <c r="AQ11" s="14">
        <v>1</v>
      </c>
      <c r="AR11" s="14">
        <v>1</v>
      </c>
      <c r="AS11" s="14">
        <v>1</v>
      </c>
      <c r="AT11" s="14">
        <v>1</v>
      </c>
      <c r="AU11" s="14">
        <v>1</v>
      </c>
      <c r="AV11" s="14">
        <v>1</v>
      </c>
      <c r="AW11" s="14">
        <v>1</v>
      </c>
      <c r="AX11" s="14">
        <v>1</v>
      </c>
      <c r="AY11" s="14">
        <v>1</v>
      </c>
      <c r="AZ11" s="14">
        <v>1</v>
      </c>
      <c r="BA11" s="14">
        <v>1</v>
      </c>
      <c r="BB11" s="14"/>
      <c r="BC11" s="14">
        <v>1</v>
      </c>
      <c r="BD11" s="14">
        <v>1</v>
      </c>
      <c r="BE11" s="14"/>
      <c r="BF11" s="14">
        <v>1</v>
      </c>
      <c r="BG11" s="14">
        <v>1</v>
      </c>
      <c r="BH11" s="14">
        <v>1</v>
      </c>
      <c r="BI11" s="14">
        <v>1</v>
      </c>
      <c r="BJ11" s="14"/>
      <c r="BK11" s="14">
        <v>1</v>
      </c>
      <c r="BL11" s="14">
        <v>1</v>
      </c>
      <c r="BM11" s="14">
        <v>1</v>
      </c>
      <c r="BN11" s="14">
        <v>1</v>
      </c>
      <c r="BO11" s="14"/>
      <c r="BP11" s="14">
        <v>1</v>
      </c>
      <c r="BQ11" s="14">
        <v>1</v>
      </c>
      <c r="BR11" s="14">
        <v>1</v>
      </c>
      <c r="BS11" s="14">
        <v>1</v>
      </c>
      <c r="BT11" s="14">
        <v>1</v>
      </c>
    </row>
    <row r="12" spans="2:72" x14ac:dyDescent="0.35">
      <c r="B12" s="15" t="s">
        <v>134</v>
      </c>
      <c r="C12" s="14">
        <v>0</v>
      </c>
      <c r="D12" s="14">
        <v>0</v>
      </c>
      <c r="E12" s="14">
        <v>0</v>
      </c>
      <c r="F12" s="14"/>
      <c r="G12" s="14">
        <v>0</v>
      </c>
      <c r="H12" s="14">
        <v>0</v>
      </c>
      <c r="I12" s="14">
        <v>0</v>
      </c>
      <c r="J12" s="14">
        <v>0</v>
      </c>
      <c r="K12" s="14">
        <v>0</v>
      </c>
      <c r="L12" s="14">
        <v>0</v>
      </c>
      <c r="M12" s="14"/>
      <c r="N12" s="14">
        <v>0</v>
      </c>
      <c r="O12" s="14">
        <v>0</v>
      </c>
      <c r="P12" s="14">
        <v>0</v>
      </c>
      <c r="Q12" s="14">
        <v>0</v>
      </c>
      <c r="R12" s="14"/>
      <c r="S12" s="14">
        <v>0</v>
      </c>
      <c r="T12" s="14">
        <v>0</v>
      </c>
      <c r="U12" s="14">
        <v>0</v>
      </c>
      <c r="V12" s="14">
        <v>0</v>
      </c>
      <c r="W12" s="14">
        <v>0</v>
      </c>
      <c r="X12" s="14">
        <v>0</v>
      </c>
      <c r="Y12" s="14">
        <v>0</v>
      </c>
      <c r="Z12" s="14">
        <v>0</v>
      </c>
      <c r="AA12" s="14">
        <v>0</v>
      </c>
      <c r="AB12" s="14">
        <v>0</v>
      </c>
      <c r="AC12" s="14">
        <v>0</v>
      </c>
      <c r="AD12" s="14">
        <v>0</v>
      </c>
      <c r="AE12" s="14"/>
      <c r="AF12" s="14">
        <v>0</v>
      </c>
      <c r="AG12" s="14">
        <v>0</v>
      </c>
      <c r="AH12" s="14">
        <v>0</v>
      </c>
      <c r="AI12" s="14">
        <v>0</v>
      </c>
      <c r="AJ12" s="14">
        <v>0</v>
      </c>
      <c r="AK12" s="14"/>
      <c r="AL12" s="14">
        <v>0</v>
      </c>
      <c r="AM12" s="14">
        <v>0</v>
      </c>
      <c r="AN12" s="14">
        <v>0</v>
      </c>
      <c r="AO12" s="14">
        <v>0</v>
      </c>
      <c r="AP12" s="14">
        <v>0</v>
      </c>
      <c r="AQ12" s="14">
        <v>0</v>
      </c>
      <c r="AR12" s="14">
        <v>0</v>
      </c>
      <c r="AS12" s="14">
        <v>0</v>
      </c>
      <c r="AT12" s="14">
        <v>0</v>
      </c>
      <c r="AU12" s="14">
        <v>0</v>
      </c>
      <c r="AV12" s="14">
        <v>0</v>
      </c>
      <c r="AW12" s="14">
        <v>0</v>
      </c>
      <c r="AX12" s="14">
        <v>0</v>
      </c>
      <c r="AY12" s="14">
        <v>0</v>
      </c>
      <c r="AZ12" s="14">
        <v>0</v>
      </c>
      <c r="BA12" s="14">
        <v>0</v>
      </c>
      <c r="BB12" s="14"/>
      <c r="BC12" s="14">
        <v>0</v>
      </c>
      <c r="BD12" s="14">
        <v>0</v>
      </c>
      <c r="BE12" s="14"/>
      <c r="BF12" s="14">
        <v>0</v>
      </c>
      <c r="BG12" s="14">
        <v>0</v>
      </c>
      <c r="BH12" s="14">
        <v>0</v>
      </c>
      <c r="BI12" s="14">
        <v>0</v>
      </c>
      <c r="BJ12" s="14"/>
      <c r="BK12" s="14">
        <v>0</v>
      </c>
      <c r="BL12" s="14">
        <v>0</v>
      </c>
      <c r="BM12" s="14">
        <v>0</v>
      </c>
      <c r="BN12" s="14">
        <v>0</v>
      </c>
      <c r="BO12" s="14"/>
      <c r="BP12" s="14">
        <v>0</v>
      </c>
      <c r="BQ12" s="14">
        <v>0</v>
      </c>
      <c r="BR12" s="14">
        <v>0</v>
      </c>
      <c r="BS12" s="14">
        <v>0</v>
      </c>
      <c r="BT12" s="14">
        <v>0</v>
      </c>
    </row>
    <row r="13" spans="2:72" ht="29" x14ac:dyDescent="0.35">
      <c r="B13" s="15" t="s">
        <v>135</v>
      </c>
      <c r="C13" s="20">
        <v>0</v>
      </c>
      <c r="D13" s="20">
        <v>0</v>
      </c>
      <c r="E13" s="20">
        <v>0</v>
      </c>
      <c r="F13" s="20"/>
      <c r="G13" s="20">
        <v>0</v>
      </c>
      <c r="H13" s="20">
        <v>0</v>
      </c>
      <c r="I13" s="20">
        <v>0</v>
      </c>
      <c r="J13" s="20">
        <v>0</v>
      </c>
      <c r="K13" s="20">
        <v>0</v>
      </c>
      <c r="L13" s="20">
        <v>0</v>
      </c>
      <c r="M13" s="20"/>
      <c r="N13" s="20">
        <v>0</v>
      </c>
      <c r="O13" s="20">
        <v>0</v>
      </c>
      <c r="P13" s="20">
        <v>0</v>
      </c>
      <c r="Q13" s="20">
        <v>0</v>
      </c>
      <c r="R13" s="20"/>
      <c r="S13" s="20">
        <v>0</v>
      </c>
      <c r="T13" s="20">
        <v>0</v>
      </c>
      <c r="U13" s="20">
        <v>0</v>
      </c>
      <c r="V13" s="20">
        <v>0</v>
      </c>
      <c r="W13" s="20">
        <v>0</v>
      </c>
      <c r="X13" s="20">
        <v>0</v>
      </c>
      <c r="Y13" s="20">
        <v>0</v>
      </c>
      <c r="Z13" s="20">
        <v>0</v>
      </c>
      <c r="AA13" s="20">
        <v>0</v>
      </c>
      <c r="AB13" s="20">
        <v>0</v>
      </c>
      <c r="AC13" s="20">
        <v>0</v>
      </c>
      <c r="AD13" s="20">
        <v>0</v>
      </c>
      <c r="AE13" s="20"/>
      <c r="AF13" s="20">
        <v>0</v>
      </c>
      <c r="AG13" s="20">
        <v>0</v>
      </c>
      <c r="AH13" s="20">
        <v>0</v>
      </c>
      <c r="AI13" s="20">
        <v>0</v>
      </c>
      <c r="AJ13" s="20">
        <v>0</v>
      </c>
      <c r="AK13" s="20"/>
      <c r="AL13" s="20">
        <v>0</v>
      </c>
      <c r="AM13" s="20">
        <v>0</v>
      </c>
      <c r="AN13" s="20">
        <v>0</v>
      </c>
      <c r="AO13" s="20">
        <v>0</v>
      </c>
      <c r="AP13" s="20">
        <v>0</v>
      </c>
      <c r="AQ13" s="20">
        <v>0</v>
      </c>
      <c r="AR13" s="20">
        <v>0</v>
      </c>
      <c r="AS13" s="20">
        <v>0</v>
      </c>
      <c r="AT13" s="20">
        <v>0</v>
      </c>
      <c r="AU13" s="20">
        <v>0</v>
      </c>
      <c r="AV13" s="20">
        <v>0</v>
      </c>
      <c r="AW13" s="20">
        <v>0</v>
      </c>
      <c r="AX13" s="20">
        <v>0</v>
      </c>
      <c r="AY13" s="20">
        <v>0</v>
      </c>
      <c r="AZ13" s="20">
        <v>0</v>
      </c>
      <c r="BA13" s="20">
        <v>0</v>
      </c>
      <c r="BB13" s="20"/>
      <c r="BC13" s="20">
        <v>0</v>
      </c>
      <c r="BD13" s="20">
        <v>0</v>
      </c>
      <c r="BE13" s="20"/>
      <c r="BF13" s="20">
        <v>0</v>
      </c>
      <c r="BG13" s="20">
        <v>0</v>
      </c>
      <c r="BH13" s="20">
        <v>0</v>
      </c>
      <c r="BI13" s="20">
        <v>0</v>
      </c>
      <c r="BJ13" s="20"/>
      <c r="BK13" s="20">
        <v>0</v>
      </c>
      <c r="BL13" s="20">
        <v>0</v>
      </c>
      <c r="BM13" s="20">
        <v>0</v>
      </c>
      <c r="BN13" s="20">
        <v>0</v>
      </c>
      <c r="BO13" s="20"/>
      <c r="BP13" s="20">
        <v>0</v>
      </c>
      <c r="BQ13" s="20">
        <v>0</v>
      </c>
      <c r="BR13" s="20">
        <v>0</v>
      </c>
      <c r="BS13" s="20">
        <v>0</v>
      </c>
      <c r="BT13" s="20">
        <v>0</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0.10935186264644201</v>
      </c>
      <c r="D9" s="14">
        <v>9.1764093126632904E-2</v>
      </c>
      <c r="E9" s="14">
        <v>0.12675750345281001</v>
      </c>
      <c r="F9" s="14"/>
      <c r="G9" s="14">
        <v>2.959821939312E-2</v>
      </c>
      <c r="H9" s="14">
        <v>2.4431001863604002E-2</v>
      </c>
      <c r="I9" s="14">
        <v>5.0082848627744099E-2</v>
      </c>
      <c r="J9" s="14">
        <v>0.11582407303108699</v>
      </c>
      <c r="K9" s="14">
        <v>0.185855531368709</v>
      </c>
      <c r="L9" s="14">
        <v>0.22298560403843601</v>
      </c>
      <c r="M9" s="14"/>
      <c r="N9" s="14">
        <v>6.1476867660588998E-2</v>
      </c>
      <c r="O9" s="14">
        <v>0.121395197674064</v>
      </c>
      <c r="P9" s="14">
        <v>0.10589015515974499</v>
      </c>
      <c r="Q9" s="14">
        <v>0.151791058007053</v>
      </c>
      <c r="R9" s="14"/>
      <c r="S9" s="14">
        <v>5.5802872760916097E-2</v>
      </c>
      <c r="T9" s="14">
        <v>0.120046678517466</v>
      </c>
      <c r="U9" s="14">
        <v>0.142023875008887</v>
      </c>
      <c r="V9" s="14">
        <v>0.12406761360955899</v>
      </c>
      <c r="W9" s="14">
        <v>0.118620938033249</v>
      </c>
      <c r="X9" s="14">
        <v>0.10085504833593099</v>
      </c>
      <c r="Y9" s="14">
        <v>0.14240305834372599</v>
      </c>
      <c r="Z9" s="14">
        <v>0.103926320705915</v>
      </c>
      <c r="AA9" s="14">
        <v>0.108353523444116</v>
      </c>
      <c r="AB9" s="14">
        <v>0.12795025645887501</v>
      </c>
      <c r="AC9" s="14">
        <v>9.6471258318748906E-2</v>
      </c>
      <c r="AD9" s="14">
        <v>7.3744455468442993E-2</v>
      </c>
      <c r="AE9" s="14"/>
      <c r="AF9" s="14">
        <v>0.155399050030431</v>
      </c>
      <c r="AG9" s="14">
        <v>0.11678133393055</v>
      </c>
      <c r="AH9" s="14">
        <v>7.6327426832731096E-2</v>
      </c>
      <c r="AI9" s="14">
        <v>4.0673821550359403E-2</v>
      </c>
      <c r="AJ9" s="14">
        <v>3.33425729454363E-2</v>
      </c>
      <c r="AK9" s="14"/>
      <c r="AL9" s="14">
        <v>0.13745585069555599</v>
      </c>
      <c r="AM9" s="14">
        <v>0.14288107150555701</v>
      </c>
      <c r="AN9" s="14">
        <v>0.18451745730452501</v>
      </c>
      <c r="AO9" s="14">
        <v>0.17678647235331099</v>
      </c>
      <c r="AP9" s="14">
        <v>0.12285734882230701</v>
      </c>
      <c r="AQ9" s="14">
        <v>0.13244292381191999</v>
      </c>
      <c r="AR9" s="14">
        <v>0.10336691425136001</v>
      </c>
      <c r="AS9" s="14">
        <v>0.11029436552097199</v>
      </c>
      <c r="AT9" s="14">
        <v>0.10327766326172901</v>
      </c>
      <c r="AU9" s="14">
        <v>0.103474080785045</v>
      </c>
      <c r="AV9" s="14">
        <v>7.0797329520149097E-2</v>
      </c>
      <c r="AW9" s="14">
        <v>8.8037233575190901E-2</v>
      </c>
      <c r="AX9" s="14">
        <v>6.0223905265947598E-2</v>
      </c>
      <c r="AY9" s="14">
        <v>3.0761121171270701E-2</v>
      </c>
      <c r="AZ9" s="14">
        <v>3.87874256934247E-2</v>
      </c>
      <c r="BA9" s="14">
        <v>2.2609710544828399E-2</v>
      </c>
      <c r="BB9" s="14"/>
      <c r="BC9" s="14">
        <v>3.9703273363537898E-2</v>
      </c>
      <c r="BD9" s="14">
        <v>0.139874609974389</v>
      </c>
      <c r="BE9" s="14"/>
      <c r="BF9" s="14">
        <v>0.11582352315154899</v>
      </c>
      <c r="BG9" s="14">
        <v>0.121361916453401</v>
      </c>
      <c r="BH9" s="14">
        <v>8.6726363503391607E-2</v>
      </c>
      <c r="BI9" s="14">
        <v>0.109354435260715</v>
      </c>
      <c r="BJ9" s="14"/>
      <c r="BK9" s="14">
        <v>0.10583224250133499</v>
      </c>
      <c r="BL9" s="14">
        <v>8.1809084733555207E-2</v>
      </c>
      <c r="BM9" s="14">
        <v>0.10270033790010499</v>
      </c>
      <c r="BN9" s="14">
        <v>0.147651322546791</v>
      </c>
      <c r="BO9" s="14"/>
      <c r="BP9" s="14">
        <v>1.00137773438669E-2</v>
      </c>
      <c r="BQ9" s="14">
        <v>0.172355282470911</v>
      </c>
      <c r="BR9" s="14">
        <v>0.282057265814665</v>
      </c>
      <c r="BS9" s="14">
        <v>2.0723865577009001E-2</v>
      </c>
      <c r="BT9" s="14">
        <v>0.17347933161656401</v>
      </c>
    </row>
    <row r="10" spans="2:72" x14ac:dyDescent="0.35">
      <c r="B10" s="15" t="s">
        <v>132</v>
      </c>
      <c r="C10" s="14">
        <v>0.17329519437858301</v>
      </c>
      <c r="D10" s="14">
        <v>0.16473659452417599</v>
      </c>
      <c r="E10" s="14">
        <v>0.18217164061223401</v>
      </c>
      <c r="F10" s="14"/>
      <c r="G10" s="14">
        <v>9.6634074742368001E-2</v>
      </c>
      <c r="H10" s="14">
        <v>8.2569168142985996E-2</v>
      </c>
      <c r="I10" s="14">
        <v>0.12202381968412999</v>
      </c>
      <c r="J10" s="14">
        <v>0.20277731795663401</v>
      </c>
      <c r="K10" s="14">
        <v>0.24771055658209701</v>
      </c>
      <c r="L10" s="14">
        <v>0.26581563377437001</v>
      </c>
      <c r="M10" s="14"/>
      <c r="N10" s="14">
        <v>0.14149287663784699</v>
      </c>
      <c r="O10" s="14">
        <v>0.192875347120396</v>
      </c>
      <c r="P10" s="14">
        <v>0.148302186310796</v>
      </c>
      <c r="Q10" s="14">
        <v>0.20945647255665201</v>
      </c>
      <c r="R10" s="14"/>
      <c r="S10" s="14">
        <v>0.119759817767723</v>
      </c>
      <c r="T10" s="14">
        <v>0.17837786566488301</v>
      </c>
      <c r="U10" s="14">
        <v>0.178741483340287</v>
      </c>
      <c r="V10" s="14">
        <v>0.201387029706947</v>
      </c>
      <c r="W10" s="14">
        <v>0.194906775902813</v>
      </c>
      <c r="X10" s="14">
        <v>0.149297614528029</v>
      </c>
      <c r="Y10" s="14">
        <v>0.19105458485103199</v>
      </c>
      <c r="Z10" s="14">
        <v>0.16446623676272501</v>
      </c>
      <c r="AA10" s="14">
        <v>0.17193831596569001</v>
      </c>
      <c r="AB10" s="14">
        <v>0.202617604837978</v>
      </c>
      <c r="AC10" s="14">
        <v>0.20628733077276801</v>
      </c>
      <c r="AD10" s="14">
        <v>0.15025171007183999</v>
      </c>
      <c r="AE10" s="14"/>
      <c r="AF10" s="14">
        <v>0.211812583385942</v>
      </c>
      <c r="AG10" s="14">
        <v>0.19928383262809901</v>
      </c>
      <c r="AH10" s="14">
        <v>0.15657486700951601</v>
      </c>
      <c r="AI10" s="14">
        <v>9.7822305015529395E-2</v>
      </c>
      <c r="AJ10" s="14">
        <v>6.4324092952568301E-2</v>
      </c>
      <c r="AK10" s="14"/>
      <c r="AL10" s="14">
        <v>0.13411146745198599</v>
      </c>
      <c r="AM10" s="14">
        <v>0.19302277531391401</v>
      </c>
      <c r="AN10" s="14">
        <v>0.19661635029904601</v>
      </c>
      <c r="AO10" s="14">
        <v>0.21452632781634601</v>
      </c>
      <c r="AP10" s="14">
        <v>0.194133432136367</v>
      </c>
      <c r="AQ10" s="14">
        <v>0.20162827671848699</v>
      </c>
      <c r="AR10" s="14">
        <v>0.18887550883804299</v>
      </c>
      <c r="AS10" s="14">
        <v>0.20220886531976401</v>
      </c>
      <c r="AT10" s="14">
        <v>0.19585066122296099</v>
      </c>
      <c r="AU10" s="14">
        <v>0.146473756376436</v>
      </c>
      <c r="AV10" s="14">
        <v>0.16037976446743599</v>
      </c>
      <c r="AW10" s="14">
        <v>0.14400780096472399</v>
      </c>
      <c r="AX10" s="14">
        <v>0.145584576182133</v>
      </c>
      <c r="AY10" s="14">
        <v>0.124663745041207</v>
      </c>
      <c r="AZ10" s="14">
        <v>8.0615476741125097E-2</v>
      </c>
      <c r="BA10" s="14">
        <v>6.80244478270004E-2</v>
      </c>
      <c r="BB10" s="14"/>
      <c r="BC10" s="14">
        <v>9.4873315968336605E-2</v>
      </c>
      <c r="BD10" s="14">
        <v>0.20766274158009501</v>
      </c>
      <c r="BE10" s="14"/>
      <c r="BF10" s="14">
        <v>0.18786857421712899</v>
      </c>
      <c r="BG10" s="14">
        <v>0.185395565120405</v>
      </c>
      <c r="BH10" s="14">
        <v>0.158881444109012</v>
      </c>
      <c r="BI10" s="14">
        <v>0.13944998000089501</v>
      </c>
      <c r="BJ10" s="14"/>
      <c r="BK10" s="14">
        <v>0.18443039408095499</v>
      </c>
      <c r="BL10" s="14">
        <v>0.15258913814990099</v>
      </c>
      <c r="BM10" s="14">
        <v>0.16482973438836299</v>
      </c>
      <c r="BN10" s="14">
        <v>0.19292000309706001</v>
      </c>
      <c r="BO10" s="14"/>
      <c r="BP10" s="14">
        <v>3.88099658398907E-2</v>
      </c>
      <c r="BQ10" s="14">
        <v>0.29724540975121</v>
      </c>
      <c r="BR10" s="14">
        <v>0.34503979316399003</v>
      </c>
      <c r="BS10" s="14">
        <v>5.7993899092585399E-2</v>
      </c>
      <c r="BT10" s="14">
        <v>0.25592671483257701</v>
      </c>
    </row>
    <row r="11" spans="2:72" x14ac:dyDescent="0.35">
      <c r="B11" s="15" t="s">
        <v>133</v>
      </c>
      <c r="C11" s="14">
        <v>0.309815696211658</v>
      </c>
      <c r="D11" s="14">
        <v>0.29988767814216299</v>
      </c>
      <c r="E11" s="14">
        <v>0.31890738865843199</v>
      </c>
      <c r="F11" s="14"/>
      <c r="G11" s="14">
        <v>0.26853094705796099</v>
      </c>
      <c r="H11" s="14">
        <v>0.24351955524799901</v>
      </c>
      <c r="I11" s="14">
        <v>0.33180186707735798</v>
      </c>
      <c r="J11" s="14">
        <v>0.34931855842378101</v>
      </c>
      <c r="K11" s="14">
        <v>0.32752132464297801</v>
      </c>
      <c r="L11" s="14">
        <v>0.329253478120206</v>
      </c>
      <c r="M11" s="14"/>
      <c r="N11" s="14">
        <v>0.26201274873755198</v>
      </c>
      <c r="O11" s="14">
        <v>0.31292557651013703</v>
      </c>
      <c r="P11" s="14">
        <v>0.32221036262536001</v>
      </c>
      <c r="Q11" s="14">
        <v>0.34562038310486198</v>
      </c>
      <c r="R11" s="14"/>
      <c r="S11" s="14">
        <v>0.25056118333112398</v>
      </c>
      <c r="T11" s="14">
        <v>0.32298411996556903</v>
      </c>
      <c r="U11" s="14">
        <v>0.326240987405364</v>
      </c>
      <c r="V11" s="14">
        <v>0.29857865742877998</v>
      </c>
      <c r="W11" s="14">
        <v>0.33885687847714802</v>
      </c>
      <c r="X11" s="14">
        <v>0.32440539782479499</v>
      </c>
      <c r="Y11" s="14">
        <v>0.330885209535841</v>
      </c>
      <c r="Z11" s="14">
        <v>0.32773322574584401</v>
      </c>
      <c r="AA11" s="14">
        <v>0.30608260814791799</v>
      </c>
      <c r="AB11" s="14">
        <v>0.30154963985765199</v>
      </c>
      <c r="AC11" s="14">
        <v>0.332337983461791</v>
      </c>
      <c r="AD11" s="14">
        <v>0.32856567300634099</v>
      </c>
      <c r="AE11" s="14"/>
      <c r="AF11" s="14">
        <v>0.358225219605803</v>
      </c>
      <c r="AG11" s="14">
        <v>0.31895098430805302</v>
      </c>
      <c r="AH11" s="14">
        <v>0.27887952586529402</v>
      </c>
      <c r="AI11" s="14">
        <v>0.24312492211377301</v>
      </c>
      <c r="AJ11" s="14">
        <v>0.203766335245811</v>
      </c>
      <c r="AK11" s="14"/>
      <c r="AL11" s="14">
        <v>0.42289538002863297</v>
      </c>
      <c r="AM11" s="14">
        <v>0.35947575481356597</v>
      </c>
      <c r="AN11" s="14">
        <v>0.32142243992946701</v>
      </c>
      <c r="AO11" s="14">
        <v>0.358465739271291</v>
      </c>
      <c r="AP11" s="14">
        <v>0.330403055332258</v>
      </c>
      <c r="AQ11" s="14">
        <v>0.33180819892604502</v>
      </c>
      <c r="AR11" s="14">
        <v>0.30604612014117499</v>
      </c>
      <c r="AS11" s="14">
        <v>0.337001891808556</v>
      </c>
      <c r="AT11" s="14">
        <v>0.29005150125781398</v>
      </c>
      <c r="AU11" s="14">
        <v>0.337597116841589</v>
      </c>
      <c r="AV11" s="14">
        <v>0.31509692802290401</v>
      </c>
      <c r="AW11" s="14">
        <v>0.27457849053515798</v>
      </c>
      <c r="AX11" s="14">
        <v>0.26416262386006201</v>
      </c>
      <c r="AY11" s="14">
        <v>0.24807686895349401</v>
      </c>
      <c r="AZ11" s="14">
        <v>0.25819215168126097</v>
      </c>
      <c r="BA11" s="14">
        <v>0.17916513638328399</v>
      </c>
      <c r="BB11" s="14"/>
      <c r="BC11" s="14">
        <v>0.27397080254115902</v>
      </c>
      <c r="BD11" s="14">
        <v>0.325524336455005</v>
      </c>
      <c r="BE11" s="14"/>
      <c r="BF11" s="14">
        <v>0.28554102927427799</v>
      </c>
      <c r="BG11" s="14">
        <v>0.30015032284211801</v>
      </c>
      <c r="BH11" s="14">
        <v>0.313808251992095</v>
      </c>
      <c r="BI11" s="14">
        <v>0.37884507488191699</v>
      </c>
      <c r="BJ11" s="14"/>
      <c r="BK11" s="14">
        <v>0.28909127971972698</v>
      </c>
      <c r="BL11" s="14">
        <v>0.28708417707581502</v>
      </c>
      <c r="BM11" s="14">
        <v>0.30667691061064301</v>
      </c>
      <c r="BN11" s="14">
        <v>0.35675694832148702</v>
      </c>
      <c r="BO11" s="14"/>
      <c r="BP11" s="14">
        <v>0.20150518315921401</v>
      </c>
      <c r="BQ11" s="14">
        <v>0.41060452316371998</v>
      </c>
      <c r="BR11" s="14">
        <v>0.32982445212601902</v>
      </c>
      <c r="BS11" s="14">
        <v>0.20933006580518501</v>
      </c>
      <c r="BT11" s="14">
        <v>0.42857105187218097</v>
      </c>
    </row>
    <row r="12" spans="2:72" x14ac:dyDescent="0.35">
      <c r="B12" s="15" t="s">
        <v>134</v>
      </c>
      <c r="C12" s="14">
        <v>0.230258611549226</v>
      </c>
      <c r="D12" s="14">
        <v>0.249833336560535</v>
      </c>
      <c r="E12" s="14">
        <v>0.211173664342034</v>
      </c>
      <c r="F12" s="14"/>
      <c r="G12" s="14">
        <v>0.325771924809929</v>
      </c>
      <c r="H12" s="14">
        <v>0.30335004466765703</v>
      </c>
      <c r="I12" s="14">
        <v>0.268707379521682</v>
      </c>
      <c r="J12" s="14">
        <v>0.21757675708395799</v>
      </c>
      <c r="K12" s="14">
        <v>0.15841031412398099</v>
      </c>
      <c r="L12" s="14">
        <v>0.13468419263617201</v>
      </c>
      <c r="M12" s="14"/>
      <c r="N12" s="14">
        <v>0.26352191974578798</v>
      </c>
      <c r="O12" s="14">
        <v>0.22526418953565699</v>
      </c>
      <c r="P12" s="14">
        <v>0.25542386068883999</v>
      </c>
      <c r="Q12" s="14">
        <v>0.17742557863175901</v>
      </c>
      <c r="R12" s="14"/>
      <c r="S12" s="14">
        <v>0.27882525658132801</v>
      </c>
      <c r="T12" s="14">
        <v>0.24132821654983999</v>
      </c>
      <c r="U12" s="14">
        <v>0.199167446221691</v>
      </c>
      <c r="V12" s="14">
        <v>0.21141436072938599</v>
      </c>
      <c r="W12" s="14">
        <v>0.20198241557916799</v>
      </c>
      <c r="X12" s="14">
        <v>0.22099336556822699</v>
      </c>
      <c r="Y12" s="14">
        <v>0.21228303257408701</v>
      </c>
      <c r="Z12" s="14">
        <v>0.233616573174975</v>
      </c>
      <c r="AA12" s="14">
        <v>0.230772712068816</v>
      </c>
      <c r="AB12" s="14">
        <v>0.215816740099563</v>
      </c>
      <c r="AC12" s="14">
        <v>0.240461322551734</v>
      </c>
      <c r="AD12" s="14">
        <v>0.25683721131460202</v>
      </c>
      <c r="AE12" s="14"/>
      <c r="AF12" s="14">
        <v>0.18265017307023401</v>
      </c>
      <c r="AG12" s="14">
        <v>0.22974403517004399</v>
      </c>
      <c r="AH12" s="14">
        <v>0.26065912859044099</v>
      </c>
      <c r="AI12" s="14">
        <v>0.27636891681727799</v>
      </c>
      <c r="AJ12" s="14">
        <v>0.22428945100976599</v>
      </c>
      <c r="AK12" s="14"/>
      <c r="AL12" s="14">
        <v>0.163717351891629</v>
      </c>
      <c r="AM12" s="14">
        <v>0.14977508439037099</v>
      </c>
      <c r="AN12" s="14">
        <v>0.17724990892770201</v>
      </c>
      <c r="AO12" s="14">
        <v>0.153870797869012</v>
      </c>
      <c r="AP12" s="14">
        <v>0.19372501052244101</v>
      </c>
      <c r="AQ12" s="14">
        <v>0.222102987939089</v>
      </c>
      <c r="AR12" s="14">
        <v>0.256333314150264</v>
      </c>
      <c r="AS12" s="14">
        <v>0.21384606651424001</v>
      </c>
      <c r="AT12" s="14">
        <v>0.26060686796087001</v>
      </c>
      <c r="AU12" s="14">
        <v>0.237531603270522</v>
      </c>
      <c r="AV12" s="14">
        <v>0.266167772221024</v>
      </c>
      <c r="AW12" s="14">
        <v>0.26737000254844701</v>
      </c>
      <c r="AX12" s="14">
        <v>0.30306212362311902</v>
      </c>
      <c r="AY12" s="14">
        <v>0.32330411396631298</v>
      </c>
      <c r="AZ12" s="14">
        <v>0.35685183437221402</v>
      </c>
      <c r="BA12" s="14">
        <v>0.24452975641031299</v>
      </c>
      <c r="BB12" s="14"/>
      <c r="BC12" s="14">
        <v>0.275633291228012</v>
      </c>
      <c r="BD12" s="14">
        <v>0.210373644787063</v>
      </c>
      <c r="BE12" s="14"/>
      <c r="BF12" s="14">
        <v>0.23283721665461701</v>
      </c>
      <c r="BG12" s="14">
        <v>0.22484200765119999</v>
      </c>
      <c r="BH12" s="14">
        <v>0.23715867554474801</v>
      </c>
      <c r="BI12" s="14">
        <v>0.22496049275173799</v>
      </c>
      <c r="BJ12" s="14"/>
      <c r="BK12" s="14">
        <v>0.237246463101453</v>
      </c>
      <c r="BL12" s="14">
        <v>0.26324738248747498</v>
      </c>
      <c r="BM12" s="14">
        <v>0.24015534484907999</v>
      </c>
      <c r="BN12" s="14">
        <v>0.17825192652205801</v>
      </c>
      <c r="BO12" s="14"/>
      <c r="BP12" s="14">
        <v>0.43564783759058301</v>
      </c>
      <c r="BQ12" s="14">
        <v>0.111545425124042</v>
      </c>
      <c r="BR12" s="14">
        <v>3.8124578787939102E-2</v>
      </c>
      <c r="BS12" s="14">
        <v>0.31748089262409901</v>
      </c>
      <c r="BT12" s="14">
        <v>0.11693377469895599</v>
      </c>
    </row>
    <row r="13" spans="2:72" ht="29" x14ac:dyDescent="0.35">
      <c r="B13" s="15" t="s">
        <v>135</v>
      </c>
      <c r="C13" s="20">
        <v>0.17727863521409101</v>
      </c>
      <c r="D13" s="20">
        <v>0.19377829764649299</v>
      </c>
      <c r="E13" s="20">
        <v>0.16098980293449</v>
      </c>
      <c r="F13" s="20"/>
      <c r="G13" s="20">
        <v>0.27946483399662198</v>
      </c>
      <c r="H13" s="20">
        <v>0.34613023007775401</v>
      </c>
      <c r="I13" s="20">
        <v>0.227384085089086</v>
      </c>
      <c r="J13" s="20">
        <v>0.114503293504539</v>
      </c>
      <c r="K13" s="20">
        <v>8.0502273282235706E-2</v>
      </c>
      <c r="L13" s="20">
        <v>4.7261091430816797E-2</v>
      </c>
      <c r="M13" s="20"/>
      <c r="N13" s="20">
        <v>0.27149558721822398</v>
      </c>
      <c r="O13" s="20">
        <v>0.147539689159746</v>
      </c>
      <c r="P13" s="20">
        <v>0.16817343521525799</v>
      </c>
      <c r="Q13" s="20">
        <v>0.115706507699673</v>
      </c>
      <c r="R13" s="20"/>
      <c r="S13" s="20">
        <v>0.29505086955891002</v>
      </c>
      <c r="T13" s="20">
        <v>0.137263119302241</v>
      </c>
      <c r="U13" s="20">
        <v>0.15382620802377001</v>
      </c>
      <c r="V13" s="20">
        <v>0.16455233852532899</v>
      </c>
      <c r="W13" s="20">
        <v>0.145632992007622</v>
      </c>
      <c r="X13" s="20">
        <v>0.204448573743018</v>
      </c>
      <c r="Y13" s="20">
        <v>0.12337411469531399</v>
      </c>
      <c r="Z13" s="20">
        <v>0.17025764361054099</v>
      </c>
      <c r="AA13" s="20">
        <v>0.18285284037346</v>
      </c>
      <c r="AB13" s="20">
        <v>0.15206575874593201</v>
      </c>
      <c r="AC13" s="20">
        <v>0.12444210489495799</v>
      </c>
      <c r="AD13" s="20">
        <v>0.19060095013877401</v>
      </c>
      <c r="AE13" s="20"/>
      <c r="AF13" s="20">
        <v>9.1912973907590304E-2</v>
      </c>
      <c r="AG13" s="20">
        <v>0.13523981396325399</v>
      </c>
      <c r="AH13" s="20">
        <v>0.22755905170201801</v>
      </c>
      <c r="AI13" s="20">
        <v>0.342010034503059</v>
      </c>
      <c r="AJ13" s="20">
        <v>0.47427754784641801</v>
      </c>
      <c r="AK13" s="20"/>
      <c r="AL13" s="20">
        <v>0.14181994993219599</v>
      </c>
      <c r="AM13" s="20">
        <v>0.15484531397659099</v>
      </c>
      <c r="AN13" s="20">
        <v>0.12019384353926001</v>
      </c>
      <c r="AO13" s="20">
        <v>9.6350662690039293E-2</v>
      </c>
      <c r="AP13" s="20">
        <v>0.15888115318662599</v>
      </c>
      <c r="AQ13" s="20">
        <v>0.112017612604458</v>
      </c>
      <c r="AR13" s="20">
        <v>0.14537814261915799</v>
      </c>
      <c r="AS13" s="20">
        <v>0.13664881083646799</v>
      </c>
      <c r="AT13" s="20">
        <v>0.15021330629662499</v>
      </c>
      <c r="AU13" s="20">
        <v>0.174923442726409</v>
      </c>
      <c r="AV13" s="20">
        <v>0.187558205768487</v>
      </c>
      <c r="AW13" s="20">
        <v>0.226006472376479</v>
      </c>
      <c r="AX13" s="20">
        <v>0.226966771068739</v>
      </c>
      <c r="AY13" s="20">
        <v>0.27319415086771598</v>
      </c>
      <c r="AZ13" s="20">
        <v>0.26555311151197503</v>
      </c>
      <c r="BA13" s="20">
        <v>0.48567094883457401</v>
      </c>
      <c r="BB13" s="20"/>
      <c r="BC13" s="20">
        <v>0.31581931689895498</v>
      </c>
      <c r="BD13" s="20">
        <v>0.11656466720344801</v>
      </c>
      <c r="BE13" s="20"/>
      <c r="BF13" s="20">
        <v>0.177929656702426</v>
      </c>
      <c r="BG13" s="20">
        <v>0.16825018793287499</v>
      </c>
      <c r="BH13" s="20">
        <v>0.20342526485075399</v>
      </c>
      <c r="BI13" s="20">
        <v>0.14739001710473501</v>
      </c>
      <c r="BJ13" s="20"/>
      <c r="BK13" s="20">
        <v>0.18339962059653001</v>
      </c>
      <c r="BL13" s="20">
        <v>0.21527021755325201</v>
      </c>
      <c r="BM13" s="20">
        <v>0.18563767225180999</v>
      </c>
      <c r="BN13" s="20">
        <v>0.124419799512605</v>
      </c>
      <c r="BO13" s="20"/>
      <c r="BP13" s="20">
        <v>0.314023236066445</v>
      </c>
      <c r="BQ13" s="20">
        <v>8.2493594901160792E-3</v>
      </c>
      <c r="BR13" s="20">
        <v>4.9539101073871501E-3</v>
      </c>
      <c r="BS13" s="20">
        <v>0.39447127690112199</v>
      </c>
      <c r="BT13" s="20">
        <v>2.5089126979722098E-2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0.12494783100174101</v>
      </c>
      <c r="D9" s="14">
        <v>0.13511917737936599</v>
      </c>
      <c r="E9" s="14">
        <v>0.11557964676805201</v>
      </c>
      <c r="F9" s="14"/>
      <c r="G9" s="14">
        <v>8.3892316182034396E-2</v>
      </c>
      <c r="H9" s="14">
        <v>0.159745653029914</v>
      </c>
      <c r="I9" s="14">
        <v>0.108910664940743</v>
      </c>
      <c r="J9" s="14">
        <v>0.10928070377398499</v>
      </c>
      <c r="K9" s="14">
        <v>0.124885398970922</v>
      </c>
      <c r="L9" s="14">
        <v>0.149656216457559</v>
      </c>
      <c r="M9" s="14"/>
      <c r="N9" s="14">
        <v>0.17075978178736001</v>
      </c>
      <c r="O9" s="14">
        <v>0.10756381685824699</v>
      </c>
      <c r="P9" s="14">
        <v>0.121050396295851</v>
      </c>
      <c r="Q9" s="14">
        <v>9.5820576490815601E-2</v>
      </c>
      <c r="R9" s="14"/>
      <c r="S9" s="14">
        <v>0.15724677579694901</v>
      </c>
      <c r="T9" s="14">
        <v>0.116714726388691</v>
      </c>
      <c r="U9" s="14">
        <v>0.12592595982619501</v>
      </c>
      <c r="V9" s="14">
        <v>0.120025645293839</v>
      </c>
      <c r="W9" s="14">
        <v>0.10678807597804101</v>
      </c>
      <c r="X9" s="14">
        <v>0.117865009461327</v>
      </c>
      <c r="Y9" s="14">
        <v>0.122308779403417</v>
      </c>
      <c r="Z9" s="14">
        <v>0.12225473055613301</v>
      </c>
      <c r="AA9" s="14">
        <v>0.12769485003226</v>
      </c>
      <c r="AB9" s="14">
        <v>0.113942809839735</v>
      </c>
      <c r="AC9" s="14">
        <v>0.12395340982547499</v>
      </c>
      <c r="AD9" s="14">
        <v>0.12088048328711</v>
      </c>
      <c r="AE9" s="14"/>
      <c r="AF9" s="14">
        <v>0.105472755074644</v>
      </c>
      <c r="AG9" s="14">
        <v>8.9688974511331399E-2</v>
      </c>
      <c r="AH9" s="14">
        <v>0.13847557067623401</v>
      </c>
      <c r="AI9" s="14">
        <v>0.18311126765769201</v>
      </c>
      <c r="AJ9" s="14">
        <v>0.24053551158703099</v>
      </c>
      <c r="AK9" s="14"/>
      <c r="AL9" s="14">
        <v>4.8451837489201399E-2</v>
      </c>
      <c r="AM9" s="14">
        <v>8.9389953711786693E-2</v>
      </c>
      <c r="AN9" s="14">
        <v>0.114987840202287</v>
      </c>
      <c r="AO9" s="14">
        <v>0.111417796609684</v>
      </c>
      <c r="AP9" s="14">
        <v>0.103322420521862</v>
      </c>
      <c r="AQ9" s="14">
        <v>0.10632863132834</v>
      </c>
      <c r="AR9" s="14">
        <v>0.104275408354546</v>
      </c>
      <c r="AS9" s="14">
        <v>0.134008105936578</v>
      </c>
      <c r="AT9" s="14">
        <v>0.111798747590398</v>
      </c>
      <c r="AU9" s="14">
        <v>0.10556647929457599</v>
      </c>
      <c r="AV9" s="14">
        <v>0.13369853351248501</v>
      </c>
      <c r="AW9" s="14">
        <v>0.13811975827415701</v>
      </c>
      <c r="AX9" s="14">
        <v>0.124914876568142</v>
      </c>
      <c r="AY9" s="14">
        <v>0.163503887211844</v>
      </c>
      <c r="AZ9" s="14">
        <v>0.17862800861825301</v>
      </c>
      <c r="BA9" s="14">
        <v>0.26262633722620299</v>
      </c>
      <c r="BB9" s="14"/>
      <c r="BC9" s="14">
        <v>0.161482869149675</v>
      </c>
      <c r="BD9" s="14">
        <v>0.108936742342404</v>
      </c>
      <c r="BE9" s="14"/>
      <c r="BF9" s="14">
        <v>0.15194002814108701</v>
      </c>
      <c r="BG9" s="14">
        <v>0.13631546909426301</v>
      </c>
      <c r="BH9" s="14">
        <v>0.111643513970514</v>
      </c>
      <c r="BI9" s="14">
        <v>6.4094677669377501E-2</v>
      </c>
      <c r="BJ9" s="14"/>
      <c r="BK9" s="14">
        <v>0.159682205022803</v>
      </c>
      <c r="BL9" s="14">
        <v>0.137885098125618</v>
      </c>
      <c r="BM9" s="14">
        <v>0.11607828680189999</v>
      </c>
      <c r="BN9" s="14">
        <v>9.0954366161275099E-2</v>
      </c>
      <c r="BO9" s="14"/>
      <c r="BP9" s="14">
        <v>4.77006776831118E-2</v>
      </c>
      <c r="BQ9" s="14">
        <v>9.4189283480159994E-2</v>
      </c>
      <c r="BR9" s="14">
        <v>0.11006672386794</v>
      </c>
      <c r="BS9" s="14">
        <v>0.321084570010501</v>
      </c>
      <c r="BT9" s="14">
        <v>3.2917970677800702E-2</v>
      </c>
    </row>
    <row r="10" spans="2:72" x14ac:dyDescent="0.35">
      <c r="B10" s="15" t="s">
        <v>132</v>
      </c>
      <c r="C10" s="14">
        <v>0.23538644760042901</v>
      </c>
      <c r="D10" s="14">
        <v>0.25008267030769898</v>
      </c>
      <c r="E10" s="14">
        <v>0.221845302987318</v>
      </c>
      <c r="F10" s="14"/>
      <c r="G10" s="14">
        <v>0.188078004013635</v>
      </c>
      <c r="H10" s="14">
        <v>0.215372391972904</v>
      </c>
      <c r="I10" s="14">
        <v>0.20267417711264299</v>
      </c>
      <c r="J10" s="14">
        <v>0.257650268562443</v>
      </c>
      <c r="K10" s="14">
        <v>0.26325312788710797</v>
      </c>
      <c r="L10" s="14">
        <v>0.27289643364412602</v>
      </c>
      <c r="M10" s="14"/>
      <c r="N10" s="14">
        <v>0.26772601245542199</v>
      </c>
      <c r="O10" s="14">
        <v>0.25987477841075401</v>
      </c>
      <c r="P10" s="14">
        <v>0.22514635932419899</v>
      </c>
      <c r="Q10" s="14">
        <v>0.18520909993482301</v>
      </c>
      <c r="R10" s="14"/>
      <c r="S10" s="14">
        <v>0.22834692570967</v>
      </c>
      <c r="T10" s="14">
        <v>0.242767072056913</v>
      </c>
      <c r="U10" s="14">
        <v>0.24765622549038599</v>
      </c>
      <c r="V10" s="14">
        <v>0.22926708478718</v>
      </c>
      <c r="W10" s="14">
        <v>0.24116995496615901</v>
      </c>
      <c r="X10" s="14">
        <v>0.230079568643936</v>
      </c>
      <c r="Y10" s="14">
        <v>0.25339143477375298</v>
      </c>
      <c r="Z10" s="14">
        <v>0.17673499051737601</v>
      </c>
      <c r="AA10" s="14">
        <v>0.221311548516647</v>
      </c>
      <c r="AB10" s="14">
        <v>0.23694733114611599</v>
      </c>
      <c r="AC10" s="14">
        <v>0.24854429599958699</v>
      </c>
      <c r="AD10" s="14">
        <v>0.27960942132383099</v>
      </c>
      <c r="AE10" s="14"/>
      <c r="AF10" s="14">
        <v>0.20196720371106799</v>
      </c>
      <c r="AG10" s="14">
        <v>0.24580244828416101</v>
      </c>
      <c r="AH10" s="14">
        <v>0.25955188955660402</v>
      </c>
      <c r="AI10" s="14">
        <v>0.22140477225434399</v>
      </c>
      <c r="AJ10" s="14">
        <v>0.214114750294705</v>
      </c>
      <c r="AK10" s="14"/>
      <c r="AL10" s="14">
        <v>0.12543231571297001</v>
      </c>
      <c r="AM10" s="14">
        <v>0.16428409069985001</v>
      </c>
      <c r="AN10" s="14">
        <v>0.18160297529463401</v>
      </c>
      <c r="AO10" s="14">
        <v>0.20185495978502199</v>
      </c>
      <c r="AP10" s="14">
        <v>0.233233478912861</v>
      </c>
      <c r="AQ10" s="14">
        <v>0.23309680054623</v>
      </c>
      <c r="AR10" s="14">
        <v>0.25211455573285901</v>
      </c>
      <c r="AS10" s="14">
        <v>0.24326217239478601</v>
      </c>
      <c r="AT10" s="14">
        <v>0.25992120239289002</v>
      </c>
      <c r="AU10" s="14">
        <v>0.25917940213576901</v>
      </c>
      <c r="AV10" s="14">
        <v>0.233193097814586</v>
      </c>
      <c r="AW10" s="14">
        <v>0.26432213408030097</v>
      </c>
      <c r="AX10" s="14">
        <v>0.27111211481213998</v>
      </c>
      <c r="AY10" s="14">
        <v>0.25122779024828901</v>
      </c>
      <c r="AZ10" s="14">
        <v>0.26107334547581301</v>
      </c>
      <c r="BA10" s="14">
        <v>0.25398873339315198</v>
      </c>
      <c r="BB10" s="14"/>
      <c r="BC10" s="14">
        <v>0.23061175805116199</v>
      </c>
      <c r="BD10" s="14">
        <v>0.23747890409067701</v>
      </c>
      <c r="BE10" s="14"/>
      <c r="BF10" s="14">
        <v>0.30449985572664501</v>
      </c>
      <c r="BG10" s="14">
        <v>0.25217313352730503</v>
      </c>
      <c r="BH10" s="14">
        <v>0.19248610088953999</v>
      </c>
      <c r="BI10" s="14">
        <v>0.128525772330188</v>
      </c>
      <c r="BJ10" s="14"/>
      <c r="BK10" s="14">
        <v>0.30230976066942</v>
      </c>
      <c r="BL10" s="14">
        <v>0.27126159397086702</v>
      </c>
      <c r="BM10" s="14">
        <v>0.22384204861344201</v>
      </c>
      <c r="BN10" s="14">
        <v>0.15143441794712501</v>
      </c>
      <c r="BO10" s="14"/>
      <c r="BP10" s="14">
        <v>0.139751988706528</v>
      </c>
      <c r="BQ10" s="14">
        <v>0.33522936675123</v>
      </c>
      <c r="BR10" s="14">
        <v>0.31608967557114698</v>
      </c>
      <c r="BS10" s="14">
        <v>0.33710228987949198</v>
      </c>
      <c r="BT10" s="14">
        <v>0.13075086864617499</v>
      </c>
    </row>
    <row r="11" spans="2:72" x14ac:dyDescent="0.35">
      <c r="B11" s="15" t="s">
        <v>133</v>
      </c>
      <c r="C11" s="14">
        <v>0.33373750112383899</v>
      </c>
      <c r="D11" s="14">
        <v>0.31767201735835099</v>
      </c>
      <c r="E11" s="14">
        <v>0.34841839285356702</v>
      </c>
      <c r="F11" s="14"/>
      <c r="G11" s="14">
        <v>0.34710000149970699</v>
      </c>
      <c r="H11" s="14">
        <v>0.284895265942884</v>
      </c>
      <c r="I11" s="14">
        <v>0.34330372879406201</v>
      </c>
      <c r="J11" s="14">
        <v>0.34283997231202301</v>
      </c>
      <c r="K11" s="14">
        <v>0.34434898654051599</v>
      </c>
      <c r="L11" s="14">
        <v>0.34232219371802503</v>
      </c>
      <c r="M11" s="14"/>
      <c r="N11" s="14">
        <v>0.30295879656216901</v>
      </c>
      <c r="O11" s="14">
        <v>0.33568026080562902</v>
      </c>
      <c r="P11" s="14">
        <v>0.33020606877229602</v>
      </c>
      <c r="Q11" s="14">
        <v>0.367687262752039</v>
      </c>
      <c r="R11" s="14"/>
      <c r="S11" s="14">
        <v>0.31559988982710602</v>
      </c>
      <c r="T11" s="14">
        <v>0.348121726672315</v>
      </c>
      <c r="U11" s="14">
        <v>0.33465386416737503</v>
      </c>
      <c r="V11" s="14">
        <v>0.30824992971609699</v>
      </c>
      <c r="W11" s="14">
        <v>0.35003034307814601</v>
      </c>
      <c r="X11" s="14">
        <v>0.318251292460691</v>
      </c>
      <c r="Y11" s="14">
        <v>0.33315154489306598</v>
      </c>
      <c r="Z11" s="14">
        <v>0.358218147702208</v>
      </c>
      <c r="AA11" s="14">
        <v>0.36314322887702599</v>
      </c>
      <c r="AB11" s="14">
        <v>0.36289955778631</v>
      </c>
      <c r="AC11" s="14">
        <v>0.29605864698341</v>
      </c>
      <c r="AD11" s="14">
        <v>0.27480612767675799</v>
      </c>
      <c r="AE11" s="14"/>
      <c r="AF11" s="14">
        <v>0.37058732107613201</v>
      </c>
      <c r="AG11" s="14">
        <v>0.34669045594898501</v>
      </c>
      <c r="AH11" s="14">
        <v>0.31852664409785503</v>
      </c>
      <c r="AI11" s="14">
        <v>0.29036139794104898</v>
      </c>
      <c r="AJ11" s="14">
        <v>0.23426675480373799</v>
      </c>
      <c r="AK11" s="14"/>
      <c r="AL11" s="14">
        <v>0.445187289880632</v>
      </c>
      <c r="AM11" s="14">
        <v>0.40767457221526399</v>
      </c>
      <c r="AN11" s="14">
        <v>0.34410893949013699</v>
      </c>
      <c r="AO11" s="14">
        <v>0.36505472441761599</v>
      </c>
      <c r="AP11" s="14">
        <v>0.34868793779535001</v>
      </c>
      <c r="AQ11" s="14">
        <v>0.33559415811732901</v>
      </c>
      <c r="AR11" s="14">
        <v>0.324499690132806</v>
      </c>
      <c r="AS11" s="14">
        <v>0.34354989808112701</v>
      </c>
      <c r="AT11" s="14">
        <v>0.32124388912256802</v>
      </c>
      <c r="AU11" s="14">
        <v>0.33020305895392499</v>
      </c>
      <c r="AV11" s="14">
        <v>0.32890217208241801</v>
      </c>
      <c r="AW11" s="14">
        <v>0.33169417114133698</v>
      </c>
      <c r="AX11" s="14">
        <v>0.32491918218208798</v>
      </c>
      <c r="AY11" s="14">
        <v>0.366816185764133</v>
      </c>
      <c r="AZ11" s="14">
        <v>0.28902228233084198</v>
      </c>
      <c r="BA11" s="14">
        <v>0.19640931204829001</v>
      </c>
      <c r="BB11" s="14"/>
      <c r="BC11" s="14">
        <v>0.28762368478615202</v>
      </c>
      <c r="BD11" s="14">
        <v>0.35394638660011801</v>
      </c>
      <c r="BE11" s="14"/>
      <c r="BF11" s="14">
        <v>0.29510161682241898</v>
      </c>
      <c r="BG11" s="14">
        <v>0.32993645208420502</v>
      </c>
      <c r="BH11" s="14">
        <v>0.342047326063456</v>
      </c>
      <c r="BI11" s="14">
        <v>0.41011300781522803</v>
      </c>
      <c r="BJ11" s="14"/>
      <c r="BK11" s="14">
        <v>0.29452565611138598</v>
      </c>
      <c r="BL11" s="14">
        <v>0.320419041749122</v>
      </c>
      <c r="BM11" s="14">
        <v>0.337510114070391</v>
      </c>
      <c r="BN11" s="14">
        <v>0.38119879763730902</v>
      </c>
      <c r="BO11" s="14"/>
      <c r="BP11" s="14">
        <v>0.30090309342940402</v>
      </c>
      <c r="BQ11" s="14">
        <v>0.37264382146873598</v>
      </c>
      <c r="BR11" s="14">
        <v>0.36971111669262102</v>
      </c>
      <c r="BS11" s="14">
        <v>0.20141830955579601</v>
      </c>
      <c r="BT11" s="14">
        <v>0.44854115753558399</v>
      </c>
    </row>
    <row r="12" spans="2:72" x14ac:dyDescent="0.35">
      <c r="B12" s="15" t="s">
        <v>134</v>
      </c>
      <c r="C12" s="14">
        <v>0.21402595057957599</v>
      </c>
      <c r="D12" s="14">
        <v>0.21071659932960099</v>
      </c>
      <c r="E12" s="14">
        <v>0.217238068028131</v>
      </c>
      <c r="F12" s="14"/>
      <c r="G12" s="14">
        <v>0.24497292317434499</v>
      </c>
      <c r="H12" s="14">
        <v>0.22463071821700101</v>
      </c>
      <c r="I12" s="14">
        <v>0.231946268969177</v>
      </c>
      <c r="J12" s="14">
        <v>0.21430394967987401</v>
      </c>
      <c r="K12" s="14">
        <v>0.19125400843489801</v>
      </c>
      <c r="L12" s="14">
        <v>0.185346984387323</v>
      </c>
      <c r="M12" s="14"/>
      <c r="N12" s="14">
        <v>0.18631826708473401</v>
      </c>
      <c r="O12" s="14">
        <v>0.22018973585364399</v>
      </c>
      <c r="P12" s="14">
        <v>0.229403821290008</v>
      </c>
      <c r="Q12" s="14">
        <v>0.22446107055227699</v>
      </c>
      <c r="R12" s="14"/>
      <c r="S12" s="14">
        <v>0.20012057557065899</v>
      </c>
      <c r="T12" s="14">
        <v>0.20565574108850901</v>
      </c>
      <c r="U12" s="14">
        <v>0.19706494094385699</v>
      </c>
      <c r="V12" s="14">
        <v>0.234782090797829</v>
      </c>
      <c r="W12" s="14">
        <v>0.22197971451144799</v>
      </c>
      <c r="X12" s="14">
        <v>0.228142987538828</v>
      </c>
      <c r="Y12" s="14">
        <v>0.20898967033804999</v>
      </c>
      <c r="Z12" s="14">
        <v>0.24387438307270001</v>
      </c>
      <c r="AA12" s="14">
        <v>0.20451861628287701</v>
      </c>
      <c r="AB12" s="14">
        <v>0.208956695094416</v>
      </c>
      <c r="AC12" s="14">
        <v>0.23886142804445301</v>
      </c>
      <c r="AD12" s="14">
        <v>0.219577564837067</v>
      </c>
      <c r="AE12" s="14"/>
      <c r="AF12" s="14">
        <v>0.211615324819664</v>
      </c>
      <c r="AG12" s="14">
        <v>0.225382637944401</v>
      </c>
      <c r="AH12" s="14">
        <v>0.206449994838907</v>
      </c>
      <c r="AI12" s="14">
        <v>0.21586504554692601</v>
      </c>
      <c r="AJ12" s="14">
        <v>0.17149049270049099</v>
      </c>
      <c r="AK12" s="14"/>
      <c r="AL12" s="14">
        <v>0.152162425200048</v>
      </c>
      <c r="AM12" s="14">
        <v>0.16967007762293601</v>
      </c>
      <c r="AN12" s="14">
        <v>0.222079000114798</v>
      </c>
      <c r="AO12" s="14">
        <v>0.21398319104277</v>
      </c>
      <c r="AP12" s="14">
        <v>0.216556647546993</v>
      </c>
      <c r="AQ12" s="14">
        <v>0.24669923559194801</v>
      </c>
      <c r="AR12" s="14">
        <v>0.240105364813817</v>
      </c>
      <c r="AS12" s="14">
        <v>0.21671813677613799</v>
      </c>
      <c r="AT12" s="14">
        <v>0.232595152832867</v>
      </c>
      <c r="AU12" s="14">
        <v>0.24288242697381399</v>
      </c>
      <c r="AV12" s="14">
        <v>0.22848324717047799</v>
      </c>
      <c r="AW12" s="14">
        <v>0.18018770772308099</v>
      </c>
      <c r="AX12" s="14">
        <v>0.19770544870979601</v>
      </c>
      <c r="AY12" s="14">
        <v>0.161367658261548</v>
      </c>
      <c r="AZ12" s="14">
        <v>0.18406596541312101</v>
      </c>
      <c r="BA12" s="14">
        <v>0.171589412172477</v>
      </c>
      <c r="BB12" s="14"/>
      <c r="BC12" s="14">
        <v>0.21427464363203499</v>
      </c>
      <c r="BD12" s="14">
        <v>0.21391696351636899</v>
      </c>
      <c r="BE12" s="14"/>
      <c r="BF12" s="14">
        <v>0.18990145176847001</v>
      </c>
      <c r="BG12" s="14">
        <v>0.20550520942285699</v>
      </c>
      <c r="BH12" s="14">
        <v>0.23202505590268099</v>
      </c>
      <c r="BI12" s="14">
        <v>0.25216790636700698</v>
      </c>
      <c r="BJ12" s="14"/>
      <c r="BK12" s="14">
        <v>0.18688213388009101</v>
      </c>
      <c r="BL12" s="14">
        <v>0.202870049317256</v>
      </c>
      <c r="BM12" s="14">
        <v>0.226124362711312</v>
      </c>
      <c r="BN12" s="14">
        <v>0.233050696846264</v>
      </c>
      <c r="BO12" s="14"/>
      <c r="BP12" s="14">
        <v>0.333318593080218</v>
      </c>
      <c r="BQ12" s="14">
        <v>0.160474787545098</v>
      </c>
      <c r="BR12" s="14">
        <v>0.17847049237276</v>
      </c>
      <c r="BS12" s="14">
        <v>9.4226749445486299E-2</v>
      </c>
      <c r="BT12" s="14">
        <v>0.26918283927126901</v>
      </c>
    </row>
    <row r="13" spans="2:72" ht="29" x14ac:dyDescent="0.35">
      <c r="B13" s="15" t="s">
        <v>135</v>
      </c>
      <c r="C13" s="20">
        <v>9.1902269694415895E-2</v>
      </c>
      <c r="D13" s="20">
        <v>8.6409535624984199E-2</v>
      </c>
      <c r="E13" s="20">
        <v>9.69185893629321E-2</v>
      </c>
      <c r="F13" s="20"/>
      <c r="G13" s="20">
        <v>0.135956755130278</v>
      </c>
      <c r="H13" s="20">
        <v>0.115355970837297</v>
      </c>
      <c r="I13" s="20">
        <v>0.113165160183376</v>
      </c>
      <c r="J13" s="20">
        <v>7.5925105671675305E-2</v>
      </c>
      <c r="K13" s="20">
        <v>7.6258478166554997E-2</v>
      </c>
      <c r="L13" s="20">
        <v>4.9778171792967299E-2</v>
      </c>
      <c r="M13" s="20"/>
      <c r="N13" s="20">
        <v>7.2237142110314803E-2</v>
      </c>
      <c r="O13" s="20">
        <v>7.6691408071726294E-2</v>
      </c>
      <c r="P13" s="20">
        <v>9.4193354317645403E-2</v>
      </c>
      <c r="Q13" s="20">
        <v>0.12682199027004601</v>
      </c>
      <c r="R13" s="20"/>
      <c r="S13" s="20">
        <v>9.8685833095616002E-2</v>
      </c>
      <c r="T13" s="20">
        <v>8.6740733793572694E-2</v>
      </c>
      <c r="U13" s="20">
        <v>9.4699009572185994E-2</v>
      </c>
      <c r="V13" s="20">
        <v>0.107675249405055</v>
      </c>
      <c r="W13" s="20">
        <v>8.0031911466205294E-2</v>
      </c>
      <c r="X13" s="20">
        <v>0.105661141895217</v>
      </c>
      <c r="Y13" s="20">
        <v>8.2158570591714497E-2</v>
      </c>
      <c r="Z13" s="20">
        <v>9.8917748151582802E-2</v>
      </c>
      <c r="AA13" s="20">
        <v>8.3331756291190301E-2</v>
      </c>
      <c r="AB13" s="20">
        <v>7.7253606133423094E-2</v>
      </c>
      <c r="AC13" s="20">
        <v>9.2582219147075803E-2</v>
      </c>
      <c r="AD13" s="20">
        <v>0.105126402875234</v>
      </c>
      <c r="AE13" s="20"/>
      <c r="AF13" s="20">
        <v>0.11035739531849099</v>
      </c>
      <c r="AG13" s="20">
        <v>9.24354833111211E-2</v>
      </c>
      <c r="AH13" s="20">
        <v>7.6995900830400199E-2</v>
      </c>
      <c r="AI13" s="20">
        <v>8.9257516599988498E-2</v>
      </c>
      <c r="AJ13" s="20">
        <v>0.139592490614034</v>
      </c>
      <c r="AK13" s="20"/>
      <c r="AL13" s="20">
        <v>0.22876613171714799</v>
      </c>
      <c r="AM13" s="20">
        <v>0.16898130575016401</v>
      </c>
      <c r="AN13" s="20">
        <v>0.137221244898143</v>
      </c>
      <c r="AO13" s="20">
        <v>0.107689328144908</v>
      </c>
      <c r="AP13" s="20">
        <v>9.8199515222933006E-2</v>
      </c>
      <c r="AQ13" s="20">
        <v>7.8281174416152594E-2</v>
      </c>
      <c r="AR13" s="20">
        <v>7.9004980965971403E-2</v>
      </c>
      <c r="AS13" s="20">
        <v>6.2461686811369502E-2</v>
      </c>
      <c r="AT13" s="20">
        <v>7.4441008061275502E-2</v>
      </c>
      <c r="AU13" s="20">
        <v>6.2168632641915897E-2</v>
      </c>
      <c r="AV13" s="20">
        <v>7.5722949420033298E-2</v>
      </c>
      <c r="AW13" s="20">
        <v>8.5676228781124103E-2</v>
      </c>
      <c r="AX13" s="20">
        <v>8.1348377727834598E-2</v>
      </c>
      <c r="AY13" s="20">
        <v>5.7084478514186299E-2</v>
      </c>
      <c r="AZ13" s="20">
        <v>8.7210398161971001E-2</v>
      </c>
      <c r="BA13" s="20">
        <v>0.11538620515987701</v>
      </c>
      <c r="BB13" s="20"/>
      <c r="BC13" s="20">
        <v>0.106007044380976</v>
      </c>
      <c r="BD13" s="20">
        <v>8.5721003450432195E-2</v>
      </c>
      <c r="BE13" s="20"/>
      <c r="BF13" s="20">
        <v>5.8557047541379498E-2</v>
      </c>
      <c r="BG13" s="20">
        <v>7.6069735871369004E-2</v>
      </c>
      <c r="BH13" s="20">
        <v>0.121798003173809</v>
      </c>
      <c r="BI13" s="20">
        <v>0.14509863581820001</v>
      </c>
      <c r="BJ13" s="20"/>
      <c r="BK13" s="20">
        <v>5.6600244316299703E-2</v>
      </c>
      <c r="BL13" s="20">
        <v>6.7564216837135593E-2</v>
      </c>
      <c r="BM13" s="20">
        <v>9.6445187802954593E-2</v>
      </c>
      <c r="BN13" s="20">
        <v>0.143361721408027</v>
      </c>
      <c r="BO13" s="20"/>
      <c r="BP13" s="20">
        <v>0.17832564710073801</v>
      </c>
      <c r="BQ13" s="20">
        <v>3.7462740754774897E-2</v>
      </c>
      <c r="BR13" s="20">
        <v>2.5661991495531299E-2</v>
      </c>
      <c r="BS13" s="20">
        <v>4.6168081108724897E-2</v>
      </c>
      <c r="BT13" s="20">
        <v>0.118607163869172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0.17111864032569099</v>
      </c>
      <c r="D9" s="14">
        <v>0.20252793223107601</v>
      </c>
      <c r="E9" s="14">
        <v>0.140998708902143</v>
      </c>
      <c r="F9" s="14"/>
      <c r="G9" s="14">
        <v>8.1118997913735294E-2</v>
      </c>
      <c r="H9" s="14">
        <v>0.112887719227484</v>
      </c>
      <c r="I9" s="14">
        <v>0.10407761160502101</v>
      </c>
      <c r="J9" s="14">
        <v>0.13424669891214799</v>
      </c>
      <c r="K9" s="14">
        <v>0.22400595166223999</v>
      </c>
      <c r="L9" s="14">
        <v>0.32716900316623199</v>
      </c>
      <c r="M9" s="14"/>
      <c r="N9" s="14">
        <v>0.196352419719237</v>
      </c>
      <c r="O9" s="14">
        <v>0.17826543893191901</v>
      </c>
      <c r="P9" s="14">
        <v>0.16028235151089501</v>
      </c>
      <c r="Q9" s="14">
        <v>0.14603953624379401</v>
      </c>
      <c r="R9" s="14"/>
      <c r="S9" s="14">
        <v>0.16482473277964799</v>
      </c>
      <c r="T9" s="14">
        <v>0.18377808419359801</v>
      </c>
      <c r="U9" s="14">
        <v>0.16662389701448299</v>
      </c>
      <c r="V9" s="14">
        <v>0.190444975489621</v>
      </c>
      <c r="W9" s="14">
        <v>0.14310364731797801</v>
      </c>
      <c r="X9" s="14">
        <v>0.15305105151309201</v>
      </c>
      <c r="Y9" s="14">
        <v>0.176823196858581</v>
      </c>
      <c r="Z9" s="14">
        <v>0.20456696900608401</v>
      </c>
      <c r="AA9" s="14">
        <v>0.15089057169348799</v>
      </c>
      <c r="AB9" s="14">
        <v>0.17947989794865801</v>
      </c>
      <c r="AC9" s="14">
        <v>0.197648319387738</v>
      </c>
      <c r="AD9" s="14">
        <v>0.164136840125128</v>
      </c>
      <c r="AE9" s="14"/>
      <c r="AF9" s="14">
        <v>0.17500634987820801</v>
      </c>
      <c r="AG9" s="14">
        <v>0.15595749908731801</v>
      </c>
      <c r="AH9" s="14">
        <v>0.16267378502073501</v>
      </c>
      <c r="AI9" s="14">
        <v>0.155812777735232</v>
      </c>
      <c r="AJ9" s="14">
        <v>0.18191089552202999</v>
      </c>
      <c r="AK9" s="14"/>
      <c r="AL9" s="14">
        <v>7.58451666027945E-2</v>
      </c>
      <c r="AM9" s="14">
        <v>0.116231425961639</v>
      </c>
      <c r="AN9" s="14">
        <v>0.16077816620642099</v>
      </c>
      <c r="AO9" s="14">
        <v>0.16913018652416401</v>
      </c>
      <c r="AP9" s="14">
        <v>0.15829203546971801</v>
      </c>
      <c r="AQ9" s="14">
        <v>0.165347601285396</v>
      </c>
      <c r="AR9" s="14">
        <v>0.15468505267942201</v>
      </c>
      <c r="AS9" s="14">
        <v>0.18377699638018899</v>
      </c>
      <c r="AT9" s="14">
        <v>0.17242690466862601</v>
      </c>
      <c r="AU9" s="14">
        <v>0.19930278508372701</v>
      </c>
      <c r="AV9" s="14">
        <v>0.16724525592461401</v>
      </c>
      <c r="AW9" s="14">
        <v>0.20641233231960299</v>
      </c>
      <c r="AX9" s="14">
        <v>0.18568439545650101</v>
      </c>
      <c r="AY9" s="14">
        <v>0.19584702241520699</v>
      </c>
      <c r="AZ9" s="14">
        <v>0.178435354009573</v>
      </c>
      <c r="BA9" s="14">
        <v>0.19740367570169701</v>
      </c>
      <c r="BB9" s="14"/>
      <c r="BC9" s="14">
        <v>0.12821516419346801</v>
      </c>
      <c r="BD9" s="14">
        <v>0.189920628635251</v>
      </c>
      <c r="BE9" s="14"/>
      <c r="BF9" s="14">
        <v>0.253268541600222</v>
      </c>
      <c r="BG9" s="14">
        <v>0.17568676405907099</v>
      </c>
      <c r="BH9" s="14">
        <v>0.11836515744333501</v>
      </c>
      <c r="BI9" s="14">
        <v>8.6939821224383707E-2</v>
      </c>
      <c r="BJ9" s="14"/>
      <c r="BK9" s="14">
        <v>0.237103515461972</v>
      </c>
      <c r="BL9" s="14">
        <v>0.16925420110215</v>
      </c>
      <c r="BM9" s="14">
        <v>0.15488868836561501</v>
      </c>
      <c r="BN9" s="14">
        <v>0.128234542832277</v>
      </c>
      <c r="BO9" s="14"/>
      <c r="BP9" s="14">
        <v>4.72473795852116E-2</v>
      </c>
      <c r="BQ9" s="14">
        <v>0.171566173705302</v>
      </c>
      <c r="BR9" s="14">
        <v>0.314564049858227</v>
      </c>
      <c r="BS9" s="14">
        <v>0.34219675088089002</v>
      </c>
      <c r="BT9" s="14">
        <v>6.2865933302739194E-2</v>
      </c>
    </row>
    <row r="10" spans="2:72" x14ac:dyDescent="0.35">
      <c r="B10" s="15" t="s">
        <v>132</v>
      </c>
      <c r="C10" s="14">
        <v>0.18957922803271099</v>
      </c>
      <c r="D10" s="14">
        <v>0.21784097257677301</v>
      </c>
      <c r="E10" s="14">
        <v>0.16234491879865101</v>
      </c>
      <c r="F10" s="14"/>
      <c r="G10" s="14">
        <v>0.165348275289636</v>
      </c>
      <c r="H10" s="14">
        <v>0.170975759707305</v>
      </c>
      <c r="I10" s="14">
        <v>0.165281166824019</v>
      </c>
      <c r="J10" s="14">
        <v>0.197795253542115</v>
      </c>
      <c r="K10" s="14">
        <v>0.20318838400032699</v>
      </c>
      <c r="L10" s="14">
        <v>0.22476141462997701</v>
      </c>
      <c r="M10" s="14"/>
      <c r="N10" s="14">
        <v>0.20874174402263099</v>
      </c>
      <c r="O10" s="14">
        <v>0.203008164871053</v>
      </c>
      <c r="P10" s="14">
        <v>0.18623140514832001</v>
      </c>
      <c r="Q10" s="14">
        <v>0.15731013775441899</v>
      </c>
      <c r="R10" s="14"/>
      <c r="S10" s="14">
        <v>0.201658300448424</v>
      </c>
      <c r="T10" s="14">
        <v>0.172331339820359</v>
      </c>
      <c r="U10" s="14">
        <v>0.206881580856147</v>
      </c>
      <c r="V10" s="14">
        <v>0.20578904794031999</v>
      </c>
      <c r="W10" s="14">
        <v>0.181506455241805</v>
      </c>
      <c r="X10" s="14">
        <v>0.17213088938895901</v>
      </c>
      <c r="Y10" s="14">
        <v>0.18901621556286699</v>
      </c>
      <c r="Z10" s="14">
        <v>0.207763443205742</v>
      </c>
      <c r="AA10" s="14">
        <v>0.181339229281995</v>
      </c>
      <c r="AB10" s="14">
        <v>0.18509062648313199</v>
      </c>
      <c r="AC10" s="14">
        <v>0.19912936877606699</v>
      </c>
      <c r="AD10" s="14">
        <v>0.189342756477274</v>
      </c>
      <c r="AE10" s="14"/>
      <c r="AF10" s="14">
        <v>0.16517459280132099</v>
      </c>
      <c r="AG10" s="14">
        <v>0.199910914622767</v>
      </c>
      <c r="AH10" s="14">
        <v>0.20848904554476899</v>
      </c>
      <c r="AI10" s="14">
        <v>0.17789366506428</v>
      </c>
      <c r="AJ10" s="14">
        <v>0.160878661397579</v>
      </c>
      <c r="AK10" s="14"/>
      <c r="AL10" s="14">
        <v>8.6689135786078605E-2</v>
      </c>
      <c r="AM10" s="14">
        <v>0.127289683710578</v>
      </c>
      <c r="AN10" s="14">
        <v>0.170342339333381</v>
      </c>
      <c r="AO10" s="14">
        <v>0.14762492240512101</v>
      </c>
      <c r="AP10" s="14">
        <v>0.184763994031269</v>
      </c>
      <c r="AQ10" s="14">
        <v>0.16949584020201999</v>
      </c>
      <c r="AR10" s="14">
        <v>0.199544524463597</v>
      </c>
      <c r="AS10" s="14">
        <v>0.22734146741938599</v>
      </c>
      <c r="AT10" s="14">
        <v>0.22265774036870201</v>
      </c>
      <c r="AU10" s="14">
        <v>0.204659047064639</v>
      </c>
      <c r="AV10" s="14">
        <v>0.20208310708532201</v>
      </c>
      <c r="AW10" s="14">
        <v>0.19282903724032999</v>
      </c>
      <c r="AX10" s="14">
        <v>0.21553445397155299</v>
      </c>
      <c r="AY10" s="14">
        <v>0.19304425972804801</v>
      </c>
      <c r="AZ10" s="14">
        <v>0.283499522180438</v>
      </c>
      <c r="BA10" s="14">
        <v>0.16148309902390601</v>
      </c>
      <c r="BB10" s="14"/>
      <c r="BC10" s="14">
        <v>0.179869693542346</v>
      </c>
      <c r="BD10" s="14">
        <v>0.19383432739614001</v>
      </c>
      <c r="BE10" s="14"/>
      <c r="BF10" s="14">
        <v>0.228580362571013</v>
      </c>
      <c r="BG10" s="14">
        <v>0.206404780004904</v>
      </c>
      <c r="BH10" s="14">
        <v>0.16010653504584499</v>
      </c>
      <c r="BI10" s="14">
        <v>0.120850315379703</v>
      </c>
      <c r="BJ10" s="14"/>
      <c r="BK10" s="14">
        <v>0.22148206551007299</v>
      </c>
      <c r="BL10" s="14">
        <v>0.21026692938429201</v>
      </c>
      <c r="BM10" s="14">
        <v>0.18075470688056899</v>
      </c>
      <c r="BN10" s="14">
        <v>0.151903287847758</v>
      </c>
      <c r="BO10" s="14"/>
      <c r="BP10" s="14">
        <v>0.115106183785222</v>
      </c>
      <c r="BQ10" s="14">
        <v>0.25606915513443901</v>
      </c>
      <c r="BR10" s="14">
        <v>0.26660930681831702</v>
      </c>
      <c r="BS10" s="14">
        <v>0.25426275509948099</v>
      </c>
      <c r="BT10" s="14">
        <v>0.123154871187533</v>
      </c>
    </row>
    <row r="11" spans="2:72" x14ac:dyDescent="0.35">
      <c r="B11" s="15" t="s">
        <v>133</v>
      </c>
      <c r="C11" s="14">
        <v>0.26771371865772098</v>
      </c>
      <c r="D11" s="14">
        <v>0.25412144475881998</v>
      </c>
      <c r="E11" s="14">
        <v>0.281416709858407</v>
      </c>
      <c r="F11" s="14"/>
      <c r="G11" s="14">
        <v>0.27178265397266899</v>
      </c>
      <c r="H11" s="14">
        <v>0.286809370542986</v>
      </c>
      <c r="I11" s="14">
        <v>0.29146277171188101</v>
      </c>
      <c r="J11" s="14">
        <v>0.278581976282335</v>
      </c>
      <c r="K11" s="14">
        <v>0.24484476606188699</v>
      </c>
      <c r="L11" s="14">
        <v>0.23665551694332701</v>
      </c>
      <c r="M11" s="14"/>
      <c r="N11" s="14">
        <v>0.246051558338298</v>
      </c>
      <c r="O11" s="14">
        <v>0.26583679699457502</v>
      </c>
      <c r="P11" s="14">
        <v>0.27013385545493901</v>
      </c>
      <c r="Q11" s="14">
        <v>0.290010311809973</v>
      </c>
      <c r="R11" s="14"/>
      <c r="S11" s="14">
        <v>0.28337769058126699</v>
      </c>
      <c r="T11" s="14">
        <v>0.27690020080420302</v>
      </c>
      <c r="U11" s="14">
        <v>0.26118961799670798</v>
      </c>
      <c r="V11" s="14">
        <v>0.255120625786392</v>
      </c>
      <c r="W11" s="14">
        <v>0.288278008384448</v>
      </c>
      <c r="X11" s="14">
        <v>0.27093351703947799</v>
      </c>
      <c r="Y11" s="14">
        <v>0.29824369581284399</v>
      </c>
      <c r="Z11" s="14">
        <v>0.20803135227456501</v>
      </c>
      <c r="AA11" s="14">
        <v>0.28845667826981902</v>
      </c>
      <c r="AB11" s="14">
        <v>0.233364997700692</v>
      </c>
      <c r="AC11" s="14">
        <v>0.23112568631744501</v>
      </c>
      <c r="AD11" s="14">
        <v>0.23846794785842701</v>
      </c>
      <c r="AE11" s="14"/>
      <c r="AF11" s="14">
        <v>0.270054328166002</v>
      </c>
      <c r="AG11" s="14">
        <v>0.25024564246882502</v>
      </c>
      <c r="AH11" s="14">
        <v>0.267677023570356</v>
      </c>
      <c r="AI11" s="14">
        <v>0.28492724332851799</v>
      </c>
      <c r="AJ11" s="14">
        <v>0.193652012910977</v>
      </c>
      <c r="AK11" s="14"/>
      <c r="AL11" s="14">
        <v>0.36371392705366901</v>
      </c>
      <c r="AM11" s="14">
        <v>0.29792488520501298</v>
      </c>
      <c r="AN11" s="14">
        <v>0.25916940151705598</v>
      </c>
      <c r="AO11" s="14">
        <v>0.27686798827549097</v>
      </c>
      <c r="AP11" s="14">
        <v>0.29101485483184902</v>
      </c>
      <c r="AQ11" s="14">
        <v>0.25833966841676498</v>
      </c>
      <c r="AR11" s="14">
        <v>0.28788561336916002</v>
      </c>
      <c r="AS11" s="14">
        <v>0.25283922938100301</v>
      </c>
      <c r="AT11" s="14">
        <v>0.25224527472876501</v>
      </c>
      <c r="AU11" s="14">
        <v>0.289307766207687</v>
      </c>
      <c r="AV11" s="14">
        <v>0.24263766433015299</v>
      </c>
      <c r="AW11" s="14">
        <v>0.25100823898707098</v>
      </c>
      <c r="AX11" s="14">
        <v>0.23171482270023999</v>
      </c>
      <c r="AY11" s="14">
        <v>0.25466949625207802</v>
      </c>
      <c r="AZ11" s="14">
        <v>0.27110478540841398</v>
      </c>
      <c r="BA11" s="14">
        <v>0.26353199073601902</v>
      </c>
      <c r="BB11" s="14"/>
      <c r="BC11" s="14">
        <v>0.27707031696247397</v>
      </c>
      <c r="BD11" s="14">
        <v>0.26361328979267901</v>
      </c>
      <c r="BE11" s="14"/>
      <c r="BF11" s="14">
        <v>0.22751801479136</v>
      </c>
      <c r="BG11" s="14">
        <v>0.26095105131943203</v>
      </c>
      <c r="BH11" s="14">
        <v>0.28877317607352099</v>
      </c>
      <c r="BI11" s="14">
        <v>0.32986352894181198</v>
      </c>
      <c r="BJ11" s="14"/>
      <c r="BK11" s="14">
        <v>0.23691075003977999</v>
      </c>
      <c r="BL11" s="14">
        <v>0.24484593729033199</v>
      </c>
      <c r="BM11" s="14">
        <v>0.28393969812535802</v>
      </c>
      <c r="BN11" s="14">
        <v>0.29399155565753698</v>
      </c>
      <c r="BO11" s="14"/>
      <c r="BP11" s="14">
        <v>0.25378196040288098</v>
      </c>
      <c r="BQ11" s="14">
        <v>0.27936901703143902</v>
      </c>
      <c r="BR11" s="14">
        <v>0.24095190006383199</v>
      </c>
      <c r="BS11" s="14">
        <v>0.19493052081496401</v>
      </c>
      <c r="BT11" s="14">
        <v>0.351218616128321</v>
      </c>
    </row>
    <row r="12" spans="2:72" x14ac:dyDescent="0.35">
      <c r="B12" s="15" t="s">
        <v>134</v>
      </c>
      <c r="C12" s="14">
        <v>0.19993754029991001</v>
      </c>
      <c r="D12" s="14">
        <v>0.192425839819024</v>
      </c>
      <c r="E12" s="14">
        <v>0.20717655391524201</v>
      </c>
      <c r="F12" s="14"/>
      <c r="G12" s="14">
        <v>0.22781196121439001</v>
      </c>
      <c r="H12" s="14">
        <v>0.23438531131968399</v>
      </c>
      <c r="I12" s="14">
        <v>0.221860167355593</v>
      </c>
      <c r="J12" s="14">
        <v>0.22739689440208699</v>
      </c>
      <c r="K12" s="14">
        <v>0.18392605364280201</v>
      </c>
      <c r="L12" s="14">
        <v>0.124048043825822</v>
      </c>
      <c r="M12" s="14"/>
      <c r="N12" s="14">
        <v>0.19722607121039201</v>
      </c>
      <c r="O12" s="14">
        <v>0.199145274804051</v>
      </c>
      <c r="P12" s="14">
        <v>0.21295272207906099</v>
      </c>
      <c r="Q12" s="14">
        <v>0.193816791718079</v>
      </c>
      <c r="R12" s="14"/>
      <c r="S12" s="14">
        <v>0.20119961010540499</v>
      </c>
      <c r="T12" s="14">
        <v>0.205590093784323</v>
      </c>
      <c r="U12" s="14">
        <v>0.192333831002204</v>
      </c>
      <c r="V12" s="14">
        <v>0.18271149127762201</v>
      </c>
      <c r="W12" s="14">
        <v>0.22127742552894</v>
      </c>
      <c r="X12" s="14">
        <v>0.21783470817742301</v>
      </c>
      <c r="Y12" s="14">
        <v>0.17874224863577901</v>
      </c>
      <c r="Z12" s="14">
        <v>0.18474753131411301</v>
      </c>
      <c r="AA12" s="14">
        <v>0.202559234556662</v>
      </c>
      <c r="AB12" s="14">
        <v>0.20768595415309901</v>
      </c>
      <c r="AC12" s="14">
        <v>0.18719719987664599</v>
      </c>
      <c r="AD12" s="14">
        <v>0.20326205272973899</v>
      </c>
      <c r="AE12" s="14"/>
      <c r="AF12" s="14">
        <v>0.189946513266885</v>
      </c>
      <c r="AG12" s="14">
        <v>0.222239966123149</v>
      </c>
      <c r="AH12" s="14">
        <v>0.19810160708239899</v>
      </c>
      <c r="AI12" s="14">
        <v>0.21152879390755799</v>
      </c>
      <c r="AJ12" s="14">
        <v>0.23662998784909101</v>
      </c>
      <c r="AK12" s="14"/>
      <c r="AL12" s="14">
        <v>0.18260586603852</v>
      </c>
      <c r="AM12" s="14">
        <v>0.18282475716963001</v>
      </c>
      <c r="AN12" s="14">
        <v>0.22036443084216301</v>
      </c>
      <c r="AO12" s="14">
        <v>0.21081455699243501</v>
      </c>
      <c r="AP12" s="14">
        <v>0.17447190801486401</v>
      </c>
      <c r="AQ12" s="14">
        <v>0.242839332384054</v>
      </c>
      <c r="AR12" s="14">
        <v>0.17880711017071799</v>
      </c>
      <c r="AS12" s="14">
        <v>0.189916258918297</v>
      </c>
      <c r="AT12" s="14">
        <v>0.20897524955558899</v>
      </c>
      <c r="AU12" s="14">
        <v>0.17666695987699799</v>
      </c>
      <c r="AV12" s="14">
        <v>0.25271775234779897</v>
      </c>
      <c r="AW12" s="14">
        <v>0.18180017656693101</v>
      </c>
      <c r="AX12" s="14">
        <v>0.20574944940683801</v>
      </c>
      <c r="AY12" s="14">
        <v>0.22586781537286299</v>
      </c>
      <c r="AZ12" s="14">
        <v>0.135789214421906</v>
      </c>
      <c r="BA12" s="14">
        <v>0.18300591343159001</v>
      </c>
      <c r="BB12" s="14"/>
      <c r="BC12" s="14">
        <v>0.224649672646724</v>
      </c>
      <c r="BD12" s="14">
        <v>0.18910771331672699</v>
      </c>
      <c r="BE12" s="14"/>
      <c r="BF12" s="14">
        <v>0.179200657923548</v>
      </c>
      <c r="BG12" s="14">
        <v>0.19826891391245999</v>
      </c>
      <c r="BH12" s="14">
        <v>0.21547483231276501</v>
      </c>
      <c r="BI12" s="14">
        <v>0.21812359743502299</v>
      </c>
      <c r="BJ12" s="14"/>
      <c r="BK12" s="14">
        <v>0.187655480126974</v>
      </c>
      <c r="BL12" s="14">
        <v>0.22761614970608299</v>
      </c>
      <c r="BM12" s="14">
        <v>0.19700358643496499</v>
      </c>
      <c r="BN12" s="14">
        <v>0.19417493429101701</v>
      </c>
      <c r="BO12" s="14"/>
      <c r="BP12" s="14">
        <v>0.30778471704773602</v>
      </c>
      <c r="BQ12" s="14">
        <v>0.17940215408972501</v>
      </c>
      <c r="BR12" s="14">
        <v>0.11211487164259699</v>
      </c>
      <c r="BS12" s="14">
        <v>0.117779064940008</v>
      </c>
      <c r="BT12" s="14">
        <v>0.22965528327749701</v>
      </c>
    </row>
    <row r="13" spans="2:72" ht="29" x14ac:dyDescent="0.35">
      <c r="B13" s="15" t="s">
        <v>135</v>
      </c>
      <c r="C13" s="20">
        <v>0.171650872683966</v>
      </c>
      <c r="D13" s="20">
        <v>0.13308381061430699</v>
      </c>
      <c r="E13" s="20">
        <v>0.20806310852555701</v>
      </c>
      <c r="F13" s="20"/>
      <c r="G13" s="20">
        <v>0.25393811160957003</v>
      </c>
      <c r="H13" s="20">
        <v>0.19494183920253899</v>
      </c>
      <c r="I13" s="20">
        <v>0.217318282503486</v>
      </c>
      <c r="J13" s="20">
        <v>0.16197917686131499</v>
      </c>
      <c r="K13" s="20">
        <v>0.14403484463274299</v>
      </c>
      <c r="L13" s="20">
        <v>8.7366021434641394E-2</v>
      </c>
      <c r="M13" s="20"/>
      <c r="N13" s="20">
        <v>0.15162820670944199</v>
      </c>
      <c r="O13" s="20">
        <v>0.15374432439840099</v>
      </c>
      <c r="P13" s="20">
        <v>0.170399665806786</v>
      </c>
      <c r="Q13" s="20">
        <v>0.212823222473735</v>
      </c>
      <c r="R13" s="20"/>
      <c r="S13" s="20">
        <v>0.148939666085255</v>
      </c>
      <c r="T13" s="20">
        <v>0.161400281397518</v>
      </c>
      <c r="U13" s="20">
        <v>0.17297107313045801</v>
      </c>
      <c r="V13" s="20">
        <v>0.165933859506045</v>
      </c>
      <c r="W13" s="20">
        <v>0.16583446352682901</v>
      </c>
      <c r="X13" s="20">
        <v>0.18604983388104701</v>
      </c>
      <c r="Y13" s="20">
        <v>0.15717464312992899</v>
      </c>
      <c r="Z13" s="20">
        <v>0.194890704199495</v>
      </c>
      <c r="AA13" s="20">
        <v>0.17675428619803599</v>
      </c>
      <c r="AB13" s="20">
        <v>0.19437852371441899</v>
      </c>
      <c r="AC13" s="20">
        <v>0.18489942564210399</v>
      </c>
      <c r="AD13" s="20">
        <v>0.204790402809432</v>
      </c>
      <c r="AE13" s="20"/>
      <c r="AF13" s="20">
        <v>0.199818215887584</v>
      </c>
      <c r="AG13" s="20">
        <v>0.17164597769794099</v>
      </c>
      <c r="AH13" s="20">
        <v>0.16305853878174101</v>
      </c>
      <c r="AI13" s="20">
        <v>0.16983751996441199</v>
      </c>
      <c r="AJ13" s="20">
        <v>0.226928442320323</v>
      </c>
      <c r="AK13" s="20"/>
      <c r="AL13" s="20">
        <v>0.29114590451893801</v>
      </c>
      <c r="AM13" s="20">
        <v>0.27572924795314002</v>
      </c>
      <c r="AN13" s="20">
        <v>0.189345662100979</v>
      </c>
      <c r="AO13" s="20">
        <v>0.195562345802789</v>
      </c>
      <c r="AP13" s="20">
        <v>0.19145720765230001</v>
      </c>
      <c r="AQ13" s="20">
        <v>0.163977557711764</v>
      </c>
      <c r="AR13" s="20">
        <v>0.17907769931710199</v>
      </c>
      <c r="AS13" s="20">
        <v>0.14612604790112499</v>
      </c>
      <c r="AT13" s="20">
        <v>0.14369483067831801</v>
      </c>
      <c r="AU13" s="20">
        <v>0.13006344176694901</v>
      </c>
      <c r="AV13" s="20">
        <v>0.13531622031211199</v>
      </c>
      <c r="AW13" s="20">
        <v>0.16795021488606501</v>
      </c>
      <c r="AX13" s="20">
        <v>0.161316878464868</v>
      </c>
      <c r="AY13" s="20">
        <v>0.13057140623180399</v>
      </c>
      <c r="AZ13" s="20">
        <v>0.13117112397967001</v>
      </c>
      <c r="BA13" s="20">
        <v>0.19457532110678899</v>
      </c>
      <c r="BB13" s="20"/>
      <c r="BC13" s="20">
        <v>0.19019515265498799</v>
      </c>
      <c r="BD13" s="20">
        <v>0.163524040859202</v>
      </c>
      <c r="BE13" s="20"/>
      <c r="BF13" s="20">
        <v>0.111432423113858</v>
      </c>
      <c r="BG13" s="20">
        <v>0.15868849070413299</v>
      </c>
      <c r="BH13" s="20">
        <v>0.217280299124534</v>
      </c>
      <c r="BI13" s="20">
        <v>0.24422273701907701</v>
      </c>
      <c r="BJ13" s="20"/>
      <c r="BK13" s="20">
        <v>0.116848188861202</v>
      </c>
      <c r="BL13" s="20">
        <v>0.14801678251714201</v>
      </c>
      <c r="BM13" s="20">
        <v>0.18341332019349299</v>
      </c>
      <c r="BN13" s="20">
        <v>0.231695679371411</v>
      </c>
      <c r="BO13" s="20"/>
      <c r="BP13" s="20">
        <v>0.276079759178949</v>
      </c>
      <c r="BQ13" s="20">
        <v>0.11359350003909501</v>
      </c>
      <c r="BR13" s="20">
        <v>6.5759871617027496E-2</v>
      </c>
      <c r="BS13" s="20">
        <v>9.0830908264657603E-2</v>
      </c>
      <c r="BT13" s="20">
        <v>0.23310529610391001</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149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5.3277379980362603E-2</v>
      </c>
      <c r="D9" s="14">
        <v>6.32710989400153E-2</v>
      </c>
      <c r="E9" s="14">
        <v>4.3764066053700798E-2</v>
      </c>
      <c r="F9" s="14"/>
      <c r="G9" s="14">
        <v>7.1221821699938195E-2</v>
      </c>
      <c r="H9" s="14">
        <v>3.5823126850565698E-2</v>
      </c>
      <c r="I9" s="14">
        <v>3.9186614393264298E-2</v>
      </c>
      <c r="J9" s="14">
        <v>6.08227575416182E-2</v>
      </c>
      <c r="K9" s="14">
        <v>5.3327906800681599E-2</v>
      </c>
      <c r="L9" s="14">
        <v>6.0908827411591801E-2</v>
      </c>
      <c r="M9" s="14"/>
      <c r="N9" s="14">
        <v>2.7152766141895299E-2</v>
      </c>
      <c r="O9" s="14">
        <v>4.0561075266632801E-2</v>
      </c>
      <c r="P9" s="14">
        <v>7.0801946106197902E-2</v>
      </c>
      <c r="Q9" s="14">
        <v>7.9587781442613803E-2</v>
      </c>
      <c r="R9" s="14"/>
      <c r="S9" s="14">
        <v>4.5408174899334401E-2</v>
      </c>
      <c r="T9" s="14">
        <v>4.0774669685000701E-2</v>
      </c>
      <c r="U9" s="14">
        <v>5.4307214779333798E-2</v>
      </c>
      <c r="V9" s="14">
        <v>6.1352271615061703E-2</v>
      </c>
      <c r="W9" s="14">
        <v>6.3268874035719999E-2</v>
      </c>
      <c r="X9" s="14">
        <v>5.1907567232995999E-2</v>
      </c>
      <c r="Y9" s="14">
        <v>5.14153268729294E-2</v>
      </c>
      <c r="Z9" s="14">
        <v>7.0829282246233694E-2</v>
      </c>
      <c r="AA9" s="14">
        <v>5.0482426826017897E-2</v>
      </c>
      <c r="AB9" s="14">
        <v>6.1942052109603803E-2</v>
      </c>
      <c r="AC9" s="14">
        <v>6.7843155850648207E-2</v>
      </c>
      <c r="AD9" s="14">
        <v>3.95252273146647E-2</v>
      </c>
      <c r="AE9" s="14"/>
      <c r="AF9" s="14">
        <v>8.5432696365200095E-2</v>
      </c>
      <c r="AG9" s="14">
        <v>5.2563798017532998E-2</v>
      </c>
      <c r="AH9" s="14">
        <v>2.7907328252017999E-2</v>
      </c>
      <c r="AI9" s="14">
        <v>2.3221119088092101E-2</v>
      </c>
      <c r="AJ9" s="14">
        <v>3.1904740141888002E-2</v>
      </c>
      <c r="AK9" s="14"/>
      <c r="AL9" s="14">
        <v>9.7461922213658195E-2</v>
      </c>
      <c r="AM9" s="14">
        <v>6.0498289332503598E-2</v>
      </c>
      <c r="AN9" s="14">
        <v>6.3745657331158501E-2</v>
      </c>
      <c r="AO9" s="14">
        <v>9.3030841443294598E-2</v>
      </c>
      <c r="AP9" s="14">
        <v>6.8751612787826696E-2</v>
      </c>
      <c r="AQ9" s="14">
        <v>5.7220936311987998E-2</v>
      </c>
      <c r="AR9" s="14">
        <v>3.5610591156492899E-2</v>
      </c>
      <c r="AS9" s="14">
        <v>5.2907226101812699E-2</v>
      </c>
      <c r="AT9" s="14">
        <v>5.6941727618801397E-2</v>
      </c>
      <c r="AU9" s="14">
        <v>4.0824584746146302E-2</v>
      </c>
      <c r="AV9" s="14">
        <v>4.0236717224781303E-2</v>
      </c>
      <c r="AW9" s="14">
        <v>3.5412741607068698E-2</v>
      </c>
      <c r="AX9" s="14">
        <v>4.3500928596829101E-2</v>
      </c>
      <c r="AY9" s="14">
        <v>2.8957685608005799E-2</v>
      </c>
      <c r="AZ9" s="14">
        <v>3.9171788990380797E-2</v>
      </c>
      <c r="BA9" s="14">
        <v>1.3891025866092E-2</v>
      </c>
      <c r="BB9" s="14"/>
      <c r="BC9" s="14">
        <v>4.0251643849291002E-2</v>
      </c>
      <c r="BD9" s="14">
        <v>5.8985769149226902E-2</v>
      </c>
      <c r="BE9" s="14"/>
      <c r="BF9" s="14">
        <v>3.91449034842681E-2</v>
      </c>
      <c r="BG9" s="14">
        <v>5.1980154111543803E-2</v>
      </c>
      <c r="BH9" s="14">
        <v>5.9067141403553597E-2</v>
      </c>
      <c r="BI9" s="14">
        <v>7.5549929787083706E-2</v>
      </c>
      <c r="BJ9" s="14"/>
      <c r="BK9" s="14">
        <v>3.7222287929747702E-2</v>
      </c>
      <c r="BL9" s="14">
        <v>4.8054925040523597E-2</v>
      </c>
      <c r="BM9" s="14">
        <v>4.9122978437322898E-2</v>
      </c>
      <c r="BN9" s="14">
        <v>8.1818842291708702E-2</v>
      </c>
      <c r="BO9" s="14"/>
      <c r="BP9" s="14">
        <v>2.3927391545035901E-2</v>
      </c>
      <c r="BQ9" s="14">
        <v>6.2790338120263106E-2</v>
      </c>
      <c r="BR9" s="14">
        <v>6.5236883363935197E-2</v>
      </c>
      <c r="BS9" s="14">
        <v>1.8630836520966101E-2</v>
      </c>
      <c r="BT9" s="14">
        <v>0.10081963146365799</v>
      </c>
    </row>
    <row r="10" spans="2:72" x14ac:dyDescent="0.35">
      <c r="B10" s="15" t="s">
        <v>132</v>
      </c>
      <c r="C10" s="14">
        <v>8.6584879711571194E-2</v>
      </c>
      <c r="D10" s="14">
        <v>0.107668812175762</v>
      </c>
      <c r="E10" s="14">
        <v>6.6399771026635496E-2</v>
      </c>
      <c r="F10" s="14"/>
      <c r="G10" s="14">
        <v>0.124383847608783</v>
      </c>
      <c r="H10" s="14">
        <v>7.0535955721975102E-2</v>
      </c>
      <c r="I10" s="14">
        <v>6.9170173643365307E-2</v>
      </c>
      <c r="J10" s="14">
        <v>9.8779428612701697E-2</v>
      </c>
      <c r="K10" s="14">
        <v>8.6309172188498803E-2</v>
      </c>
      <c r="L10" s="14">
        <v>7.9074618326398602E-2</v>
      </c>
      <c r="M10" s="14"/>
      <c r="N10" s="14">
        <v>5.9491075855884402E-2</v>
      </c>
      <c r="O10" s="14">
        <v>8.0471335732878402E-2</v>
      </c>
      <c r="P10" s="14">
        <v>9.11947616933034E-2</v>
      </c>
      <c r="Q10" s="14">
        <v>0.116956970225531</v>
      </c>
      <c r="R10" s="14"/>
      <c r="S10" s="14">
        <v>7.55933697288384E-2</v>
      </c>
      <c r="T10" s="14">
        <v>9.3711862978246602E-2</v>
      </c>
      <c r="U10" s="14">
        <v>9.6120588039433297E-2</v>
      </c>
      <c r="V10" s="14">
        <v>8.8744237735276496E-2</v>
      </c>
      <c r="W10" s="14">
        <v>0.10182392011845</v>
      </c>
      <c r="X10" s="14">
        <v>7.9005938964205602E-2</v>
      </c>
      <c r="Y10" s="14">
        <v>9.3388540864190905E-2</v>
      </c>
      <c r="Z10" s="14">
        <v>0.115839929246629</v>
      </c>
      <c r="AA10" s="14">
        <v>7.3479489366345893E-2</v>
      </c>
      <c r="AB10" s="14">
        <v>7.7557282675030606E-2</v>
      </c>
      <c r="AC10" s="14">
        <v>7.3563425085084594E-2</v>
      </c>
      <c r="AD10" s="14">
        <v>0.10196575826616</v>
      </c>
      <c r="AE10" s="14"/>
      <c r="AF10" s="14">
        <v>0.10740670418905</v>
      </c>
      <c r="AG10" s="14">
        <v>0.103061053481369</v>
      </c>
      <c r="AH10" s="14">
        <v>7.2818696365329505E-2</v>
      </c>
      <c r="AI10" s="14">
        <v>4.8793703304162099E-2</v>
      </c>
      <c r="AJ10" s="14">
        <v>1.8420417952817399E-2</v>
      </c>
      <c r="AK10" s="14"/>
      <c r="AL10" s="14">
        <v>0.130016379826767</v>
      </c>
      <c r="AM10" s="14">
        <v>0.100668941306266</v>
      </c>
      <c r="AN10" s="14">
        <v>0.117130468377424</v>
      </c>
      <c r="AO10" s="14">
        <v>0.12042716601623001</v>
      </c>
      <c r="AP10" s="14">
        <v>8.7489771089587207E-2</v>
      </c>
      <c r="AQ10" s="14">
        <v>7.6641862322576498E-2</v>
      </c>
      <c r="AR10" s="14">
        <v>9.5730127233570106E-2</v>
      </c>
      <c r="AS10" s="14">
        <v>0.104356901436946</v>
      </c>
      <c r="AT10" s="14">
        <v>9.4523876098747697E-2</v>
      </c>
      <c r="AU10" s="14">
        <v>5.6952941597119798E-2</v>
      </c>
      <c r="AV10" s="14">
        <v>8.5287717074825797E-2</v>
      </c>
      <c r="AW10" s="14">
        <v>6.7159344056743397E-2</v>
      </c>
      <c r="AX10" s="14">
        <v>6.4104228665511395E-2</v>
      </c>
      <c r="AY10" s="14">
        <v>7.9514396378527794E-2</v>
      </c>
      <c r="AZ10" s="14">
        <v>6.05037548973964E-2</v>
      </c>
      <c r="BA10" s="14">
        <v>5.3050765067024198E-2</v>
      </c>
      <c r="BB10" s="14"/>
      <c r="BC10" s="14">
        <v>6.5980978988107605E-2</v>
      </c>
      <c r="BD10" s="14">
        <v>9.5614318243311194E-2</v>
      </c>
      <c r="BE10" s="14"/>
      <c r="BF10" s="14">
        <v>8.4154867109096601E-2</v>
      </c>
      <c r="BG10" s="14">
        <v>7.9216658021810396E-2</v>
      </c>
      <c r="BH10" s="14">
        <v>9.0747027033755395E-2</v>
      </c>
      <c r="BI10" s="14">
        <v>0.102448063906399</v>
      </c>
      <c r="BJ10" s="14"/>
      <c r="BK10" s="14">
        <v>8.0205710956227097E-2</v>
      </c>
      <c r="BL10" s="14">
        <v>7.9749156974421698E-2</v>
      </c>
      <c r="BM10" s="14">
        <v>8.6151320466700806E-2</v>
      </c>
      <c r="BN10" s="14">
        <v>0.10002563533934</v>
      </c>
      <c r="BO10" s="14"/>
      <c r="BP10" s="14">
        <v>5.8092131651976901E-2</v>
      </c>
      <c r="BQ10" s="14">
        <v>0.112328603554964</v>
      </c>
      <c r="BR10" s="14">
        <v>7.4957266463099095E-2</v>
      </c>
      <c r="BS10" s="14">
        <v>3.6757112776412998E-2</v>
      </c>
      <c r="BT10" s="14">
        <v>0.146743335227698</v>
      </c>
    </row>
    <row r="11" spans="2:72" x14ac:dyDescent="0.35">
      <c r="B11" s="15" t="s">
        <v>133</v>
      </c>
      <c r="C11" s="14">
        <v>0.19588896350180601</v>
      </c>
      <c r="D11" s="14">
        <v>0.22091312019022599</v>
      </c>
      <c r="E11" s="14">
        <v>0.171114291471793</v>
      </c>
      <c r="F11" s="14"/>
      <c r="G11" s="14">
        <v>0.263672779625097</v>
      </c>
      <c r="H11" s="14">
        <v>0.21912214123794899</v>
      </c>
      <c r="I11" s="14">
        <v>0.21253912726180799</v>
      </c>
      <c r="J11" s="14">
        <v>0.21754099811182601</v>
      </c>
      <c r="K11" s="14">
        <v>0.155742755178811</v>
      </c>
      <c r="L11" s="14">
        <v>0.12787541156472201</v>
      </c>
      <c r="M11" s="14"/>
      <c r="N11" s="14">
        <v>0.161478820429037</v>
      </c>
      <c r="O11" s="14">
        <v>0.179749636544112</v>
      </c>
      <c r="P11" s="14">
        <v>0.20959042610810599</v>
      </c>
      <c r="Q11" s="14">
        <v>0.2377860434448</v>
      </c>
      <c r="R11" s="14"/>
      <c r="S11" s="14">
        <v>0.20557831750849001</v>
      </c>
      <c r="T11" s="14">
        <v>0.200232339884477</v>
      </c>
      <c r="U11" s="14">
        <v>0.200370703314182</v>
      </c>
      <c r="V11" s="14">
        <v>0.19252622267535799</v>
      </c>
      <c r="W11" s="14">
        <v>0.20477444311620199</v>
      </c>
      <c r="X11" s="14">
        <v>0.19386010947472199</v>
      </c>
      <c r="Y11" s="14">
        <v>0.202878765004469</v>
      </c>
      <c r="Z11" s="14">
        <v>0.15873127604192599</v>
      </c>
      <c r="AA11" s="14">
        <v>0.20586814313468799</v>
      </c>
      <c r="AB11" s="14">
        <v>0.16553995467206101</v>
      </c>
      <c r="AC11" s="14">
        <v>0.18293694354227499</v>
      </c>
      <c r="AD11" s="14">
        <v>0.22240395239222199</v>
      </c>
      <c r="AE11" s="14"/>
      <c r="AF11" s="14">
        <v>0.22415845767133699</v>
      </c>
      <c r="AG11" s="14">
        <v>0.22193069646245001</v>
      </c>
      <c r="AH11" s="14">
        <v>0.173367951375761</v>
      </c>
      <c r="AI11" s="14">
        <v>0.163172786914519</v>
      </c>
      <c r="AJ11" s="14">
        <v>0.138024613562864</v>
      </c>
      <c r="AK11" s="14"/>
      <c r="AL11" s="14">
        <v>0.364707810914152</v>
      </c>
      <c r="AM11" s="14">
        <v>0.29592063300274701</v>
      </c>
      <c r="AN11" s="14">
        <v>0.18826534054953101</v>
      </c>
      <c r="AO11" s="14">
        <v>0.18504065349071899</v>
      </c>
      <c r="AP11" s="14">
        <v>0.211868158555479</v>
      </c>
      <c r="AQ11" s="14">
        <v>0.204076656573836</v>
      </c>
      <c r="AR11" s="14">
        <v>0.21553274056892699</v>
      </c>
      <c r="AS11" s="14">
        <v>0.18859821956605</v>
      </c>
      <c r="AT11" s="14">
        <v>0.17071040878391699</v>
      </c>
      <c r="AU11" s="14">
        <v>0.19757489243065601</v>
      </c>
      <c r="AV11" s="14">
        <v>0.20826475582807899</v>
      </c>
      <c r="AW11" s="14">
        <v>0.155865485774276</v>
      </c>
      <c r="AX11" s="14">
        <v>0.17732495951184199</v>
      </c>
      <c r="AY11" s="14">
        <v>0.198709088205204</v>
      </c>
      <c r="AZ11" s="14">
        <v>0.19772068622519801</v>
      </c>
      <c r="BA11" s="14">
        <v>0.132467953271175</v>
      </c>
      <c r="BB11" s="14"/>
      <c r="BC11" s="14">
        <v>0.20312247786860799</v>
      </c>
      <c r="BD11" s="14">
        <v>0.19271895340419801</v>
      </c>
      <c r="BE11" s="14"/>
      <c r="BF11" s="14">
        <v>0.151347131427228</v>
      </c>
      <c r="BG11" s="14">
        <v>0.17858936221090399</v>
      </c>
      <c r="BH11" s="14">
        <v>0.22316931183991601</v>
      </c>
      <c r="BI11" s="14">
        <v>0.28206592171148098</v>
      </c>
      <c r="BJ11" s="14"/>
      <c r="BK11" s="14">
        <v>0.15526183469405</v>
      </c>
      <c r="BL11" s="14">
        <v>0.18581503419385001</v>
      </c>
      <c r="BM11" s="14">
        <v>0.202599915366237</v>
      </c>
      <c r="BN11" s="14">
        <v>0.23728842002850001</v>
      </c>
      <c r="BO11" s="14"/>
      <c r="BP11" s="14">
        <v>0.17721613946829401</v>
      </c>
      <c r="BQ11" s="14">
        <v>0.18921953331918201</v>
      </c>
      <c r="BR11" s="14">
        <v>0.142539518698173</v>
      </c>
      <c r="BS11" s="14">
        <v>0.11716327925400501</v>
      </c>
      <c r="BT11" s="14">
        <v>0.310601474107148</v>
      </c>
    </row>
    <row r="12" spans="2:72" x14ac:dyDescent="0.35">
      <c r="B12" s="15" t="s">
        <v>134</v>
      </c>
      <c r="C12" s="14">
        <v>0.25100868926361503</v>
      </c>
      <c r="D12" s="14">
        <v>0.26820290541300901</v>
      </c>
      <c r="E12" s="14">
        <v>0.233868881362255</v>
      </c>
      <c r="F12" s="14"/>
      <c r="G12" s="14">
        <v>0.27222193931439598</v>
      </c>
      <c r="H12" s="14">
        <v>0.29645427149105302</v>
      </c>
      <c r="I12" s="14">
        <v>0.270455553734471</v>
      </c>
      <c r="J12" s="14">
        <v>0.24128605681040399</v>
      </c>
      <c r="K12" s="14">
        <v>0.230458440475836</v>
      </c>
      <c r="L12" s="14">
        <v>0.20581927811338499</v>
      </c>
      <c r="M12" s="14"/>
      <c r="N12" s="14">
        <v>0.26980512557219799</v>
      </c>
      <c r="O12" s="14">
        <v>0.27302343670850798</v>
      </c>
      <c r="P12" s="14">
        <v>0.24416444492067699</v>
      </c>
      <c r="Q12" s="14">
        <v>0.21373737294254699</v>
      </c>
      <c r="R12" s="14"/>
      <c r="S12" s="14">
        <v>0.25890391157459097</v>
      </c>
      <c r="T12" s="14">
        <v>0.246627966445361</v>
      </c>
      <c r="U12" s="14">
        <v>0.24009711461408001</v>
      </c>
      <c r="V12" s="14">
        <v>0.24371792624024999</v>
      </c>
      <c r="W12" s="14">
        <v>0.26534554221844697</v>
      </c>
      <c r="X12" s="14">
        <v>0.25043715276728001</v>
      </c>
      <c r="Y12" s="14">
        <v>0.227529105067345</v>
      </c>
      <c r="Z12" s="14">
        <v>0.23461828118723499</v>
      </c>
      <c r="AA12" s="14">
        <v>0.26239030364806298</v>
      </c>
      <c r="AB12" s="14">
        <v>0.27093273487738601</v>
      </c>
      <c r="AC12" s="14">
        <v>0.24661855491460399</v>
      </c>
      <c r="AD12" s="14">
        <v>0.24273232110725099</v>
      </c>
      <c r="AE12" s="14"/>
      <c r="AF12" s="14">
        <v>0.217585337754063</v>
      </c>
      <c r="AG12" s="14">
        <v>0.234325079840844</v>
      </c>
      <c r="AH12" s="14">
        <v>0.28891395869159298</v>
      </c>
      <c r="AI12" s="14">
        <v>0.27681985594995401</v>
      </c>
      <c r="AJ12" s="14">
        <v>0.193230978951625</v>
      </c>
      <c r="AK12" s="14"/>
      <c r="AL12" s="14">
        <v>0.16717148697665599</v>
      </c>
      <c r="AM12" s="14">
        <v>0.20036984582026901</v>
      </c>
      <c r="AN12" s="14">
        <v>0.23920310683043899</v>
      </c>
      <c r="AO12" s="14">
        <v>0.217680434648966</v>
      </c>
      <c r="AP12" s="14">
        <v>0.24295865354638299</v>
      </c>
      <c r="AQ12" s="14">
        <v>0.263210796744205</v>
      </c>
      <c r="AR12" s="14">
        <v>0.24325649600635199</v>
      </c>
      <c r="AS12" s="14">
        <v>0.26289346563594701</v>
      </c>
      <c r="AT12" s="14">
        <v>0.26851213264262502</v>
      </c>
      <c r="AU12" s="14">
        <v>0.246002165068128</v>
      </c>
      <c r="AV12" s="14">
        <v>0.238206222094516</v>
      </c>
      <c r="AW12" s="14">
        <v>0.291485438132705</v>
      </c>
      <c r="AX12" s="14">
        <v>0.32662095277270398</v>
      </c>
      <c r="AY12" s="14">
        <v>0.23542992148383499</v>
      </c>
      <c r="AZ12" s="14">
        <v>0.32573146743115999</v>
      </c>
      <c r="BA12" s="14">
        <v>0.237539922118504</v>
      </c>
      <c r="BB12" s="14"/>
      <c r="BC12" s="14">
        <v>0.27813311539017199</v>
      </c>
      <c r="BD12" s="14">
        <v>0.23912170040137701</v>
      </c>
      <c r="BE12" s="14"/>
      <c r="BF12" s="14">
        <v>0.26078702539512</v>
      </c>
      <c r="BG12" s="14">
        <v>0.26222748687685199</v>
      </c>
      <c r="BH12" s="14">
        <v>0.242741879418571</v>
      </c>
      <c r="BI12" s="14">
        <v>0.21759740049342399</v>
      </c>
      <c r="BJ12" s="14"/>
      <c r="BK12" s="14">
        <v>0.27917276516358103</v>
      </c>
      <c r="BL12" s="14">
        <v>0.27035794388209999</v>
      </c>
      <c r="BM12" s="14">
        <v>0.247537177440212</v>
      </c>
      <c r="BN12" s="14">
        <v>0.20976272101457399</v>
      </c>
      <c r="BO12" s="14"/>
      <c r="BP12" s="14">
        <v>0.33523534151102302</v>
      </c>
      <c r="BQ12" s="14">
        <v>0.29112385405331298</v>
      </c>
      <c r="BR12" s="14">
        <v>0.22850011916499199</v>
      </c>
      <c r="BS12" s="14">
        <v>0.21775659366422601</v>
      </c>
      <c r="BT12" s="14">
        <v>0.192972746925762</v>
      </c>
    </row>
    <row r="13" spans="2:72" ht="29" x14ac:dyDescent="0.35">
      <c r="B13" s="15" t="s">
        <v>135</v>
      </c>
      <c r="C13" s="20">
        <v>0.41324008754264502</v>
      </c>
      <c r="D13" s="20">
        <v>0.33994406328098697</v>
      </c>
      <c r="E13" s="20">
        <v>0.484852990085615</v>
      </c>
      <c r="F13" s="20"/>
      <c r="G13" s="20">
        <v>0.26849961175178599</v>
      </c>
      <c r="H13" s="20">
        <v>0.37806450469845698</v>
      </c>
      <c r="I13" s="20">
        <v>0.40864853096709097</v>
      </c>
      <c r="J13" s="20">
        <v>0.38157075892344999</v>
      </c>
      <c r="K13" s="20">
        <v>0.47416172535617301</v>
      </c>
      <c r="L13" s="20">
        <v>0.52632186458390295</v>
      </c>
      <c r="M13" s="20"/>
      <c r="N13" s="20">
        <v>0.48207221200098599</v>
      </c>
      <c r="O13" s="20">
        <v>0.42619451574786799</v>
      </c>
      <c r="P13" s="20">
        <v>0.38424842117171498</v>
      </c>
      <c r="Q13" s="20">
        <v>0.351931831944509</v>
      </c>
      <c r="R13" s="20"/>
      <c r="S13" s="20">
        <v>0.41451622628874601</v>
      </c>
      <c r="T13" s="20">
        <v>0.41865316100691602</v>
      </c>
      <c r="U13" s="20">
        <v>0.40910437925297199</v>
      </c>
      <c r="V13" s="20">
        <v>0.413659341734054</v>
      </c>
      <c r="W13" s="20">
        <v>0.36478722051118101</v>
      </c>
      <c r="X13" s="20">
        <v>0.42478923156079601</v>
      </c>
      <c r="Y13" s="20">
        <v>0.42478826219106602</v>
      </c>
      <c r="Z13" s="20">
        <v>0.41998123127797699</v>
      </c>
      <c r="AA13" s="20">
        <v>0.40777963702488501</v>
      </c>
      <c r="AB13" s="20">
        <v>0.42402797566591799</v>
      </c>
      <c r="AC13" s="20">
        <v>0.42903792060738799</v>
      </c>
      <c r="AD13" s="20">
        <v>0.39337274091970198</v>
      </c>
      <c r="AE13" s="20"/>
      <c r="AF13" s="20">
        <v>0.36541680402034998</v>
      </c>
      <c r="AG13" s="20">
        <v>0.38811937219780501</v>
      </c>
      <c r="AH13" s="20">
        <v>0.436992065315298</v>
      </c>
      <c r="AI13" s="20">
        <v>0.48799253474327198</v>
      </c>
      <c r="AJ13" s="20">
        <v>0.61841924939080595</v>
      </c>
      <c r="AK13" s="20"/>
      <c r="AL13" s="20">
        <v>0.240642400068767</v>
      </c>
      <c r="AM13" s="20">
        <v>0.342542290538215</v>
      </c>
      <c r="AN13" s="20">
        <v>0.391655426911448</v>
      </c>
      <c r="AO13" s="20">
        <v>0.38382090440078998</v>
      </c>
      <c r="AP13" s="20">
        <v>0.38893180402072303</v>
      </c>
      <c r="AQ13" s="20">
        <v>0.39884974804739498</v>
      </c>
      <c r="AR13" s="20">
        <v>0.40987004503465801</v>
      </c>
      <c r="AS13" s="20">
        <v>0.39124418725924398</v>
      </c>
      <c r="AT13" s="20">
        <v>0.40931185485590899</v>
      </c>
      <c r="AU13" s="20">
        <v>0.45864541615795001</v>
      </c>
      <c r="AV13" s="20">
        <v>0.42800458777779798</v>
      </c>
      <c r="AW13" s="20">
        <v>0.45007699042920601</v>
      </c>
      <c r="AX13" s="20">
        <v>0.38844893045311402</v>
      </c>
      <c r="AY13" s="20">
        <v>0.45738890832442802</v>
      </c>
      <c r="AZ13" s="20">
        <v>0.376872302455865</v>
      </c>
      <c r="BA13" s="20">
        <v>0.56305033367720503</v>
      </c>
      <c r="BB13" s="20"/>
      <c r="BC13" s="20">
        <v>0.41251178390382098</v>
      </c>
      <c r="BD13" s="20">
        <v>0.41355925880188699</v>
      </c>
      <c r="BE13" s="20"/>
      <c r="BF13" s="20">
        <v>0.464566072584288</v>
      </c>
      <c r="BG13" s="20">
        <v>0.42798633877888898</v>
      </c>
      <c r="BH13" s="20">
        <v>0.384274640304204</v>
      </c>
      <c r="BI13" s="20">
        <v>0.32233868410161198</v>
      </c>
      <c r="BJ13" s="20"/>
      <c r="BK13" s="20">
        <v>0.44813740125639401</v>
      </c>
      <c r="BL13" s="20">
        <v>0.41602293990910399</v>
      </c>
      <c r="BM13" s="20">
        <v>0.41458860828952798</v>
      </c>
      <c r="BN13" s="20">
        <v>0.37110438132587698</v>
      </c>
      <c r="BO13" s="20"/>
      <c r="BP13" s="20">
        <v>0.40552899582367002</v>
      </c>
      <c r="BQ13" s="20">
        <v>0.344537670952277</v>
      </c>
      <c r="BR13" s="20">
        <v>0.488766212309801</v>
      </c>
      <c r="BS13" s="20">
        <v>0.609692177784389</v>
      </c>
      <c r="BT13" s="20">
        <v>0.24886281227573401</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150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7.8405807160878097E-2</v>
      </c>
      <c r="D9" s="14">
        <v>4.61235506834861E-2</v>
      </c>
      <c r="E9" s="14">
        <v>0.10926393464018699</v>
      </c>
      <c r="F9" s="14"/>
      <c r="G9" s="14">
        <v>7.9252972734585897E-2</v>
      </c>
      <c r="H9" s="14">
        <v>6.6603621628855803E-2</v>
      </c>
      <c r="I9" s="14">
        <v>8.0685902393847306E-2</v>
      </c>
      <c r="J9" s="14">
        <v>8.9789296137749997E-2</v>
      </c>
      <c r="K9" s="14">
        <v>7.9124154324354795E-2</v>
      </c>
      <c r="L9" s="14">
        <v>7.58682191209092E-2</v>
      </c>
      <c r="M9" s="14"/>
      <c r="N9" s="14">
        <v>4.9045501196678401E-2</v>
      </c>
      <c r="O9" s="14">
        <v>7.0887365214790193E-2</v>
      </c>
      <c r="P9" s="14">
        <v>7.6164378099349297E-2</v>
      </c>
      <c r="Q9" s="14">
        <v>0.118660172050656</v>
      </c>
      <c r="R9" s="14"/>
      <c r="S9" s="14">
        <v>5.9529618740708598E-2</v>
      </c>
      <c r="T9" s="14">
        <v>7.7562773916383596E-2</v>
      </c>
      <c r="U9" s="14">
        <v>9.3624965847409106E-2</v>
      </c>
      <c r="V9" s="14">
        <v>7.2418288655048596E-2</v>
      </c>
      <c r="W9" s="14">
        <v>6.5194394102193506E-2</v>
      </c>
      <c r="X9" s="14">
        <v>6.8688284836989202E-2</v>
      </c>
      <c r="Y9" s="14">
        <v>9.9068410088993794E-2</v>
      </c>
      <c r="Z9" s="14">
        <v>0.10064522885381</v>
      </c>
      <c r="AA9" s="14">
        <v>7.6305851774141398E-2</v>
      </c>
      <c r="AB9" s="14">
        <v>8.7589928632460803E-2</v>
      </c>
      <c r="AC9" s="14">
        <v>9.5983534620994307E-2</v>
      </c>
      <c r="AD9" s="14">
        <v>7.35113488333307E-2</v>
      </c>
      <c r="AE9" s="14"/>
      <c r="AF9" s="14">
        <v>0.110304860233844</v>
      </c>
      <c r="AG9" s="14">
        <v>8.29765138873126E-2</v>
      </c>
      <c r="AH9" s="14">
        <v>6.4499980485104705E-2</v>
      </c>
      <c r="AI9" s="14">
        <v>3.7463902739736002E-2</v>
      </c>
      <c r="AJ9" s="14">
        <v>4.56098240858753E-2</v>
      </c>
      <c r="AK9" s="14"/>
      <c r="AL9" s="14">
        <v>0.21289194931282701</v>
      </c>
      <c r="AM9" s="14">
        <v>0.116605356736613</v>
      </c>
      <c r="AN9" s="14">
        <v>0.14676094054685901</v>
      </c>
      <c r="AO9" s="14">
        <v>0.110498039462248</v>
      </c>
      <c r="AP9" s="14">
        <v>8.6591550820238394E-2</v>
      </c>
      <c r="AQ9" s="14">
        <v>8.2026200088515605E-2</v>
      </c>
      <c r="AR9" s="14">
        <v>6.66617434723078E-2</v>
      </c>
      <c r="AS9" s="14">
        <v>6.2222845408984997E-2</v>
      </c>
      <c r="AT9" s="14">
        <v>6.6077284524849497E-2</v>
      </c>
      <c r="AU9" s="14">
        <v>6.4854348654913699E-2</v>
      </c>
      <c r="AV9" s="14">
        <v>5.7229709483823998E-2</v>
      </c>
      <c r="AW9" s="14">
        <v>8.0040856522409304E-2</v>
      </c>
      <c r="AX9" s="14">
        <v>5.2978424851716902E-2</v>
      </c>
      <c r="AY9" s="14">
        <v>1.8769764148493299E-2</v>
      </c>
      <c r="AZ9" s="14">
        <v>3.3816709807315597E-2</v>
      </c>
      <c r="BA9" s="14">
        <v>2.4081553576820298E-2</v>
      </c>
      <c r="BB9" s="14"/>
      <c r="BC9" s="14">
        <v>5.1641501205681999E-2</v>
      </c>
      <c r="BD9" s="14">
        <v>9.0134977220017398E-2</v>
      </c>
      <c r="BE9" s="14"/>
      <c r="BF9" s="14">
        <v>3.0154179878740198E-2</v>
      </c>
      <c r="BG9" s="14">
        <v>6.4175612462016293E-2</v>
      </c>
      <c r="BH9" s="14">
        <v>9.7208868906207696E-2</v>
      </c>
      <c r="BI9" s="14">
        <v>0.18142981209205999</v>
      </c>
      <c r="BJ9" s="14"/>
      <c r="BK9" s="14">
        <v>1.8438791963844101E-2</v>
      </c>
      <c r="BL9" s="14">
        <v>3.6955761235866399E-2</v>
      </c>
      <c r="BM9" s="14">
        <v>6.69076878622962E-2</v>
      </c>
      <c r="BN9" s="14">
        <v>0.19729031955176901</v>
      </c>
      <c r="BO9" s="14"/>
      <c r="BP9" s="14">
        <v>4.3940604158335499E-2</v>
      </c>
      <c r="BQ9" s="14">
        <v>1.39172147969351E-2</v>
      </c>
      <c r="BR9" s="14">
        <v>1.6185477325231901E-2</v>
      </c>
      <c r="BS9" s="14">
        <v>1.0357113368560799E-2</v>
      </c>
      <c r="BT9" s="14">
        <v>0.23578122989618</v>
      </c>
    </row>
    <row r="10" spans="2:72" x14ac:dyDescent="0.35">
      <c r="B10" s="15" t="s">
        <v>132</v>
      </c>
      <c r="C10" s="14">
        <v>0.12109865234605501</v>
      </c>
      <c r="D10" s="14">
        <v>8.7386727494375593E-2</v>
      </c>
      <c r="E10" s="14">
        <v>0.15378850145791401</v>
      </c>
      <c r="F10" s="14"/>
      <c r="G10" s="14">
        <v>0.130152902073396</v>
      </c>
      <c r="H10" s="14">
        <v>0.109483719396338</v>
      </c>
      <c r="I10" s="14">
        <v>0.123796386941344</v>
      </c>
      <c r="J10" s="14">
        <v>0.12957803070159901</v>
      </c>
      <c r="K10" s="14">
        <v>0.122448173363134</v>
      </c>
      <c r="L10" s="14">
        <v>0.11456563468266399</v>
      </c>
      <c r="M10" s="14"/>
      <c r="N10" s="14">
        <v>8.4781700740039503E-2</v>
      </c>
      <c r="O10" s="14">
        <v>0.13370154171353499</v>
      </c>
      <c r="P10" s="14">
        <v>0.11857862127852099</v>
      </c>
      <c r="Q10" s="14">
        <v>0.14884994604870799</v>
      </c>
      <c r="R10" s="14"/>
      <c r="S10" s="14">
        <v>8.7219854410848702E-2</v>
      </c>
      <c r="T10" s="14">
        <v>0.12406954503268799</v>
      </c>
      <c r="U10" s="14">
        <v>0.13823484503688399</v>
      </c>
      <c r="V10" s="14">
        <v>0.124226245438493</v>
      </c>
      <c r="W10" s="14">
        <v>0.123390041093068</v>
      </c>
      <c r="X10" s="14">
        <v>0.13273507973325799</v>
      </c>
      <c r="Y10" s="14">
        <v>0.13535997185793699</v>
      </c>
      <c r="Z10" s="14">
        <v>0.115840256384526</v>
      </c>
      <c r="AA10" s="14">
        <v>0.123006448638232</v>
      </c>
      <c r="AB10" s="14">
        <v>0.123524290330346</v>
      </c>
      <c r="AC10" s="14">
        <v>0.14609233230848601</v>
      </c>
      <c r="AD10" s="14">
        <v>8.3913030629749003E-2</v>
      </c>
      <c r="AE10" s="14"/>
      <c r="AF10" s="14">
        <v>0.15223214163322599</v>
      </c>
      <c r="AG10" s="14">
        <v>0.14086328847284099</v>
      </c>
      <c r="AH10" s="14">
        <v>9.9330651806052606E-2</v>
      </c>
      <c r="AI10" s="14">
        <v>7.8855127844611295E-2</v>
      </c>
      <c r="AJ10" s="14">
        <v>3.5254966493189002E-2</v>
      </c>
      <c r="AK10" s="14"/>
      <c r="AL10" s="14">
        <v>0.174580294689448</v>
      </c>
      <c r="AM10" s="14">
        <v>0.19290919684418401</v>
      </c>
      <c r="AN10" s="14">
        <v>0.15636018575806901</v>
      </c>
      <c r="AO10" s="14">
        <v>0.15580875098908401</v>
      </c>
      <c r="AP10" s="14">
        <v>0.148498920725077</v>
      </c>
      <c r="AQ10" s="14">
        <v>0.13957462303642901</v>
      </c>
      <c r="AR10" s="14">
        <v>0.11370257196657201</v>
      </c>
      <c r="AS10" s="14">
        <v>0.12691180406355401</v>
      </c>
      <c r="AT10" s="14">
        <v>9.8605283479122202E-2</v>
      </c>
      <c r="AU10" s="14">
        <v>0.12216007412174799</v>
      </c>
      <c r="AV10" s="14">
        <v>7.32620591090197E-2</v>
      </c>
      <c r="AW10" s="14">
        <v>9.6050830026851206E-2</v>
      </c>
      <c r="AX10" s="14">
        <v>0.12295900644084599</v>
      </c>
      <c r="AY10" s="14">
        <v>5.0233556095882703E-2</v>
      </c>
      <c r="AZ10" s="14">
        <v>8.1439652514026101E-2</v>
      </c>
      <c r="BA10" s="14">
        <v>4.7269375522800999E-2</v>
      </c>
      <c r="BB10" s="14"/>
      <c r="BC10" s="14">
        <v>8.88298646501616E-2</v>
      </c>
      <c r="BD10" s="14">
        <v>0.13524010249690099</v>
      </c>
      <c r="BE10" s="14"/>
      <c r="BF10" s="14">
        <v>7.13301619044171E-2</v>
      </c>
      <c r="BG10" s="14">
        <v>0.11731202133388501</v>
      </c>
      <c r="BH10" s="14">
        <v>0.14819138685873701</v>
      </c>
      <c r="BI10" s="14">
        <v>0.18430618253870701</v>
      </c>
      <c r="BJ10" s="14"/>
      <c r="BK10" s="14">
        <v>5.23004616997233E-2</v>
      </c>
      <c r="BL10" s="14">
        <v>7.4399500853002301E-2</v>
      </c>
      <c r="BM10" s="14">
        <v>0.14212009354494401</v>
      </c>
      <c r="BN10" s="14">
        <v>0.20088589234683199</v>
      </c>
      <c r="BO10" s="14"/>
      <c r="BP10" s="14">
        <v>8.2712412853091596E-2</v>
      </c>
      <c r="BQ10" s="14">
        <v>8.6178122135533594E-2</v>
      </c>
      <c r="BR10" s="14">
        <v>7.6922028887046703E-2</v>
      </c>
      <c r="BS10" s="14">
        <v>1.22590839502584E-2</v>
      </c>
      <c r="BT10" s="14">
        <v>0.294994865451435</v>
      </c>
    </row>
    <row r="11" spans="2:72" x14ac:dyDescent="0.35">
      <c r="B11" s="15" t="s">
        <v>133</v>
      </c>
      <c r="C11" s="14">
        <v>0.282192974182287</v>
      </c>
      <c r="D11" s="14">
        <v>0.25856467659917098</v>
      </c>
      <c r="E11" s="14">
        <v>0.305495805230039</v>
      </c>
      <c r="F11" s="14"/>
      <c r="G11" s="14">
        <v>0.29841138560893599</v>
      </c>
      <c r="H11" s="14">
        <v>0.26160863939627699</v>
      </c>
      <c r="I11" s="14">
        <v>0.28984448839492299</v>
      </c>
      <c r="J11" s="14">
        <v>0.30972436213214599</v>
      </c>
      <c r="K11" s="14">
        <v>0.30597861460337999</v>
      </c>
      <c r="L11" s="14">
        <v>0.24367061048812699</v>
      </c>
      <c r="M11" s="14"/>
      <c r="N11" s="14">
        <v>0.22170405902648099</v>
      </c>
      <c r="O11" s="14">
        <v>0.28685865339389299</v>
      </c>
      <c r="P11" s="14">
        <v>0.29048908966612302</v>
      </c>
      <c r="Q11" s="14">
        <v>0.335267880863233</v>
      </c>
      <c r="R11" s="14"/>
      <c r="S11" s="14">
        <v>0.241318357126865</v>
      </c>
      <c r="T11" s="14">
        <v>0.270177669996157</v>
      </c>
      <c r="U11" s="14">
        <v>0.285800291326956</v>
      </c>
      <c r="V11" s="14">
        <v>0.28363923977612399</v>
      </c>
      <c r="W11" s="14">
        <v>0.30668796150358002</v>
      </c>
      <c r="X11" s="14">
        <v>0.28796081011805402</v>
      </c>
      <c r="Y11" s="14">
        <v>0.28592810490521198</v>
      </c>
      <c r="Z11" s="14">
        <v>0.274683449694406</v>
      </c>
      <c r="AA11" s="14">
        <v>0.30962229565156402</v>
      </c>
      <c r="AB11" s="14">
        <v>0.28075705748428897</v>
      </c>
      <c r="AC11" s="14">
        <v>0.27528022435129701</v>
      </c>
      <c r="AD11" s="14">
        <v>0.35217522592623202</v>
      </c>
      <c r="AE11" s="14"/>
      <c r="AF11" s="14">
        <v>0.30994484765654201</v>
      </c>
      <c r="AG11" s="14">
        <v>0.295300780074437</v>
      </c>
      <c r="AH11" s="14">
        <v>0.27003354710696598</v>
      </c>
      <c r="AI11" s="14">
        <v>0.232862751634063</v>
      </c>
      <c r="AJ11" s="14">
        <v>0.18136879984449999</v>
      </c>
      <c r="AK11" s="14"/>
      <c r="AL11" s="14">
        <v>0.43671275980913898</v>
      </c>
      <c r="AM11" s="14">
        <v>0.34774813388255799</v>
      </c>
      <c r="AN11" s="14">
        <v>0.34191583688957999</v>
      </c>
      <c r="AO11" s="14">
        <v>0.30826349362584698</v>
      </c>
      <c r="AP11" s="14">
        <v>0.30807208133050301</v>
      </c>
      <c r="AQ11" s="14">
        <v>0.31082792399980003</v>
      </c>
      <c r="AR11" s="14">
        <v>0.29159131482190498</v>
      </c>
      <c r="AS11" s="14">
        <v>0.27502301920265698</v>
      </c>
      <c r="AT11" s="14">
        <v>0.29140991281297701</v>
      </c>
      <c r="AU11" s="14">
        <v>0.23352736150483799</v>
      </c>
      <c r="AV11" s="14">
        <v>0.28622881046477799</v>
      </c>
      <c r="AW11" s="14">
        <v>0.24959833606975201</v>
      </c>
      <c r="AX11" s="14">
        <v>0.22485534953503</v>
      </c>
      <c r="AY11" s="14">
        <v>0.24573869987722699</v>
      </c>
      <c r="AZ11" s="14">
        <v>0.24289731234504899</v>
      </c>
      <c r="BA11" s="14">
        <v>0.13142000927470501</v>
      </c>
      <c r="BB11" s="14"/>
      <c r="BC11" s="14">
        <v>0.26577220618977898</v>
      </c>
      <c r="BD11" s="14">
        <v>0.28938919965543097</v>
      </c>
      <c r="BE11" s="14"/>
      <c r="BF11" s="14">
        <v>0.20252819324163299</v>
      </c>
      <c r="BG11" s="14">
        <v>0.27874109765779098</v>
      </c>
      <c r="BH11" s="14">
        <v>0.33211074396415802</v>
      </c>
      <c r="BI11" s="14">
        <v>0.36376920512540001</v>
      </c>
      <c r="BJ11" s="14"/>
      <c r="BK11" s="14">
        <v>0.18851048827990599</v>
      </c>
      <c r="BL11" s="14">
        <v>0.24715907517320401</v>
      </c>
      <c r="BM11" s="14">
        <v>0.320950062882009</v>
      </c>
      <c r="BN11" s="14">
        <v>0.34977195182270199</v>
      </c>
      <c r="BO11" s="14"/>
      <c r="BP11" s="14">
        <v>0.29735232606329298</v>
      </c>
      <c r="BQ11" s="14">
        <v>0.3438055418805</v>
      </c>
      <c r="BR11" s="14">
        <v>0.27299465031658798</v>
      </c>
      <c r="BS11" s="14">
        <v>0.121206457718539</v>
      </c>
      <c r="BT11" s="14">
        <v>0.38561167414677799</v>
      </c>
    </row>
    <row r="12" spans="2:72" x14ac:dyDescent="0.35">
      <c r="B12" s="15" t="s">
        <v>134</v>
      </c>
      <c r="C12" s="14">
        <v>0.28198374978238699</v>
      </c>
      <c r="D12" s="14">
        <v>0.32601965746771699</v>
      </c>
      <c r="E12" s="14">
        <v>0.24004232279686599</v>
      </c>
      <c r="F12" s="14"/>
      <c r="G12" s="14">
        <v>0.27610292244808599</v>
      </c>
      <c r="H12" s="14">
        <v>0.28839950819908</v>
      </c>
      <c r="I12" s="14">
        <v>0.27998378856912498</v>
      </c>
      <c r="J12" s="14">
        <v>0.28084365410118201</v>
      </c>
      <c r="K12" s="14">
        <v>0.27044775033160701</v>
      </c>
      <c r="L12" s="14">
        <v>0.29094975825911801</v>
      </c>
      <c r="M12" s="14"/>
      <c r="N12" s="14">
        <v>0.30263595541581301</v>
      </c>
      <c r="O12" s="14">
        <v>0.295452028175827</v>
      </c>
      <c r="P12" s="14">
        <v>0.30181526393665198</v>
      </c>
      <c r="Q12" s="14">
        <v>0.228522757733606</v>
      </c>
      <c r="R12" s="14"/>
      <c r="S12" s="14">
        <v>0.31821130647946799</v>
      </c>
      <c r="T12" s="14">
        <v>0.28513764374939499</v>
      </c>
      <c r="U12" s="14">
        <v>0.25240604567792002</v>
      </c>
      <c r="V12" s="14">
        <v>0.27072658608130501</v>
      </c>
      <c r="W12" s="14">
        <v>0.32543447684606203</v>
      </c>
      <c r="X12" s="14">
        <v>0.28533607691699803</v>
      </c>
      <c r="Y12" s="14">
        <v>0.26948866532520099</v>
      </c>
      <c r="Z12" s="14">
        <v>0.27369083787787701</v>
      </c>
      <c r="AA12" s="14">
        <v>0.26696381090211102</v>
      </c>
      <c r="AB12" s="14">
        <v>0.27204972129702998</v>
      </c>
      <c r="AC12" s="14">
        <v>0.28628399092511297</v>
      </c>
      <c r="AD12" s="14">
        <v>0.22251298729503199</v>
      </c>
      <c r="AE12" s="14"/>
      <c r="AF12" s="14">
        <v>0.24542089213545801</v>
      </c>
      <c r="AG12" s="14">
        <v>0.28910801052939</v>
      </c>
      <c r="AH12" s="14">
        <v>0.29217448138572399</v>
      </c>
      <c r="AI12" s="14">
        <v>0.32333685001158102</v>
      </c>
      <c r="AJ12" s="14">
        <v>0.224615704443516</v>
      </c>
      <c r="AK12" s="14"/>
      <c r="AL12" s="14">
        <v>7.5358152594777003E-2</v>
      </c>
      <c r="AM12" s="14">
        <v>0.19348672698474501</v>
      </c>
      <c r="AN12" s="14">
        <v>0.19844590755976799</v>
      </c>
      <c r="AO12" s="14">
        <v>0.221232727657551</v>
      </c>
      <c r="AP12" s="14">
        <v>0.26906514230276701</v>
      </c>
      <c r="AQ12" s="14">
        <v>0.28750826075351599</v>
      </c>
      <c r="AR12" s="14">
        <v>0.310758476027789</v>
      </c>
      <c r="AS12" s="14">
        <v>0.28447454547519502</v>
      </c>
      <c r="AT12" s="14">
        <v>0.32655791925452499</v>
      </c>
      <c r="AU12" s="14">
        <v>0.343018170708489</v>
      </c>
      <c r="AV12" s="14">
        <v>0.316512789279358</v>
      </c>
      <c r="AW12" s="14">
        <v>0.305435279</v>
      </c>
      <c r="AX12" s="14">
        <v>0.29940821003822599</v>
      </c>
      <c r="AY12" s="14">
        <v>0.37014715709982399</v>
      </c>
      <c r="AZ12" s="14">
        <v>0.317686362568744</v>
      </c>
      <c r="BA12" s="14">
        <v>0.31132693678877099</v>
      </c>
      <c r="BB12" s="14"/>
      <c r="BC12" s="14">
        <v>0.29753116829045601</v>
      </c>
      <c r="BD12" s="14">
        <v>0.275170260354826</v>
      </c>
      <c r="BE12" s="14"/>
      <c r="BF12" s="14">
        <v>0.344903871626282</v>
      </c>
      <c r="BG12" s="14">
        <v>0.30579850135473602</v>
      </c>
      <c r="BH12" s="14">
        <v>0.24552513040014901</v>
      </c>
      <c r="BI12" s="14">
        <v>0.15774334442367899</v>
      </c>
      <c r="BJ12" s="14"/>
      <c r="BK12" s="14">
        <v>0.35636823936009099</v>
      </c>
      <c r="BL12" s="14">
        <v>0.34503509508186497</v>
      </c>
      <c r="BM12" s="14">
        <v>0.27785325645767001</v>
      </c>
      <c r="BN12" s="14">
        <v>0.15456156144338101</v>
      </c>
      <c r="BO12" s="14"/>
      <c r="BP12" s="14">
        <v>0.36392291218432998</v>
      </c>
      <c r="BQ12" s="14">
        <v>0.37563283172444401</v>
      </c>
      <c r="BR12" s="14">
        <v>0.380954922254166</v>
      </c>
      <c r="BS12" s="14">
        <v>0.32932077237318502</v>
      </c>
      <c r="BT12" s="14">
        <v>7.0643681063644007E-2</v>
      </c>
    </row>
    <row r="13" spans="2:72" ht="29" x14ac:dyDescent="0.35">
      <c r="B13" s="15" t="s">
        <v>135</v>
      </c>
      <c r="C13" s="20">
        <v>0.23631881652839201</v>
      </c>
      <c r="D13" s="20">
        <v>0.28190538775525098</v>
      </c>
      <c r="E13" s="20">
        <v>0.19140943587499401</v>
      </c>
      <c r="F13" s="20"/>
      <c r="G13" s="20">
        <v>0.21607981713499599</v>
      </c>
      <c r="H13" s="20">
        <v>0.27390451137944899</v>
      </c>
      <c r="I13" s="20">
        <v>0.22568943370076</v>
      </c>
      <c r="J13" s="20">
        <v>0.19006465692732299</v>
      </c>
      <c r="K13" s="20">
        <v>0.22200130737752399</v>
      </c>
      <c r="L13" s="20">
        <v>0.27494577744918203</v>
      </c>
      <c r="M13" s="20"/>
      <c r="N13" s="20">
        <v>0.34183278362098801</v>
      </c>
      <c r="O13" s="20">
        <v>0.213100411501954</v>
      </c>
      <c r="P13" s="20">
        <v>0.21295264701935401</v>
      </c>
      <c r="Q13" s="20">
        <v>0.16869924330379699</v>
      </c>
      <c r="R13" s="20"/>
      <c r="S13" s="20">
        <v>0.29372086324211</v>
      </c>
      <c r="T13" s="20">
        <v>0.24305236730537599</v>
      </c>
      <c r="U13" s="20">
        <v>0.22993385211083101</v>
      </c>
      <c r="V13" s="20">
        <v>0.24898964004902999</v>
      </c>
      <c r="W13" s="20">
        <v>0.17929312645509601</v>
      </c>
      <c r="X13" s="20">
        <v>0.225279748394701</v>
      </c>
      <c r="Y13" s="20">
        <v>0.210154847822657</v>
      </c>
      <c r="Z13" s="20">
        <v>0.23514022718938099</v>
      </c>
      <c r="AA13" s="20">
        <v>0.224101593033951</v>
      </c>
      <c r="AB13" s="20">
        <v>0.236079002255875</v>
      </c>
      <c r="AC13" s="20">
        <v>0.19635991779410999</v>
      </c>
      <c r="AD13" s="20">
        <v>0.26788740731565602</v>
      </c>
      <c r="AE13" s="20"/>
      <c r="AF13" s="20">
        <v>0.18209725834092999</v>
      </c>
      <c r="AG13" s="20">
        <v>0.19175140703601901</v>
      </c>
      <c r="AH13" s="20">
        <v>0.27396133921615201</v>
      </c>
      <c r="AI13" s="20">
        <v>0.32748136777000802</v>
      </c>
      <c r="AJ13" s="20">
        <v>0.51315070513292005</v>
      </c>
      <c r="AK13" s="20"/>
      <c r="AL13" s="20">
        <v>0.10045684359380801</v>
      </c>
      <c r="AM13" s="20">
        <v>0.14925058555189999</v>
      </c>
      <c r="AN13" s="20">
        <v>0.156517129245724</v>
      </c>
      <c r="AO13" s="20">
        <v>0.204196988265271</v>
      </c>
      <c r="AP13" s="20">
        <v>0.18777230482141399</v>
      </c>
      <c r="AQ13" s="20">
        <v>0.18006299212174001</v>
      </c>
      <c r="AR13" s="20">
        <v>0.21728589371142601</v>
      </c>
      <c r="AS13" s="20">
        <v>0.25136778584960801</v>
      </c>
      <c r="AT13" s="20">
        <v>0.21734959992852601</v>
      </c>
      <c r="AU13" s="20">
        <v>0.23644004501001201</v>
      </c>
      <c r="AV13" s="20">
        <v>0.26676663166302</v>
      </c>
      <c r="AW13" s="20">
        <v>0.26887469838098799</v>
      </c>
      <c r="AX13" s="20">
        <v>0.29979900913418001</v>
      </c>
      <c r="AY13" s="20">
        <v>0.315110822778573</v>
      </c>
      <c r="AZ13" s="20">
        <v>0.32415996276486497</v>
      </c>
      <c r="BA13" s="20">
        <v>0.48590212483690298</v>
      </c>
      <c r="BB13" s="20"/>
      <c r="BC13" s="20">
        <v>0.29622525966392199</v>
      </c>
      <c r="BD13" s="20">
        <v>0.210065460272824</v>
      </c>
      <c r="BE13" s="20"/>
      <c r="BF13" s="20">
        <v>0.35108359334892802</v>
      </c>
      <c r="BG13" s="20">
        <v>0.23397276719157201</v>
      </c>
      <c r="BH13" s="20">
        <v>0.176963869870748</v>
      </c>
      <c r="BI13" s="20">
        <v>0.112751455820154</v>
      </c>
      <c r="BJ13" s="20"/>
      <c r="BK13" s="20">
        <v>0.38438201869643601</v>
      </c>
      <c r="BL13" s="20">
        <v>0.29645056765606198</v>
      </c>
      <c r="BM13" s="20">
        <v>0.192168899253081</v>
      </c>
      <c r="BN13" s="20">
        <v>9.7490274835314805E-2</v>
      </c>
      <c r="BO13" s="20"/>
      <c r="BP13" s="20">
        <v>0.21207174474095</v>
      </c>
      <c r="BQ13" s="20">
        <v>0.180466289462587</v>
      </c>
      <c r="BR13" s="20">
        <v>0.25294292121696799</v>
      </c>
      <c r="BS13" s="20">
        <v>0.52685657258945695</v>
      </c>
      <c r="BT13" s="20">
        <v>1.2968549441963399E-2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151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131</v>
      </c>
      <c r="C9" s="14">
        <v>5.6518289081226802E-2</v>
      </c>
      <c r="D9" s="14">
        <v>6.1408865759053403E-2</v>
      </c>
      <c r="E9" s="14">
        <v>5.1998075684615501E-2</v>
      </c>
      <c r="F9" s="14"/>
      <c r="G9" s="14">
        <v>6.5160472766416594E-2</v>
      </c>
      <c r="H9" s="14">
        <v>7.8018077023743901E-2</v>
      </c>
      <c r="I9" s="14">
        <v>6.1245419378618902E-2</v>
      </c>
      <c r="J9" s="14">
        <v>5.6943413786703402E-2</v>
      </c>
      <c r="K9" s="14">
        <v>4.4701973610879298E-2</v>
      </c>
      <c r="L9" s="14">
        <v>3.7032628108632899E-2</v>
      </c>
      <c r="M9" s="14"/>
      <c r="N9" s="14">
        <v>7.4344160503704307E-2</v>
      </c>
      <c r="O9" s="14">
        <v>3.8175772833242097E-2</v>
      </c>
      <c r="P9" s="14">
        <v>5.8700032891412297E-2</v>
      </c>
      <c r="Q9" s="14">
        <v>5.4764229956589902E-2</v>
      </c>
      <c r="R9" s="14"/>
      <c r="S9" s="14">
        <v>8.0384410703543296E-2</v>
      </c>
      <c r="T9" s="14">
        <v>4.6539618273797899E-2</v>
      </c>
      <c r="U9" s="14">
        <v>6.3279490821676498E-2</v>
      </c>
      <c r="V9" s="14">
        <v>4.9327297599961399E-2</v>
      </c>
      <c r="W9" s="14">
        <v>5.0533959927015197E-2</v>
      </c>
      <c r="X9" s="14">
        <v>5.7664100734939099E-2</v>
      </c>
      <c r="Y9" s="14">
        <v>5.4815544810880898E-2</v>
      </c>
      <c r="Z9" s="14">
        <v>4.8174577308677399E-2</v>
      </c>
      <c r="AA9" s="14">
        <v>5.1263575132881302E-2</v>
      </c>
      <c r="AB9" s="14">
        <v>5.8447445721858199E-2</v>
      </c>
      <c r="AC9" s="14">
        <v>3.6098971761632799E-2</v>
      </c>
      <c r="AD9" s="14">
        <v>6.5640046084375001E-2</v>
      </c>
      <c r="AE9" s="14"/>
      <c r="AF9" s="14">
        <v>3.59325391294689E-2</v>
      </c>
      <c r="AG9" s="14">
        <v>4.1757550156516998E-2</v>
      </c>
      <c r="AH9" s="14">
        <v>7.2357727951193496E-2</v>
      </c>
      <c r="AI9" s="14">
        <v>8.6085666060843599E-2</v>
      </c>
      <c r="AJ9" s="14">
        <v>0.133357469022195</v>
      </c>
      <c r="AK9" s="14"/>
      <c r="AL9" s="14">
        <v>6.1050674920401699E-2</v>
      </c>
      <c r="AM9" s="14">
        <v>5.2727793320717302E-2</v>
      </c>
      <c r="AN9" s="14">
        <v>5.4756873364475801E-2</v>
      </c>
      <c r="AO9" s="14">
        <v>5.86050114506372E-2</v>
      </c>
      <c r="AP9" s="14">
        <v>5.4095561107116899E-2</v>
      </c>
      <c r="AQ9" s="14">
        <v>3.7405196454752397E-2</v>
      </c>
      <c r="AR9" s="14">
        <v>4.4724074855202897E-2</v>
      </c>
      <c r="AS9" s="14">
        <v>7.11180329222941E-2</v>
      </c>
      <c r="AT9" s="14">
        <v>5.9233471023657301E-2</v>
      </c>
      <c r="AU9" s="14">
        <v>4.9738255942219603E-2</v>
      </c>
      <c r="AV9" s="14">
        <v>3.3516544403988699E-2</v>
      </c>
      <c r="AW9" s="14">
        <v>6.0647915084378397E-2</v>
      </c>
      <c r="AX9" s="14">
        <v>5.1672105734811603E-2</v>
      </c>
      <c r="AY9" s="14">
        <v>8.9477379028111897E-2</v>
      </c>
      <c r="AZ9" s="14">
        <v>6.4817592746013702E-2</v>
      </c>
      <c r="BA9" s="14">
        <v>0.118622015219174</v>
      </c>
      <c r="BB9" s="14"/>
      <c r="BC9" s="14">
        <v>8.0863878245211795E-2</v>
      </c>
      <c r="BD9" s="14">
        <v>4.5849095717037297E-2</v>
      </c>
      <c r="BE9" s="14"/>
      <c r="BF9" s="14">
        <v>5.9358524120746298E-2</v>
      </c>
      <c r="BG9" s="14">
        <v>5.1988171441353502E-2</v>
      </c>
      <c r="BH9" s="14">
        <v>6.0893183607218203E-2</v>
      </c>
      <c r="BI9" s="14">
        <v>5.3372012845403501E-2</v>
      </c>
      <c r="BJ9" s="14"/>
      <c r="BK9" s="14">
        <v>6.1140430377426398E-2</v>
      </c>
      <c r="BL9" s="14">
        <v>6.4940990343831703E-2</v>
      </c>
      <c r="BM9" s="14">
        <v>5.4066711939884597E-2</v>
      </c>
      <c r="BN9" s="14">
        <v>4.8316615729501397E-2</v>
      </c>
      <c r="BO9" s="14"/>
      <c r="BP9" s="14">
        <v>4.0332752928339502E-2</v>
      </c>
      <c r="BQ9" s="14">
        <v>3.0159263688294101E-2</v>
      </c>
      <c r="BR9" s="14">
        <v>1.8264114317537598E-2</v>
      </c>
      <c r="BS9" s="14">
        <v>0.13024574083589999</v>
      </c>
      <c r="BT9" s="14">
        <v>3.2438592139802401E-2</v>
      </c>
    </row>
    <row r="10" spans="2:72" x14ac:dyDescent="0.35">
      <c r="B10" s="15" t="s">
        <v>132</v>
      </c>
      <c r="C10" s="14">
        <v>0.13600878658547799</v>
      </c>
      <c r="D10" s="14">
        <v>0.145337032681362</v>
      </c>
      <c r="E10" s="14">
        <v>0.12603527556500399</v>
      </c>
      <c r="F10" s="14"/>
      <c r="G10" s="14">
        <v>0.15793205789431899</v>
      </c>
      <c r="H10" s="14">
        <v>0.16476559054840301</v>
      </c>
      <c r="I10" s="14">
        <v>0.13456920243457701</v>
      </c>
      <c r="J10" s="14">
        <v>0.145705423782929</v>
      </c>
      <c r="K10" s="14">
        <v>0.109006556533772</v>
      </c>
      <c r="L10" s="14">
        <v>0.109503812049123</v>
      </c>
      <c r="M10" s="14"/>
      <c r="N10" s="14">
        <v>0.16336743046673699</v>
      </c>
      <c r="O10" s="14">
        <v>0.13898945816965899</v>
      </c>
      <c r="P10" s="14">
        <v>0.13365606133129601</v>
      </c>
      <c r="Q10" s="14">
        <v>0.104115152850473</v>
      </c>
      <c r="R10" s="14"/>
      <c r="S10" s="14">
        <v>0.14689824733554699</v>
      </c>
      <c r="T10" s="14">
        <v>0.14833685255608201</v>
      </c>
      <c r="U10" s="14">
        <v>0.123313099085215</v>
      </c>
      <c r="V10" s="14">
        <v>0.110069225314436</v>
      </c>
      <c r="W10" s="14">
        <v>0.14444484882862299</v>
      </c>
      <c r="X10" s="14">
        <v>0.132236126603378</v>
      </c>
      <c r="Y10" s="14">
        <v>0.11353457126069399</v>
      </c>
      <c r="Z10" s="14">
        <v>0.12769456030736501</v>
      </c>
      <c r="AA10" s="14">
        <v>0.15863388288965999</v>
      </c>
      <c r="AB10" s="14">
        <v>0.14410039033771899</v>
      </c>
      <c r="AC10" s="14">
        <v>0.121230793000096</v>
      </c>
      <c r="AD10" s="14">
        <v>0.123548192158565</v>
      </c>
      <c r="AE10" s="14"/>
      <c r="AF10" s="14">
        <v>0.106440299339737</v>
      </c>
      <c r="AG10" s="14">
        <v>0.13305334981745601</v>
      </c>
      <c r="AH10" s="14">
        <v>0.16513076790935699</v>
      </c>
      <c r="AI10" s="14">
        <v>0.14865078242615001</v>
      </c>
      <c r="AJ10" s="14">
        <v>0.100596839756517</v>
      </c>
      <c r="AK10" s="14"/>
      <c r="AL10" s="14">
        <v>8.9241897065658396E-2</v>
      </c>
      <c r="AM10" s="14">
        <v>0.12579126776337199</v>
      </c>
      <c r="AN10" s="14">
        <v>0.11265800222246999</v>
      </c>
      <c r="AO10" s="14">
        <v>9.2331371347937993E-2</v>
      </c>
      <c r="AP10" s="14">
        <v>0.11219035799939001</v>
      </c>
      <c r="AQ10" s="14">
        <v>0.11986455417084101</v>
      </c>
      <c r="AR10" s="14">
        <v>0.12919151854202601</v>
      </c>
      <c r="AS10" s="14">
        <v>0.13366139513453601</v>
      </c>
      <c r="AT10" s="14">
        <v>0.14311411533245499</v>
      </c>
      <c r="AU10" s="14">
        <v>0.164408658335533</v>
      </c>
      <c r="AV10" s="14">
        <v>0.15972866694024199</v>
      </c>
      <c r="AW10" s="14">
        <v>0.181764790961391</v>
      </c>
      <c r="AX10" s="14">
        <v>0.16203024403257901</v>
      </c>
      <c r="AY10" s="14">
        <v>0.196284192819871</v>
      </c>
      <c r="AZ10" s="14">
        <v>0.16482593531426301</v>
      </c>
      <c r="BA10" s="14">
        <v>0.14691789926757401</v>
      </c>
      <c r="BB10" s="14"/>
      <c r="BC10" s="14">
        <v>0.154225457979946</v>
      </c>
      <c r="BD10" s="14">
        <v>0.12802552570605</v>
      </c>
      <c r="BE10" s="14"/>
      <c r="BF10" s="14">
        <v>0.15296876133764101</v>
      </c>
      <c r="BG10" s="14">
        <v>0.13787833927494</v>
      </c>
      <c r="BH10" s="14">
        <v>0.13264723174993701</v>
      </c>
      <c r="BI10" s="14">
        <v>0.101403268227041</v>
      </c>
      <c r="BJ10" s="14"/>
      <c r="BK10" s="14">
        <v>0.15261475134852201</v>
      </c>
      <c r="BL10" s="14">
        <v>0.15366222666747301</v>
      </c>
      <c r="BM10" s="14">
        <v>0.13491676386472301</v>
      </c>
      <c r="BN10" s="14">
        <v>0.104767886260069</v>
      </c>
      <c r="BO10" s="14"/>
      <c r="BP10" s="14">
        <v>0.10330035349295399</v>
      </c>
      <c r="BQ10" s="14">
        <v>0.100237905351078</v>
      </c>
      <c r="BR10" s="14">
        <v>7.0419952475287803E-2</v>
      </c>
      <c r="BS10" s="14">
        <v>0.243492963054661</v>
      </c>
      <c r="BT10" s="14">
        <v>0.110985727246191</v>
      </c>
    </row>
    <row r="11" spans="2:72" x14ac:dyDescent="0.35">
      <c r="B11" s="15" t="s">
        <v>133</v>
      </c>
      <c r="C11" s="14">
        <v>0.32921001390976301</v>
      </c>
      <c r="D11" s="14">
        <v>0.324082002768389</v>
      </c>
      <c r="E11" s="14">
        <v>0.33466762932639599</v>
      </c>
      <c r="F11" s="14"/>
      <c r="G11" s="14">
        <v>0.33148661769865301</v>
      </c>
      <c r="H11" s="14">
        <v>0.30713217236082702</v>
      </c>
      <c r="I11" s="14">
        <v>0.35047486405408101</v>
      </c>
      <c r="J11" s="14">
        <v>0.345265325596193</v>
      </c>
      <c r="K11" s="14">
        <v>0.330917864711958</v>
      </c>
      <c r="L11" s="14">
        <v>0.31416594840202999</v>
      </c>
      <c r="M11" s="14"/>
      <c r="N11" s="14">
        <v>0.32843949856961302</v>
      </c>
      <c r="O11" s="14">
        <v>0.34104860109545498</v>
      </c>
      <c r="P11" s="14">
        <v>0.33212830386265901</v>
      </c>
      <c r="Q11" s="14">
        <v>0.31270490149032798</v>
      </c>
      <c r="R11" s="14"/>
      <c r="S11" s="14">
        <v>0.32463106642235201</v>
      </c>
      <c r="T11" s="14">
        <v>0.317005624294592</v>
      </c>
      <c r="U11" s="14">
        <v>0.33673210114507002</v>
      </c>
      <c r="V11" s="14">
        <v>0.31134372956429901</v>
      </c>
      <c r="W11" s="14">
        <v>0.34185554785204297</v>
      </c>
      <c r="X11" s="14">
        <v>0.34689779520886199</v>
      </c>
      <c r="Y11" s="14">
        <v>0.35110499294736103</v>
      </c>
      <c r="Z11" s="14">
        <v>0.35703903892268501</v>
      </c>
      <c r="AA11" s="14">
        <v>0.30101774155911398</v>
      </c>
      <c r="AB11" s="14">
        <v>0.31652232712214901</v>
      </c>
      <c r="AC11" s="14">
        <v>0.361564786206302</v>
      </c>
      <c r="AD11" s="14">
        <v>0.34645517261697301</v>
      </c>
      <c r="AE11" s="14"/>
      <c r="AF11" s="14">
        <v>0.30979945002643899</v>
      </c>
      <c r="AG11" s="14">
        <v>0.33506310250072702</v>
      </c>
      <c r="AH11" s="14">
        <v>0.33011817390494502</v>
      </c>
      <c r="AI11" s="14">
        <v>0.353139891503361</v>
      </c>
      <c r="AJ11" s="14">
        <v>0.26026121745818898</v>
      </c>
      <c r="AK11" s="14"/>
      <c r="AL11" s="14">
        <v>0.30898496078116999</v>
      </c>
      <c r="AM11" s="14">
        <v>0.36491603404157402</v>
      </c>
      <c r="AN11" s="14">
        <v>0.27636509194405401</v>
      </c>
      <c r="AO11" s="14">
        <v>0.28407344517734601</v>
      </c>
      <c r="AP11" s="14">
        <v>0.34418488666451902</v>
      </c>
      <c r="AQ11" s="14">
        <v>0.36955801346057598</v>
      </c>
      <c r="AR11" s="14">
        <v>0.35604239235137303</v>
      </c>
      <c r="AS11" s="14">
        <v>0.32051456719203297</v>
      </c>
      <c r="AT11" s="14">
        <v>0.31382357940528799</v>
      </c>
      <c r="AU11" s="14">
        <v>0.38402529800951302</v>
      </c>
      <c r="AV11" s="14">
        <v>0.35135720915247198</v>
      </c>
      <c r="AW11" s="14">
        <v>0.29945956662977802</v>
      </c>
      <c r="AX11" s="14">
        <v>0.31020147225728301</v>
      </c>
      <c r="AY11" s="14">
        <v>0.300748265470349</v>
      </c>
      <c r="AZ11" s="14">
        <v>0.38254253689539403</v>
      </c>
      <c r="BA11" s="14">
        <v>0.276311791177143</v>
      </c>
      <c r="BB11" s="14"/>
      <c r="BC11" s="14">
        <v>0.31736520214328301</v>
      </c>
      <c r="BD11" s="14">
        <v>0.33440087564031201</v>
      </c>
      <c r="BE11" s="14"/>
      <c r="BF11" s="14">
        <v>0.32122546190527801</v>
      </c>
      <c r="BG11" s="14">
        <v>0.32582684474453499</v>
      </c>
      <c r="BH11" s="14">
        <v>0.330657394095274</v>
      </c>
      <c r="BI11" s="14">
        <v>0.35217278728774198</v>
      </c>
      <c r="BJ11" s="14"/>
      <c r="BK11" s="14">
        <v>0.32095295170588001</v>
      </c>
      <c r="BL11" s="14">
        <v>0.321517156695936</v>
      </c>
      <c r="BM11" s="14">
        <v>0.33658113676113499</v>
      </c>
      <c r="BN11" s="14">
        <v>0.332661780997282</v>
      </c>
      <c r="BO11" s="14"/>
      <c r="BP11" s="14">
        <v>0.32828438912769498</v>
      </c>
      <c r="BQ11" s="14">
        <v>0.33970212368221903</v>
      </c>
      <c r="BR11" s="14">
        <v>0.30912315855593098</v>
      </c>
      <c r="BS11" s="14">
        <v>0.31067520902193402</v>
      </c>
      <c r="BT11" s="14">
        <v>0.348694321233876</v>
      </c>
    </row>
    <row r="12" spans="2:72" x14ac:dyDescent="0.35">
      <c r="B12" s="15" t="s">
        <v>134</v>
      </c>
      <c r="C12" s="14">
        <v>0.26926999614217001</v>
      </c>
      <c r="D12" s="14">
        <v>0.276468510468804</v>
      </c>
      <c r="E12" s="14">
        <v>0.262216848570755</v>
      </c>
      <c r="F12" s="14"/>
      <c r="G12" s="14">
        <v>0.25334203379822701</v>
      </c>
      <c r="H12" s="14">
        <v>0.228674177708762</v>
      </c>
      <c r="I12" s="14">
        <v>0.260498116042364</v>
      </c>
      <c r="J12" s="14">
        <v>0.26433356729035401</v>
      </c>
      <c r="K12" s="14">
        <v>0.29174267238813401</v>
      </c>
      <c r="L12" s="14">
        <v>0.30892547861027903</v>
      </c>
      <c r="M12" s="14"/>
      <c r="N12" s="14">
        <v>0.24776741550298301</v>
      </c>
      <c r="O12" s="14">
        <v>0.28956343451428801</v>
      </c>
      <c r="P12" s="14">
        <v>0.26941465449665503</v>
      </c>
      <c r="Q12" s="14">
        <v>0.27339368654712098</v>
      </c>
      <c r="R12" s="14"/>
      <c r="S12" s="14">
        <v>0.25287498247734203</v>
      </c>
      <c r="T12" s="14">
        <v>0.26688647105653202</v>
      </c>
      <c r="U12" s="14">
        <v>0.27122283043746798</v>
      </c>
      <c r="V12" s="14">
        <v>0.30480455651921201</v>
      </c>
      <c r="W12" s="14">
        <v>0.28058623613950001</v>
      </c>
      <c r="X12" s="14">
        <v>0.265870145063556</v>
      </c>
      <c r="Y12" s="14">
        <v>0.256800242502149</v>
      </c>
      <c r="Z12" s="14">
        <v>0.25094053403315603</v>
      </c>
      <c r="AA12" s="14">
        <v>0.27411531872352501</v>
      </c>
      <c r="AB12" s="14">
        <v>0.27476499201515697</v>
      </c>
      <c r="AC12" s="14">
        <v>0.27687216523418301</v>
      </c>
      <c r="AD12" s="14">
        <v>0.23882589666479001</v>
      </c>
      <c r="AE12" s="14"/>
      <c r="AF12" s="14">
        <v>0.29189673369763502</v>
      </c>
      <c r="AG12" s="14">
        <v>0.28851325815487799</v>
      </c>
      <c r="AH12" s="14">
        <v>0.26404228326963902</v>
      </c>
      <c r="AI12" s="14">
        <v>0.22138428201270699</v>
      </c>
      <c r="AJ12" s="14">
        <v>0.15606069015368701</v>
      </c>
      <c r="AK12" s="14"/>
      <c r="AL12" s="14">
        <v>0.239203655300157</v>
      </c>
      <c r="AM12" s="14">
        <v>0.234615540933687</v>
      </c>
      <c r="AN12" s="14">
        <v>0.28987664760798398</v>
      </c>
      <c r="AO12" s="14">
        <v>0.29107627122181201</v>
      </c>
      <c r="AP12" s="14">
        <v>0.28334634573209899</v>
      </c>
      <c r="AQ12" s="14">
        <v>0.27461549116644202</v>
      </c>
      <c r="AR12" s="14">
        <v>0.268885784310049</v>
      </c>
      <c r="AS12" s="14">
        <v>0.28362179940777899</v>
      </c>
      <c r="AT12" s="14">
        <v>0.29684395669818098</v>
      </c>
      <c r="AU12" s="14">
        <v>0.23189984650446399</v>
      </c>
      <c r="AV12" s="14">
        <v>0.25612227840759999</v>
      </c>
      <c r="AW12" s="14">
        <v>0.284057454141451</v>
      </c>
      <c r="AX12" s="14">
        <v>0.26547144447451798</v>
      </c>
      <c r="AY12" s="14">
        <v>0.25920559247751801</v>
      </c>
      <c r="AZ12" s="14">
        <v>0.24198398675497901</v>
      </c>
      <c r="BA12" s="14">
        <v>0.20818540369871499</v>
      </c>
      <c r="BB12" s="14"/>
      <c r="BC12" s="14">
        <v>0.23160414371643001</v>
      </c>
      <c r="BD12" s="14">
        <v>0.28577665203167901</v>
      </c>
      <c r="BE12" s="14"/>
      <c r="BF12" s="14">
        <v>0.28819429536782298</v>
      </c>
      <c r="BG12" s="14">
        <v>0.28280965971054101</v>
      </c>
      <c r="BH12" s="14">
        <v>0.24326321586052299</v>
      </c>
      <c r="BI12" s="14">
        <v>0.24526406453567301</v>
      </c>
      <c r="BJ12" s="14"/>
      <c r="BK12" s="14">
        <v>0.28453343129688702</v>
      </c>
      <c r="BL12" s="14">
        <v>0.27907914832190001</v>
      </c>
      <c r="BM12" s="14">
        <v>0.26695988361723999</v>
      </c>
      <c r="BN12" s="14">
        <v>0.248198446844349</v>
      </c>
      <c r="BO12" s="14"/>
      <c r="BP12" s="14">
        <v>0.301382385841936</v>
      </c>
      <c r="BQ12" s="14">
        <v>0.34309843648557098</v>
      </c>
      <c r="BR12" s="14">
        <v>0.35521777202389798</v>
      </c>
      <c r="BS12" s="14">
        <v>0.15555802848335801</v>
      </c>
      <c r="BT12" s="14">
        <v>0.26941756994833399</v>
      </c>
    </row>
    <row r="13" spans="2:72" ht="29" x14ac:dyDescent="0.35">
      <c r="B13" s="15" t="s">
        <v>135</v>
      </c>
      <c r="C13" s="20">
        <v>0.20899291428136199</v>
      </c>
      <c r="D13" s="20">
        <v>0.19270358832239101</v>
      </c>
      <c r="E13" s="20">
        <v>0.22508217085322901</v>
      </c>
      <c r="F13" s="20"/>
      <c r="G13" s="20">
        <v>0.19207881784238501</v>
      </c>
      <c r="H13" s="20">
        <v>0.22140998235826501</v>
      </c>
      <c r="I13" s="20">
        <v>0.19321239809035901</v>
      </c>
      <c r="J13" s="20">
        <v>0.18775226954382099</v>
      </c>
      <c r="K13" s="20">
        <v>0.223630932755257</v>
      </c>
      <c r="L13" s="20">
        <v>0.23037213282993499</v>
      </c>
      <c r="M13" s="20"/>
      <c r="N13" s="20">
        <v>0.186081494956962</v>
      </c>
      <c r="O13" s="20">
        <v>0.19222273338735699</v>
      </c>
      <c r="P13" s="20">
        <v>0.20610094741797699</v>
      </c>
      <c r="Q13" s="20">
        <v>0.25502202915548799</v>
      </c>
      <c r="R13" s="20"/>
      <c r="S13" s="20">
        <v>0.19521129306121601</v>
      </c>
      <c r="T13" s="20">
        <v>0.22123143381899699</v>
      </c>
      <c r="U13" s="20">
        <v>0.205452478510571</v>
      </c>
      <c r="V13" s="20">
        <v>0.22445519100209199</v>
      </c>
      <c r="W13" s="20">
        <v>0.18257940725281899</v>
      </c>
      <c r="X13" s="20">
        <v>0.19733183238926599</v>
      </c>
      <c r="Y13" s="20">
        <v>0.22374464847891401</v>
      </c>
      <c r="Z13" s="20">
        <v>0.21615128942811701</v>
      </c>
      <c r="AA13" s="20">
        <v>0.214969481694821</v>
      </c>
      <c r="AB13" s="20">
        <v>0.206164844803117</v>
      </c>
      <c r="AC13" s="20">
        <v>0.20423328379778599</v>
      </c>
      <c r="AD13" s="20">
        <v>0.225530692475297</v>
      </c>
      <c r="AE13" s="20"/>
      <c r="AF13" s="20">
        <v>0.25593097780671997</v>
      </c>
      <c r="AG13" s="20">
        <v>0.20161273937042201</v>
      </c>
      <c r="AH13" s="20">
        <v>0.168351046964866</v>
      </c>
      <c r="AI13" s="20">
        <v>0.19073937799693799</v>
      </c>
      <c r="AJ13" s="20">
        <v>0.34972378360941297</v>
      </c>
      <c r="AK13" s="20"/>
      <c r="AL13" s="20">
        <v>0.30151881193261199</v>
      </c>
      <c r="AM13" s="20">
        <v>0.22194936394064901</v>
      </c>
      <c r="AN13" s="20">
        <v>0.266343384861016</v>
      </c>
      <c r="AO13" s="20">
        <v>0.27391390080226702</v>
      </c>
      <c r="AP13" s="20">
        <v>0.20618284849687499</v>
      </c>
      <c r="AQ13" s="20">
        <v>0.19855674474738799</v>
      </c>
      <c r="AR13" s="20">
        <v>0.20115622994134899</v>
      </c>
      <c r="AS13" s="20">
        <v>0.19108420534335799</v>
      </c>
      <c r="AT13" s="20">
        <v>0.18698487754041801</v>
      </c>
      <c r="AU13" s="20">
        <v>0.16992794120827201</v>
      </c>
      <c r="AV13" s="20">
        <v>0.19927530109569699</v>
      </c>
      <c r="AW13" s="20">
        <v>0.174070273183001</v>
      </c>
      <c r="AX13" s="20">
        <v>0.21062473350080799</v>
      </c>
      <c r="AY13" s="20">
        <v>0.15428457020415001</v>
      </c>
      <c r="AZ13" s="20">
        <v>0.14582994828935</v>
      </c>
      <c r="BA13" s="20">
        <v>0.24996289063739299</v>
      </c>
      <c r="BB13" s="20"/>
      <c r="BC13" s="20">
        <v>0.21594131791512999</v>
      </c>
      <c r="BD13" s="20">
        <v>0.20594785090492199</v>
      </c>
      <c r="BE13" s="20"/>
      <c r="BF13" s="20">
        <v>0.17825295726851201</v>
      </c>
      <c r="BG13" s="20">
        <v>0.20149698482862999</v>
      </c>
      <c r="BH13" s="20">
        <v>0.23253897468704801</v>
      </c>
      <c r="BI13" s="20">
        <v>0.24778786710414</v>
      </c>
      <c r="BJ13" s="20"/>
      <c r="BK13" s="20">
        <v>0.18075843527128399</v>
      </c>
      <c r="BL13" s="20">
        <v>0.18080047797085899</v>
      </c>
      <c r="BM13" s="20">
        <v>0.20747550381701699</v>
      </c>
      <c r="BN13" s="20">
        <v>0.26605527016879899</v>
      </c>
      <c r="BO13" s="20"/>
      <c r="BP13" s="20">
        <v>0.22670011860907599</v>
      </c>
      <c r="BQ13" s="20">
        <v>0.18680227079283801</v>
      </c>
      <c r="BR13" s="20">
        <v>0.24697500262734601</v>
      </c>
      <c r="BS13" s="20">
        <v>0.16002805860414601</v>
      </c>
      <c r="BT13" s="20">
        <v>0.238463789431797</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BT1104"/>
  <sheetViews>
    <sheetView showGridLines="0" workbookViewId="0">
      <pane xSplit="2" ySplit="8" topLeftCell="C1081" activePane="bottomRight" state="frozen"/>
      <selection pane="topRight"/>
      <selection pane="bottomLeft"/>
      <selection pane="bottomRight" activeCell="B1090" sqref="B1090"/>
    </sheetView>
  </sheetViews>
  <sheetFormatPr defaultColWidth="11.54296875" defaultRowHeight="14.5" x14ac:dyDescent="0.35"/>
  <cols>
    <col min="2" max="2" width="20.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3" t="s">
        <v>495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3"/>
      <c r="C5" s="13"/>
      <c r="D5" s="26" t="s">
        <v>79</v>
      </c>
      <c r="E5" s="26"/>
      <c r="F5" s="13"/>
      <c r="G5" s="26" t="s">
        <v>80</v>
      </c>
      <c r="H5" s="26"/>
      <c r="I5" s="26"/>
      <c r="J5" s="26"/>
      <c r="K5" s="26"/>
      <c r="L5" s="26"/>
      <c r="M5" s="13"/>
      <c r="N5" s="26" t="s">
        <v>81</v>
      </c>
      <c r="O5" s="26"/>
      <c r="P5" s="26"/>
      <c r="Q5" s="26"/>
      <c r="R5" s="13"/>
      <c r="S5" s="26" t="s">
        <v>82</v>
      </c>
      <c r="T5" s="26"/>
      <c r="U5" s="26"/>
      <c r="V5" s="26"/>
      <c r="W5" s="26"/>
      <c r="X5" s="26"/>
      <c r="Y5" s="26"/>
      <c r="Z5" s="26"/>
      <c r="AA5" s="26"/>
      <c r="AB5" s="26"/>
      <c r="AC5" s="26"/>
      <c r="AD5" s="26"/>
      <c r="AE5" s="13"/>
      <c r="AF5" s="26" t="s">
        <v>83</v>
      </c>
      <c r="AG5" s="26"/>
      <c r="AH5" s="26"/>
      <c r="AI5" s="26"/>
      <c r="AJ5" s="26"/>
      <c r="AK5" s="13"/>
      <c r="AL5" s="26" t="s">
        <v>84</v>
      </c>
      <c r="AM5" s="26"/>
      <c r="AN5" s="26"/>
      <c r="AO5" s="26"/>
      <c r="AP5" s="26"/>
      <c r="AQ5" s="26"/>
      <c r="AR5" s="26"/>
      <c r="AS5" s="26"/>
      <c r="AT5" s="26"/>
      <c r="AU5" s="26"/>
      <c r="AV5" s="26"/>
      <c r="AW5" s="26"/>
      <c r="AX5" s="26"/>
      <c r="AY5" s="26"/>
      <c r="AZ5" s="26"/>
      <c r="BA5" s="26"/>
      <c r="BB5" s="13"/>
      <c r="BC5" s="26" t="s">
        <v>85</v>
      </c>
      <c r="BD5" s="26"/>
      <c r="BE5" s="13"/>
      <c r="BF5" s="26" t="s">
        <v>86</v>
      </c>
      <c r="BG5" s="26"/>
      <c r="BH5" s="26"/>
      <c r="BI5" s="26"/>
      <c r="BJ5" s="13"/>
      <c r="BK5" s="26" t="s">
        <v>87</v>
      </c>
      <c r="BL5" s="26"/>
      <c r="BM5" s="26"/>
      <c r="BN5" s="26"/>
      <c r="BO5" s="13"/>
      <c r="BP5" s="26" t="s">
        <v>88</v>
      </c>
      <c r="BQ5" s="26"/>
      <c r="BR5" s="26"/>
      <c r="BS5" s="26"/>
      <c r="BT5" s="26"/>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2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2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11" spans="2:72" x14ac:dyDescent="0.35">
      <c r="B11" s="6" t="s">
        <v>107</v>
      </c>
    </row>
    <row r="12" spans="2:72" x14ac:dyDescent="0.35">
      <c r="B12" s="21" t="s">
        <v>106</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row>
    <row r="13" spans="2:72" x14ac:dyDescent="0.35">
      <c r="B13" t="s">
        <v>98</v>
      </c>
      <c r="C13" s="14">
        <v>5.1425008589176202E-2</v>
      </c>
      <c r="D13" s="14">
        <v>6.4116675439421705E-2</v>
      </c>
      <c r="E13" s="14">
        <v>3.9032217253926298E-2</v>
      </c>
      <c r="F13" s="14"/>
      <c r="G13" s="14">
        <v>9.1579392828075507E-2</v>
      </c>
      <c r="H13" s="14">
        <v>9.8545627557423202E-2</v>
      </c>
      <c r="I13" s="14">
        <v>7.0017538393371603E-2</v>
      </c>
      <c r="J13" s="14">
        <v>3.2433370007260702E-2</v>
      </c>
      <c r="K13" s="14">
        <v>1.8231360636599601E-2</v>
      </c>
      <c r="L13" s="14">
        <v>9.0216933660731101E-3</v>
      </c>
      <c r="M13" s="14"/>
      <c r="N13" s="14">
        <v>7.7412999520652698E-2</v>
      </c>
      <c r="O13" s="14">
        <v>3.5824632023430801E-2</v>
      </c>
      <c r="P13" s="14">
        <v>4.7376586357626503E-2</v>
      </c>
      <c r="Q13" s="14">
        <v>4.3929364788066201E-2</v>
      </c>
      <c r="R13" s="14"/>
      <c r="S13" s="14">
        <v>0.103645759035838</v>
      </c>
      <c r="T13" s="14">
        <v>3.3379625626822798E-2</v>
      </c>
      <c r="U13" s="14">
        <v>2.60680072664984E-2</v>
      </c>
      <c r="V13" s="14">
        <v>4.4159611331639002E-2</v>
      </c>
      <c r="W13" s="14">
        <v>2.7065862362733201E-2</v>
      </c>
      <c r="X13" s="14">
        <v>9.0181483872957297E-2</v>
      </c>
      <c r="Y13" s="14">
        <v>2.4221895055706801E-2</v>
      </c>
      <c r="Z13" s="14">
        <v>5.2523182950050901E-2</v>
      </c>
      <c r="AA13" s="14">
        <v>4.7836020823778198E-2</v>
      </c>
      <c r="AB13" s="14">
        <v>4.3660067151348403E-2</v>
      </c>
      <c r="AC13" s="14">
        <v>3.5073337487634401E-2</v>
      </c>
      <c r="AD13" s="14">
        <v>5.0706172515023497E-2</v>
      </c>
      <c r="AE13" s="14"/>
      <c r="AF13" s="14">
        <v>3.0589742555664198E-2</v>
      </c>
      <c r="AG13" s="14">
        <v>3.8558963971985001E-2</v>
      </c>
      <c r="AH13" s="14">
        <v>6.38570094234506E-2</v>
      </c>
      <c r="AI13" s="14">
        <v>8.9377978041120507E-2</v>
      </c>
      <c r="AJ13" s="14">
        <v>0.18381652441457899</v>
      </c>
      <c r="AK13" s="14"/>
      <c r="AL13" s="14">
        <v>3.7488054903965E-2</v>
      </c>
      <c r="AM13" s="14">
        <v>7.1249504299968403E-2</v>
      </c>
      <c r="AN13" s="14">
        <v>4.0898941746638898E-2</v>
      </c>
      <c r="AO13" s="14">
        <v>5.3916222772549503E-2</v>
      </c>
      <c r="AP13" s="14">
        <v>4.3360346525204901E-2</v>
      </c>
      <c r="AQ13" s="14">
        <v>3.0467830638959699E-2</v>
      </c>
      <c r="AR13" s="14">
        <v>4.0760561246441902E-2</v>
      </c>
      <c r="AS13" s="14">
        <v>2.9496727641004201E-2</v>
      </c>
      <c r="AT13" s="14">
        <v>2.3307992160627702E-2</v>
      </c>
      <c r="AU13" s="14">
        <v>4.0177391738559699E-2</v>
      </c>
      <c r="AV13" s="14">
        <v>6.4643960462323402E-2</v>
      </c>
      <c r="AW13" s="14">
        <v>6.3421090540507097E-2</v>
      </c>
      <c r="AX13" s="14">
        <v>8.1110083361334198E-2</v>
      </c>
      <c r="AY13" s="14">
        <v>6.7000678098686595E-2</v>
      </c>
      <c r="AZ13" s="14">
        <v>0.103407306316144</v>
      </c>
      <c r="BA13" s="14">
        <v>0.129265497763486</v>
      </c>
      <c r="BB13" s="14"/>
      <c r="BC13" s="14">
        <v>9.4977791297216702E-2</v>
      </c>
      <c r="BD13" s="14">
        <v>3.23384686360575E-2</v>
      </c>
      <c r="BE13" s="14"/>
      <c r="BF13" s="14">
        <v>4.0540241964957403E-2</v>
      </c>
      <c r="BG13" s="14">
        <v>4.5441998603006101E-2</v>
      </c>
      <c r="BH13" s="14">
        <v>7.1147192600129805E-2</v>
      </c>
      <c r="BI13" s="14">
        <v>5.1215977197335998E-2</v>
      </c>
      <c r="BJ13" s="14"/>
      <c r="BK13" s="14">
        <v>4.87915532131332E-2</v>
      </c>
      <c r="BL13" s="14">
        <v>5.1319199255888799E-2</v>
      </c>
      <c r="BM13" s="14">
        <v>6.0838640108207401E-2</v>
      </c>
      <c r="BN13" s="14">
        <v>3.8976257338794097E-2</v>
      </c>
      <c r="BO13" s="14"/>
      <c r="BP13" s="14">
        <v>8.9047235197931396E-2</v>
      </c>
      <c r="BQ13" s="14">
        <v>2.3764871942222099E-2</v>
      </c>
      <c r="BR13" s="14">
        <v>8.4343906944151503E-3</v>
      </c>
      <c r="BS13" s="14">
        <v>7.1188875858571796E-2</v>
      </c>
      <c r="BT13" s="14">
        <v>3.3758429414082997E-2</v>
      </c>
    </row>
    <row r="14" spans="2:72" x14ac:dyDescent="0.35">
      <c r="B14" t="s">
        <v>99</v>
      </c>
      <c r="C14" s="14">
        <v>0.202804655005593</v>
      </c>
      <c r="D14" s="14">
        <v>0.23198458148925999</v>
      </c>
      <c r="E14" s="14">
        <v>0.17523732869036901</v>
      </c>
      <c r="F14" s="14"/>
      <c r="G14" s="14">
        <v>0.233753649806064</v>
      </c>
      <c r="H14" s="14">
        <v>0.27036719646303198</v>
      </c>
      <c r="I14" s="14">
        <v>0.238554966431647</v>
      </c>
      <c r="J14" s="14">
        <v>0.17258445596483599</v>
      </c>
      <c r="K14" s="14">
        <v>0.148470443829503</v>
      </c>
      <c r="L14" s="14">
        <v>0.15918281927880801</v>
      </c>
      <c r="M14" s="14"/>
      <c r="N14" s="14">
        <v>0.278425040399153</v>
      </c>
      <c r="O14" s="14">
        <v>0.19923022051587</v>
      </c>
      <c r="P14" s="14">
        <v>0.188613413236111</v>
      </c>
      <c r="Q14" s="14">
        <v>0.13889833169062901</v>
      </c>
      <c r="R14" s="14"/>
      <c r="S14" s="14">
        <v>0.29211893875054501</v>
      </c>
      <c r="T14" s="14">
        <v>0.177254076161801</v>
      </c>
      <c r="U14" s="14">
        <v>0.18792470992608301</v>
      </c>
      <c r="V14" s="14">
        <v>0.20934800286614999</v>
      </c>
      <c r="W14" s="14">
        <v>0.16495339115205701</v>
      </c>
      <c r="X14" s="14">
        <v>0.20316837118979</v>
      </c>
      <c r="Y14" s="14">
        <v>0.18662983595181901</v>
      </c>
      <c r="Z14" s="14">
        <v>0.17671776106043699</v>
      </c>
      <c r="AA14" s="14">
        <v>0.208919360616657</v>
      </c>
      <c r="AB14" s="14">
        <v>0.191071763829743</v>
      </c>
      <c r="AC14" s="14">
        <v>0.168733151194083</v>
      </c>
      <c r="AD14" s="14">
        <v>0.15134900842708701</v>
      </c>
      <c r="AE14" s="14"/>
      <c r="AF14" s="14">
        <v>0.138599682267143</v>
      </c>
      <c r="AG14" s="14">
        <v>0.157501998522979</v>
      </c>
      <c r="AH14" s="14">
        <v>0.26078681016292798</v>
      </c>
      <c r="AI14" s="14">
        <v>0.31469627474983902</v>
      </c>
      <c r="AJ14" s="14">
        <v>0.38080573027661402</v>
      </c>
      <c r="AK14" s="14"/>
      <c r="AL14" s="14">
        <v>0.13835717527114599</v>
      </c>
      <c r="AM14" s="14">
        <v>0.138518461895142</v>
      </c>
      <c r="AN14" s="14">
        <v>0.17302682498534799</v>
      </c>
      <c r="AO14" s="14">
        <v>0.15479018693434701</v>
      </c>
      <c r="AP14" s="14">
        <v>0.17146016782979701</v>
      </c>
      <c r="AQ14" s="14">
        <v>0.17404802400685401</v>
      </c>
      <c r="AR14" s="14">
        <v>0.19558919632166699</v>
      </c>
      <c r="AS14" s="14">
        <v>0.187740890747741</v>
      </c>
      <c r="AT14" s="14">
        <v>0.18455693987911001</v>
      </c>
      <c r="AU14" s="14">
        <v>0.207241536090984</v>
      </c>
      <c r="AV14" s="14">
        <v>0.20260456686772499</v>
      </c>
      <c r="AW14" s="14">
        <v>0.23074976674304901</v>
      </c>
      <c r="AX14" s="14">
        <v>0.27847599621617602</v>
      </c>
      <c r="AY14" s="14">
        <v>0.30256203541920601</v>
      </c>
      <c r="AZ14" s="14">
        <v>0.249267386888222</v>
      </c>
      <c r="BA14" s="14">
        <v>0.38334130908775599</v>
      </c>
      <c r="BB14" s="14"/>
      <c r="BC14" s="14">
        <v>0.26738555250241902</v>
      </c>
      <c r="BD14" s="14">
        <v>0.174502769255962</v>
      </c>
      <c r="BE14" s="14"/>
      <c r="BF14" s="14">
        <v>0.249593002826104</v>
      </c>
      <c r="BG14" s="14">
        <v>0.180689593741093</v>
      </c>
      <c r="BH14" s="14">
        <v>0.195730445257073</v>
      </c>
      <c r="BI14" s="14">
        <v>0.17277638121827199</v>
      </c>
      <c r="BJ14" s="14"/>
      <c r="BK14" s="14">
        <v>0.25628887925056598</v>
      </c>
      <c r="BL14" s="14">
        <v>0.21025915586411001</v>
      </c>
      <c r="BM14" s="14">
        <v>0.20007621233471701</v>
      </c>
      <c r="BN14" s="14">
        <v>0.14331873097678199</v>
      </c>
      <c r="BO14" s="14"/>
      <c r="BP14" s="14">
        <v>0.24697201293506699</v>
      </c>
      <c r="BQ14" s="14">
        <v>0.18350590189256899</v>
      </c>
      <c r="BR14" s="14">
        <v>0.15954042261208901</v>
      </c>
      <c r="BS14" s="14">
        <v>0.23241662871820901</v>
      </c>
      <c r="BT14" s="14">
        <v>0.16518492951035599</v>
      </c>
    </row>
    <row r="15" spans="2:72" x14ac:dyDescent="0.35">
      <c r="B15" t="s">
        <v>100</v>
      </c>
      <c r="C15" s="14">
        <v>0.26448146685493501</v>
      </c>
      <c r="D15" s="14">
        <v>0.26313633759275601</v>
      </c>
      <c r="E15" s="14">
        <v>0.26598749679695899</v>
      </c>
      <c r="F15" s="14"/>
      <c r="G15" s="14">
        <v>0.289103853275475</v>
      </c>
      <c r="H15" s="14">
        <v>0.29110852587950298</v>
      </c>
      <c r="I15" s="14">
        <v>0.27404637093937601</v>
      </c>
      <c r="J15" s="14">
        <v>0.25463472151518002</v>
      </c>
      <c r="K15" s="14">
        <v>0.23857927591561201</v>
      </c>
      <c r="L15" s="14">
        <v>0.24407979690176401</v>
      </c>
      <c r="M15" s="14"/>
      <c r="N15" s="14">
        <v>0.28301166543718598</v>
      </c>
      <c r="O15" s="14">
        <v>0.28691334885360198</v>
      </c>
      <c r="P15" s="14">
        <v>0.248546624304812</v>
      </c>
      <c r="Q15" s="14">
        <v>0.23630115192292001</v>
      </c>
      <c r="R15" s="14"/>
      <c r="S15" s="14">
        <v>0.27276885620316299</v>
      </c>
      <c r="T15" s="14">
        <v>0.25662791364126603</v>
      </c>
      <c r="U15" s="14">
        <v>0.261738317869812</v>
      </c>
      <c r="V15" s="14">
        <v>0.261153146922605</v>
      </c>
      <c r="W15" s="14">
        <v>0.28127389015753701</v>
      </c>
      <c r="X15" s="14">
        <v>0.25326693657715899</v>
      </c>
      <c r="Y15" s="14">
        <v>0.28533868525976003</v>
      </c>
      <c r="Z15" s="14">
        <v>0.25090599103535099</v>
      </c>
      <c r="AA15" s="14">
        <v>0.26946638304588999</v>
      </c>
      <c r="AB15" s="14">
        <v>0.27433639699755202</v>
      </c>
      <c r="AC15" s="14">
        <v>0.237238269730594</v>
      </c>
      <c r="AD15" s="14">
        <v>0.231585196190292</v>
      </c>
      <c r="AE15" s="14"/>
      <c r="AF15" s="14">
        <v>0.21420038029750099</v>
      </c>
      <c r="AG15" s="14">
        <v>0.266871670187729</v>
      </c>
      <c r="AH15" s="14">
        <v>0.29977088438073801</v>
      </c>
      <c r="AI15" s="14">
        <v>0.30792337503356598</v>
      </c>
      <c r="AJ15" s="14">
        <v>0.23870993024492401</v>
      </c>
      <c r="AK15" s="14"/>
      <c r="AL15" s="14">
        <v>0.16904983653505701</v>
      </c>
      <c r="AM15" s="14">
        <v>0.26335026271641898</v>
      </c>
      <c r="AN15" s="14">
        <v>0.238767089859523</v>
      </c>
      <c r="AO15" s="14">
        <v>0.24017330780447399</v>
      </c>
      <c r="AP15" s="14">
        <v>0.249667249159986</v>
      </c>
      <c r="AQ15" s="14">
        <v>0.23761724269572199</v>
      </c>
      <c r="AR15" s="14">
        <v>0.25885493843789198</v>
      </c>
      <c r="AS15" s="14">
        <v>0.280681191346629</v>
      </c>
      <c r="AT15" s="14">
        <v>0.32458058552053798</v>
      </c>
      <c r="AU15" s="14">
        <v>0.26289866049350002</v>
      </c>
      <c r="AV15" s="14">
        <v>0.29631034180833998</v>
      </c>
      <c r="AW15" s="14">
        <v>0.26967992168185201</v>
      </c>
      <c r="AX15" s="14">
        <v>0.28794074722754498</v>
      </c>
      <c r="AY15" s="14">
        <v>0.25985832343358301</v>
      </c>
      <c r="AZ15" s="14">
        <v>0.328903000491091</v>
      </c>
      <c r="BA15" s="14">
        <v>0.26282936244183203</v>
      </c>
      <c r="BB15" s="14"/>
      <c r="BC15" s="14">
        <v>0.27280494358921498</v>
      </c>
      <c r="BD15" s="14">
        <v>0.26083379243875199</v>
      </c>
      <c r="BE15" s="14"/>
      <c r="BF15" s="14">
        <v>0.28090980332473497</v>
      </c>
      <c r="BG15" s="14">
        <v>0.27693053142776403</v>
      </c>
      <c r="BH15" s="14">
        <v>0.25356652015765802</v>
      </c>
      <c r="BI15" s="14">
        <v>0.21885353252940001</v>
      </c>
      <c r="BJ15" s="14"/>
      <c r="BK15" s="14">
        <v>0.299495081502266</v>
      </c>
      <c r="BL15" s="14">
        <v>0.29248236438744102</v>
      </c>
      <c r="BM15" s="14">
        <v>0.260093320713226</v>
      </c>
      <c r="BN15" s="14">
        <v>0.209934298018048</v>
      </c>
      <c r="BO15" s="14"/>
      <c r="BP15" s="14">
        <v>0.29095396915698002</v>
      </c>
      <c r="BQ15" s="14">
        <v>0.27477085056001299</v>
      </c>
      <c r="BR15" s="14">
        <v>0.24930213301012999</v>
      </c>
      <c r="BS15" s="14">
        <v>0.27203198100176501</v>
      </c>
      <c r="BT15" s="14">
        <v>0.23391888816666701</v>
      </c>
    </row>
    <row r="16" spans="2:72" x14ac:dyDescent="0.35">
      <c r="B16" t="s">
        <v>101</v>
      </c>
      <c r="C16" s="14">
        <v>0.45839349032302001</v>
      </c>
      <c r="D16" s="14">
        <v>0.42416651936060101</v>
      </c>
      <c r="E16" s="14">
        <v>0.49084292341053598</v>
      </c>
      <c r="F16" s="14"/>
      <c r="G16" s="14">
        <v>0.345754470426057</v>
      </c>
      <c r="H16" s="14">
        <v>0.31336698784845302</v>
      </c>
      <c r="I16" s="14">
        <v>0.39157552961613301</v>
      </c>
      <c r="J16" s="14">
        <v>0.52285369504450296</v>
      </c>
      <c r="K16" s="14">
        <v>0.57465459861599999</v>
      </c>
      <c r="L16" s="14">
        <v>0.57513543204434103</v>
      </c>
      <c r="M16" s="14"/>
      <c r="N16" s="14">
        <v>0.348801033729148</v>
      </c>
      <c r="O16" s="14">
        <v>0.45793957223120102</v>
      </c>
      <c r="P16" s="14">
        <v>0.49528292636224702</v>
      </c>
      <c r="Q16" s="14">
        <v>0.54091854915437398</v>
      </c>
      <c r="R16" s="14"/>
      <c r="S16" s="14">
        <v>0.31486789770468598</v>
      </c>
      <c r="T16" s="14">
        <v>0.513451385575737</v>
      </c>
      <c r="U16" s="14">
        <v>0.497999672155019</v>
      </c>
      <c r="V16" s="14">
        <v>0.46037133798417501</v>
      </c>
      <c r="W16" s="14">
        <v>0.49286373766379998</v>
      </c>
      <c r="X16" s="14">
        <v>0.42825521420208801</v>
      </c>
      <c r="Y16" s="14">
        <v>0.48071935539479499</v>
      </c>
      <c r="Z16" s="14">
        <v>0.499264180181136</v>
      </c>
      <c r="AA16" s="14">
        <v>0.45258025471458802</v>
      </c>
      <c r="AB16" s="14">
        <v>0.46823713836619102</v>
      </c>
      <c r="AC16" s="14">
        <v>0.52816433022389997</v>
      </c>
      <c r="AD16" s="14">
        <v>0.54967345995079597</v>
      </c>
      <c r="AE16" s="14"/>
      <c r="AF16" s="14">
        <v>0.58425351833648198</v>
      </c>
      <c r="AG16" s="14">
        <v>0.513929322289431</v>
      </c>
      <c r="AH16" s="14">
        <v>0.35884887549542899</v>
      </c>
      <c r="AI16" s="14">
        <v>0.273892571650734</v>
      </c>
      <c r="AJ16" s="14">
        <v>0.19666781506388201</v>
      </c>
      <c r="AK16" s="14"/>
      <c r="AL16" s="14">
        <v>0.490330596694868</v>
      </c>
      <c r="AM16" s="14">
        <v>0.47765624552719899</v>
      </c>
      <c r="AN16" s="14">
        <v>0.51527643037237303</v>
      </c>
      <c r="AO16" s="14">
        <v>0.53003375254924401</v>
      </c>
      <c r="AP16" s="14">
        <v>0.50323188725705803</v>
      </c>
      <c r="AQ16" s="14">
        <v>0.53406134059995403</v>
      </c>
      <c r="AR16" s="14">
        <v>0.47486622147553098</v>
      </c>
      <c r="AS16" s="14">
        <v>0.48789520260917801</v>
      </c>
      <c r="AT16" s="14">
        <v>0.45361566484073901</v>
      </c>
      <c r="AU16" s="14">
        <v>0.47652746118563599</v>
      </c>
      <c r="AV16" s="14">
        <v>0.42528955767098903</v>
      </c>
      <c r="AW16" s="14">
        <v>0.427987898287641</v>
      </c>
      <c r="AX16" s="14">
        <v>0.34474103416316898</v>
      </c>
      <c r="AY16" s="14">
        <v>0.35436205720696801</v>
      </c>
      <c r="AZ16" s="14">
        <v>0.30877569849258302</v>
      </c>
      <c r="BA16" s="14">
        <v>0.21808096051589501</v>
      </c>
      <c r="BB16" s="14"/>
      <c r="BC16" s="14">
        <v>0.35168720653436703</v>
      </c>
      <c r="BD16" s="14">
        <v>0.50515637485404596</v>
      </c>
      <c r="BE16" s="14"/>
      <c r="BF16" s="14">
        <v>0.42333577944606698</v>
      </c>
      <c r="BG16" s="14">
        <v>0.48040048446977401</v>
      </c>
      <c r="BH16" s="14">
        <v>0.45332915924137102</v>
      </c>
      <c r="BI16" s="14">
        <v>0.48743405578190302</v>
      </c>
      <c r="BJ16" s="14"/>
      <c r="BK16" s="14">
        <v>0.38880328233839201</v>
      </c>
      <c r="BL16" s="14">
        <v>0.42871882719314203</v>
      </c>
      <c r="BM16" s="14">
        <v>0.46040634665211999</v>
      </c>
      <c r="BN16" s="14">
        <v>0.55545570776426001</v>
      </c>
      <c r="BO16" s="14"/>
      <c r="BP16" s="14">
        <v>0.354146277632087</v>
      </c>
      <c r="BQ16" s="14">
        <v>0.50227721439526096</v>
      </c>
      <c r="BR16" s="14">
        <v>0.57306530462578298</v>
      </c>
      <c r="BS16" s="14">
        <v>0.41120309893380402</v>
      </c>
      <c r="BT16" s="14">
        <v>0.52208605293408294</v>
      </c>
    </row>
    <row r="17" spans="2:72" x14ac:dyDescent="0.35">
      <c r="B17" t="s">
        <v>102</v>
      </c>
      <c r="C17" s="14">
        <v>2.2895379227275699E-2</v>
      </c>
      <c r="D17" s="14">
        <v>1.6595886117961402E-2</v>
      </c>
      <c r="E17" s="14">
        <v>2.8900033848209501E-2</v>
      </c>
      <c r="F17" s="14"/>
      <c r="G17" s="14">
        <v>3.9808633664329303E-2</v>
      </c>
      <c r="H17" s="14">
        <v>2.66116622515894E-2</v>
      </c>
      <c r="I17" s="14">
        <v>2.5805594619472901E-2</v>
      </c>
      <c r="J17" s="14">
        <v>1.7493757468221401E-2</v>
      </c>
      <c r="K17" s="14">
        <v>2.0064321002285002E-2</v>
      </c>
      <c r="L17" s="14">
        <v>1.25802584090137E-2</v>
      </c>
      <c r="M17" s="14"/>
      <c r="N17" s="14">
        <v>1.2349260913860001E-2</v>
      </c>
      <c r="O17" s="14">
        <v>2.0092226375895798E-2</v>
      </c>
      <c r="P17" s="14">
        <v>2.0180449739203701E-2</v>
      </c>
      <c r="Q17" s="14">
        <v>3.99526024440102E-2</v>
      </c>
      <c r="R17" s="14"/>
      <c r="S17" s="14">
        <v>1.6598548305768301E-2</v>
      </c>
      <c r="T17" s="14">
        <v>1.9286998994372698E-2</v>
      </c>
      <c r="U17" s="14">
        <v>2.62692927825878E-2</v>
      </c>
      <c r="V17" s="14">
        <v>2.4967900895430401E-2</v>
      </c>
      <c r="W17" s="14">
        <v>3.38431186638724E-2</v>
      </c>
      <c r="X17" s="14">
        <v>2.5127994158006602E-2</v>
      </c>
      <c r="Y17" s="14">
        <v>2.3090228337918999E-2</v>
      </c>
      <c r="Z17" s="14">
        <v>2.0588884773024702E-2</v>
      </c>
      <c r="AA17" s="14">
        <v>2.1197980799086899E-2</v>
      </c>
      <c r="AB17" s="14">
        <v>2.26946336551665E-2</v>
      </c>
      <c r="AC17" s="14">
        <v>3.0790911363788399E-2</v>
      </c>
      <c r="AD17" s="14">
        <v>1.6686162916801601E-2</v>
      </c>
      <c r="AE17" s="14"/>
      <c r="AF17" s="14">
        <v>3.2356676543209797E-2</v>
      </c>
      <c r="AG17" s="14">
        <v>2.31380450278755E-2</v>
      </c>
      <c r="AH17" s="14">
        <v>1.67364205374552E-2</v>
      </c>
      <c r="AI17" s="14">
        <v>1.4109800524739501E-2</v>
      </c>
      <c r="AJ17" s="14">
        <v>0</v>
      </c>
      <c r="AK17" s="14"/>
      <c r="AL17" s="14">
        <v>0.16477433659496399</v>
      </c>
      <c r="AM17" s="14">
        <v>4.9225525561271598E-2</v>
      </c>
      <c r="AN17" s="14">
        <v>3.2030713036116397E-2</v>
      </c>
      <c r="AO17" s="14">
        <v>2.1086529939384601E-2</v>
      </c>
      <c r="AP17" s="14">
        <v>3.2280349227954801E-2</v>
      </c>
      <c r="AQ17" s="14">
        <v>2.3805562058510098E-2</v>
      </c>
      <c r="AR17" s="14">
        <v>2.9929082518467601E-2</v>
      </c>
      <c r="AS17" s="14">
        <v>1.41859876554477E-2</v>
      </c>
      <c r="AT17" s="14">
        <v>1.3938817598984301E-2</v>
      </c>
      <c r="AU17" s="14">
        <v>1.3154950491319701E-2</v>
      </c>
      <c r="AV17" s="14">
        <v>1.11515731906222E-2</v>
      </c>
      <c r="AW17" s="14">
        <v>8.1613227469503197E-3</v>
      </c>
      <c r="AX17" s="14">
        <v>7.7321390317761996E-3</v>
      </c>
      <c r="AY17" s="14">
        <v>1.6216905841557001E-2</v>
      </c>
      <c r="AZ17" s="14">
        <v>9.6466078119598897E-3</v>
      </c>
      <c r="BA17" s="14">
        <v>6.4828701910324598E-3</v>
      </c>
      <c r="BB17" s="14"/>
      <c r="BC17" s="14">
        <v>1.31445060767821E-2</v>
      </c>
      <c r="BD17" s="14">
        <v>2.7168594815181898E-2</v>
      </c>
      <c r="BE17" s="14"/>
      <c r="BF17" s="14">
        <v>5.6211724381369198E-3</v>
      </c>
      <c r="BG17" s="14">
        <v>1.6537391758362899E-2</v>
      </c>
      <c r="BH17" s="14">
        <v>2.6226682743768499E-2</v>
      </c>
      <c r="BI17" s="14">
        <v>6.9720053273088695E-2</v>
      </c>
      <c r="BJ17" s="14"/>
      <c r="BK17" s="14">
        <v>6.6212036956428497E-3</v>
      </c>
      <c r="BL17" s="14">
        <v>1.7220453299418698E-2</v>
      </c>
      <c r="BM17" s="14">
        <v>1.8585480191730699E-2</v>
      </c>
      <c r="BN17" s="14">
        <v>5.23150059021164E-2</v>
      </c>
      <c r="BO17" s="14"/>
      <c r="BP17" s="14">
        <v>1.88805050779348E-2</v>
      </c>
      <c r="BQ17" s="14">
        <v>1.5681161209934999E-2</v>
      </c>
      <c r="BR17" s="14">
        <v>9.6577490575829403E-3</v>
      </c>
      <c r="BS17" s="14">
        <v>1.3159415487650501E-2</v>
      </c>
      <c r="BT17" s="14">
        <v>4.5051699974811198E-2</v>
      </c>
    </row>
    <row r="18" spans="2:72" x14ac:dyDescent="0.35">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row>
    <row r="19" spans="2:72" x14ac:dyDescent="0.35">
      <c r="B19" s="6" t="s">
        <v>108</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row>
    <row r="20" spans="2:72" x14ac:dyDescent="0.35">
      <c r="B20" s="21" t="s">
        <v>106</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row>
    <row r="21" spans="2:72" x14ac:dyDescent="0.35">
      <c r="B21" t="s">
        <v>98</v>
      </c>
      <c r="C21" s="14">
        <v>3.8897075723087503E-2</v>
      </c>
      <c r="D21" s="14">
        <v>5.19258282064579E-2</v>
      </c>
      <c r="E21" s="14">
        <v>2.63588475324169E-2</v>
      </c>
      <c r="F21" s="14"/>
      <c r="G21" s="14">
        <v>6.8761159148510401E-2</v>
      </c>
      <c r="H21" s="14">
        <v>8.1129662554282903E-2</v>
      </c>
      <c r="I21" s="14">
        <v>5.4235322430262599E-2</v>
      </c>
      <c r="J21" s="14">
        <v>2.4139966541374399E-2</v>
      </c>
      <c r="K21" s="14">
        <v>9.6316774174391301E-3</v>
      </c>
      <c r="L21" s="14">
        <v>3.8665899272310299E-3</v>
      </c>
      <c r="M21" s="14"/>
      <c r="N21" s="14">
        <v>5.2838365695247101E-2</v>
      </c>
      <c r="O21" s="14">
        <v>2.6143579142370199E-2</v>
      </c>
      <c r="P21" s="14">
        <v>4.2096085902125997E-2</v>
      </c>
      <c r="Q21" s="14">
        <v>3.4883884906066198E-2</v>
      </c>
      <c r="R21" s="14"/>
      <c r="S21" s="14">
        <v>8.1115220807621097E-2</v>
      </c>
      <c r="T21" s="14">
        <v>2.4755966432809501E-2</v>
      </c>
      <c r="U21" s="14">
        <v>2.2977963797356001E-2</v>
      </c>
      <c r="V21" s="14">
        <v>3.4688250986050398E-2</v>
      </c>
      <c r="W21" s="14">
        <v>1.9851415078407202E-2</v>
      </c>
      <c r="X21" s="14">
        <v>6.8876615494016205E-2</v>
      </c>
      <c r="Y21" s="14">
        <v>1.7252020142216301E-2</v>
      </c>
      <c r="Z21" s="14">
        <v>3.7308002848535499E-2</v>
      </c>
      <c r="AA21" s="14">
        <v>3.5832648214447503E-2</v>
      </c>
      <c r="AB21" s="14">
        <v>2.9510657720615601E-2</v>
      </c>
      <c r="AC21" s="14">
        <v>2.64402195624662E-2</v>
      </c>
      <c r="AD21" s="14">
        <v>3.2724705107859402E-2</v>
      </c>
      <c r="AE21" s="14"/>
      <c r="AF21" s="14">
        <v>2.5987462744486801E-2</v>
      </c>
      <c r="AG21" s="14">
        <v>2.5956249455405998E-2</v>
      </c>
      <c r="AH21" s="14">
        <v>4.0876626636945503E-2</v>
      </c>
      <c r="AI21" s="14">
        <v>6.5919326926996397E-2</v>
      </c>
      <c r="AJ21" s="14">
        <v>0.229813666550192</v>
      </c>
      <c r="AK21" s="14"/>
      <c r="AL21" s="14">
        <v>1.3810519964002999E-2</v>
      </c>
      <c r="AM21" s="14">
        <v>5.5936532084046302E-2</v>
      </c>
      <c r="AN21" s="14">
        <v>3.8808371645423799E-2</v>
      </c>
      <c r="AO21" s="14">
        <v>3.0658888982492701E-2</v>
      </c>
      <c r="AP21" s="14">
        <v>3.7994435307269002E-2</v>
      </c>
      <c r="AQ21" s="14">
        <v>2.8089793466202599E-2</v>
      </c>
      <c r="AR21" s="14">
        <v>3.7194691244511802E-2</v>
      </c>
      <c r="AS21" s="14">
        <v>3.6504037262212997E-2</v>
      </c>
      <c r="AT21" s="14">
        <v>2.8506586598516698E-2</v>
      </c>
      <c r="AU21" s="14">
        <v>1.75273026527853E-2</v>
      </c>
      <c r="AV21" s="14">
        <v>2.7218464997116901E-2</v>
      </c>
      <c r="AW21" s="14">
        <v>4.5580513839862502E-2</v>
      </c>
      <c r="AX21" s="14">
        <v>4.8072327310270301E-2</v>
      </c>
      <c r="AY21" s="14">
        <v>3.3470906490526399E-2</v>
      </c>
      <c r="AZ21" s="14">
        <v>7.4562642308665203E-2</v>
      </c>
      <c r="BA21" s="14">
        <v>0.10658194366024</v>
      </c>
      <c r="BB21" s="14"/>
      <c r="BC21" s="14">
        <v>7.8603767656178297E-2</v>
      </c>
      <c r="BD21" s="14">
        <v>2.1496043805850198E-2</v>
      </c>
      <c r="BE21" s="14"/>
      <c r="BF21" s="14">
        <v>1.96972549142851E-2</v>
      </c>
      <c r="BG21" s="14">
        <v>3.39100993841756E-2</v>
      </c>
      <c r="BH21" s="14">
        <v>6.1984494557740397E-2</v>
      </c>
      <c r="BI21" s="14">
        <v>4.7372581735986297E-2</v>
      </c>
      <c r="BJ21" s="14"/>
      <c r="BK21" s="14">
        <v>2.7924105365617902E-2</v>
      </c>
      <c r="BL21" s="14">
        <v>3.3087663493178099E-2</v>
      </c>
      <c r="BM21" s="14">
        <v>5.25525440564268E-2</v>
      </c>
      <c r="BN21" s="14">
        <v>3.3390874039585801E-2</v>
      </c>
      <c r="BO21" s="14"/>
      <c r="BP21" s="14">
        <v>7.5951102773247098E-2</v>
      </c>
      <c r="BQ21" s="14">
        <v>2.0080370995219501E-2</v>
      </c>
      <c r="BR21" s="14">
        <v>4.5619879067642496E-3</v>
      </c>
      <c r="BS21" s="14">
        <v>4.4153924638746102E-2</v>
      </c>
      <c r="BT21" s="14">
        <v>2.6550846487649798E-2</v>
      </c>
    </row>
    <row r="22" spans="2:72" x14ac:dyDescent="0.35">
      <c r="B22" t="s">
        <v>99</v>
      </c>
      <c r="C22" s="14">
        <v>0.167359154415235</v>
      </c>
      <c r="D22" s="14">
        <v>0.18678075232154001</v>
      </c>
      <c r="E22" s="14">
        <v>0.148657139092328</v>
      </c>
      <c r="F22" s="14"/>
      <c r="G22" s="14">
        <v>0.205792897475055</v>
      </c>
      <c r="H22" s="14">
        <v>0.242268185687148</v>
      </c>
      <c r="I22" s="14">
        <v>0.203859902281364</v>
      </c>
      <c r="J22" s="14">
        <v>0.118971698300432</v>
      </c>
      <c r="K22" s="14">
        <v>0.10714515888312599</v>
      </c>
      <c r="L22" s="14">
        <v>0.13087772554212901</v>
      </c>
      <c r="M22" s="14"/>
      <c r="N22" s="14">
        <v>0.24105359182955999</v>
      </c>
      <c r="O22" s="14">
        <v>0.16002223890082601</v>
      </c>
      <c r="P22" s="14">
        <v>0.14662267490414199</v>
      </c>
      <c r="Q22" s="14">
        <v>0.11515566507868299</v>
      </c>
      <c r="R22" s="14"/>
      <c r="S22" s="14">
        <v>0.228750918674789</v>
      </c>
      <c r="T22" s="14">
        <v>0.15675776543547601</v>
      </c>
      <c r="U22" s="14">
        <v>0.137786767542011</v>
      </c>
      <c r="V22" s="14">
        <v>0.17140065128773499</v>
      </c>
      <c r="W22" s="14">
        <v>0.138680148354479</v>
      </c>
      <c r="X22" s="14">
        <v>0.185561590864256</v>
      </c>
      <c r="Y22" s="14">
        <v>0.15248374282122601</v>
      </c>
      <c r="Z22" s="14">
        <v>0.14859960007574599</v>
      </c>
      <c r="AA22" s="14">
        <v>0.165191426301949</v>
      </c>
      <c r="AB22" s="14">
        <v>0.15766813723923101</v>
      </c>
      <c r="AC22" s="14">
        <v>0.143797949030464</v>
      </c>
      <c r="AD22" s="14">
        <v>0.14676998568240099</v>
      </c>
      <c r="AE22" s="14"/>
      <c r="AF22" s="14">
        <v>0.108629811102982</v>
      </c>
      <c r="AG22" s="14">
        <v>0.128885066128124</v>
      </c>
      <c r="AH22" s="14">
        <v>0.20880605781417699</v>
      </c>
      <c r="AI22" s="14">
        <v>0.287950874130812</v>
      </c>
      <c r="AJ22" s="14">
        <v>0.279408153806182</v>
      </c>
      <c r="AK22" s="14"/>
      <c r="AL22" s="14">
        <v>9.7608837222989797E-2</v>
      </c>
      <c r="AM22" s="14">
        <v>0.12994410833564199</v>
      </c>
      <c r="AN22" s="14">
        <v>0.114019801132606</v>
      </c>
      <c r="AO22" s="14">
        <v>0.12108990538041201</v>
      </c>
      <c r="AP22" s="14">
        <v>0.144651005390208</v>
      </c>
      <c r="AQ22" s="14">
        <v>0.13176773931309399</v>
      </c>
      <c r="AR22" s="14">
        <v>0.15669045912703</v>
      </c>
      <c r="AS22" s="14">
        <v>0.16314961168478301</v>
      </c>
      <c r="AT22" s="14">
        <v>0.163833684926667</v>
      </c>
      <c r="AU22" s="14">
        <v>0.188920859910334</v>
      </c>
      <c r="AV22" s="14">
        <v>0.171765181976199</v>
      </c>
      <c r="AW22" s="14">
        <v>0.19504121297903099</v>
      </c>
      <c r="AX22" s="14">
        <v>0.22565283291267699</v>
      </c>
      <c r="AY22" s="14">
        <v>0.22199262271569201</v>
      </c>
      <c r="AZ22" s="14">
        <v>0.20490303680045199</v>
      </c>
      <c r="BA22" s="14">
        <v>0.34294863502429901</v>
      </c>
      <c r="BB22" s="14"/>
      <c r="BC22" s="14">
        <v>0.23856590098935601</v>
      </c>
      <c r="BD22" s="14">
        <v>0.13615356136439999</v>
      </c>
      <c r="BE22" s="14"/>
      <c r="BF22" s="14">
        <v>0.19682161837819401</v>
      </c>
      <c r="BG22" s="14">
        <v>0.13932347961726199</v>
      </c>
      <c r="BH22" s="14">
        <v>0.16985317192832999</v>
      </c>
      <c r="BI22" s="14">
        <v>0.170841641447189</v>
      </c>
      <c r="BJ22" s="14"/>
      <c r="BK22" s="14">
        <v>0.21345550789746001</v>
      </c>
      <c r="BL22" s="14">
        <v>0.167644329991635</v>
      </c>
      <c r="BM22" s="14">
        <v>0.16375689665019</v>
      </c>
      <c r="BN22" s="14">
        <v>0.123404602215182</v>
      </c>
      <c r="BO22" s="14"/>
      <c r="BP22" s="14">
        <v>0.22621667361115899</v>
      </c>
      <c r="BQ22" s="14">
        <v>0.120607345557183</v>
      </c>
      <c r="BR22" s="14">
        <v>0.12374138013736199</v>
      </c>
      <c r="BS22" s="14">
        <v>0.19925290909716101</v>
      </c>
      <c r="BT22" s="14">
        <v>0.13182366258931799</v>
      </c>
    </row>
    <row r="23" spans="2:72" x14ac:dyDescent="0.35">
      <c r="B23" t="s">
        <v>100</v>
      </c>
      <c r="C23" s="14">
        <v>0.29702585207447002</v>
      </c>
      <c r="D23" s="14">
        <v>0.30638152783228201</v>
      </c>
      <c r="E23" s="14">
        <v>0.28873418759446901</v>
      </c>
      <c r="F23" s="14"/>
      <c r="G23" s="14">
        <v>0.31464173726802303</v>
      </c>
      <c r="H23" s="14">
        <v>0.32697656607007602</v>
      </c>
      <c r="I23" s="14">
        <v>0.28803517211532698</v>
      </c>
      <c r="J23" s="14">
        <v>0.27082369865172501</v>
      </c>
      <c r="K23" s="14">
        <v>0.25920397425088998</v>
      </c>
      <c r="L23" s="14">
        <v>0.31494069361940003</v>
      </c>
      <c r="M23" s="14"/>
      <c r="N23" s="14">
        <v>0.33847374123528201</v>
      </c>
      <c r="O23" s="14">
        <v>0.31563855409056302</v>
      </c>
      <c r="P23" s="14">
        <v>0.27458552705070999</v>
      </c>
      <c r="Q23" s="14">
        <v>0.25324760920064499</v>
      </c>
      <c r="R23" s="14"/>
      <c r="S23" s="14">
        <v>0.331327517665302</v>
      </c>
      <c r="T23" s="14">
        <v>0.28162105305292801</v>
      </c>
      <c r="U23" s="14">
        <v>0.31313316575676298</v>
      </c>
      <c r="V23" s="14">
        <v>0.28564248666818698</v>
      </c>
      <c r="W23" s="14">
        <v>0.32225697301242301</v>
      </c>
      <c r="X23" s="14">
        <v>0.26904082812936098</v>
      </c>
      <c r="Y23" s="14">
        <v>0.31264203272867602</v>
      </c>
      <c r="Z23" s="14">
        <v>0.28917487810251502</v>
      </c>
      <c r="AA23" s="14">
        <v>0.30972043159748402</v>
      </c>
      <c r="AB23" s="14">
        <v>0.28224254073841998</v>
      </c>
      <c r="AC23" s="14">
        <v>0.26532888325561699</v>
      </c>
      <c r="AD23" s="14">
        <v>0.23934834911246999</v>
      </c>
      <c r="AE23" s="14"/>
      <c r="AF23" s="14">
        <v>0.242697132432178</v>
      </c>
      <c r="AG23" s="14">
        <v>0.28898908833484199</v>
      </c>
      <c r="AH23" s="14">
        <v>0.34650734708435499</v>
      </c>
      <c r="AI23" s="14">
        <v>0.33488191356346297</v>
      </c>
      <c r="AJ23" s="14">
        <v>0.306933540927462</v>
      </c>
      <c r="AK23" s="14"/>
      <c r="AL23" s="14">
        <v>0.26022469240166501</v>
      </c>
      <c r="AM23" s="14">
        <v>0.28209927935286699</v>
      </c>
      <c r="AN23" s="14">
        <v>0.27823238123090199</v>
      </c>
      <c r="AO23" s="14">
        <v>0.28912931487133903</v>
      </c>
      <c r="AP23" s="14">
        <v>0.27397612851914399</v>
      </c>
      <c r="AQ23" s="14">
        <v>0.25069243706093502</v>
      </c>
      <c r="AR23" s="14">
        <v>0.28220978814521502</v>
      </c>
      <c r="AS23" s="14">
        <v>0.30003382660762801</v>
      </c>
      <c r="AT23" s="14">
        <v>0.31338305387002302</v>
      </c>
      <c r="AU23" s="14">
        <v>0.30408435946815798</v>
      </c>
      <c r="AV23" s="14">
        <v>0.33828519749432301</v>
      </c>
      <c r="AW23" s="14">
        <v>0.31098851081052098</v>
      </c>
      <c r="AX23" s="14">
        <v>0.36344900173539602</v>
      </c>
      <c r="AY23" s="14">
        <v>0.34387320061634002</v>
      </c>
      <c r="AZ23" s="14">
        <v>0.33790330664852097</v>
      </c>
      <c r="BA23" s="14">
        <v>0.33234090858909099</v>
      </c>
      <c r="BB23" s="14"/>
      <c r="BC23" s="14">
        <v>0.29037381579815602</v>
      </c>
      <c r="BD23" s="14">
        <v>0.29994103563480801</v>
      </c>
      <c r="BE23" s="14"/>
      <c r="BF23" s="14">
        <v>0.33228540255487998</v>
      </c>
      <c r="BG23" s="14">
        <v>0.31796334947574301</v>
      </c>
      <c r="BH23" s="14">
        <v>0.26509149520088598</v>
      </c>
      <c r="BI23" s="14">
        <v>0.230675602595552</v>
      </c>
      <c r="BJ23" s="14"/>
      <c r="BK23" s="14">
        <v>0.35179832367463199</v>
      </c>
      <c r="BL23" s="14">
        <v>0.32805528117333699</v>
      </c>
      <c r="BM23" s="14">
        <v>0.28555625384327998</v>
      </c>
      <c r="BN23" s="14">
        <v>0.23018500269772599</v>
      </c>
      <c r="BO23" s="14"/>
      <c r="BP23" s="14">
        <v>0.30199539412746101</v>
      </c>
      <c r="BQ23" s="14">
        <v>0.30192683927120301</v>
      </c>
      <c r="BR23" s="14">
        <v>0.31836293797813903</v>
      </c>
      <c r="BS23" s="14">
        <v>0.32195076962546898</v>
      </c>
      <c r="BT23" s="14">
        <v>0.25809789843310799</v>
      </c>
    </row>
    <row r="24" spans="2:72" x14ac:dyDescent="0.35">
      <c r="B24" t="s">
        <v>101</v>
      </c>
      <c r="C24" s="14">
        <v>0.470640715869451</v>
      </c>
      <c r="D24" s="14">
        <v>0.436843012942707</v>
      </c>
      <c r="E24" s="14">
        <v>0.50224372595153899</v>
      </c>
      <c r="F24" s="14"/>
      <c r="G24" s="14">
        <v>0.36023064273212901</v>
      </c>
      <c r="H24" s="14">
        <v>0.32101149747525098</v>
      </c>
      <c r="I24" s="14">
        <v>0.42838761797215102</v>
      </c>
      <c r="J24" s="14">
        <v>0.56302575475505101</v>
      </c>
      <c r="K24" s="14">
        <v>0.599891379067507</v>
      </c>
      <c r="L24" s="14">
        <v>0.53827046399704703</v>
      </c>
      <c r="M24" s="14"/>
      <c r="N24" s="14">
        <v>0.35085707414178502</v>
      </c>
      <c r="O24" s="14">
        <v>0.47595946877501799</v>
      </c>
      <c r="P24" s="14">
        <v>0.51375421354296102</v>
      </c>
      <c r="Q24" s="14">
        <v>0.55392543169965702</v>
      </c>
      <c r="R24" s="14"/>
      <c r="S24" s="14">
        <v>0.33229533375187198</v>
      </c>
      <c r="T24" s="14">
        <v>0.51579312584978998</v>
      </c>
      <c r="U24" s="14">
        <v>0.495223209759029</v>
      </c>
      <c r="V24" s="14">
        <v>0.47790119478990301</v>
      </c>
      <c r="W24" s="14">
        <v>0.48137099455298399</v>
      </c>
      <c r="X24" s="14">
        <v>0.45270191518546898</v>
      </c>
      <c r="Y24" s="14">
        <v>0.49884384243091801</v>
      </c>
      <c r="Z24" s="14">
        <v>0.49926196133989997</v>
      </c>
      <c r="AA24" s="14">
        <v>0.456272286723517</v>
      </c>
      <c r="AB24" s="14">
        <v>0.514568395978098</v>
      </c>
      <c r="AC24" s="14">
        <v>0.53676674041082195</v>
      </c>
      <c r="AD24" s="14">
        <v>0.55947426919718102</v>
      </c>
      <c r="AE24" s="14"/>
      <c r="AF24" s="14">
        <v>0.58687414297555396</v>
      </c>
      <c r="AG24" s="14">
        <v>0.53005035812164503</v>
      </c>
      <c r="AH24" s="14">
        <v>0.379854636900186</v>
      </c>
      <c r="AI24" s="14">
        <v>0.29727501275054002</v>
      </c>
      <c r="AJ24" s="14">
        <v>0.18384463871616299</v>
      </c>
      <c r="AK24" s="14"/>
      <c r="AL24" s="14">
        <v>0.50233530744431498</v>
      </c>
      <c r="AM24" s="14">
        <v>0.46881339130128302</v>
      </c>
      <c r="AN24" s="14">
        <v>0.53844431535787995</v>
      </c>
      <c r="AO24" s="14">
        <v>0.52513561579356804</v>
      </c>
      <c r="AP24" s="14">
        <v>0.51244726699508802</v>
      </c>
      <c r="AQ24" s="14">
        <v>0.55967922658142299</v>
      </c>
      <c r="AR24" s="14">
        <v>0.50277426779783096</v>
      </c>
      <c r="AS24" s="14">
        <v>0.484217225391252</v>
      </c>
      <c r="AT24" s="14">
        <v>0.480154611565762</v>
      </c>
      <c r="AU24" s="14">
        <v>0.482699150146783</v>
      </c>
      <c r="AV24" s="14">
        <v>0.44210460473079699</v>
      </c>
      <c r="AW24" s="14">
        <v>0.43460757004004003</v>
      </c>
      <c r="AX24" s="14">
        <v>0.35233141704273302</v>
      </c>
      <c r="AY24" s="14">
        <v>0.37553646200020102</v>
      </c>
      <c r="AZ24" s="14">
        <v>0.364306559484468</v>
      </c>
      <c r="BA24" s="14">
        <v>0.20351593826792999</v>
      </c>
      <c r="BB24" s="14"/>
      <c r="BC24" s="14">
        <v>0.37175605295832098</v>
      </c>
      <c r="BD24" s="14">
        <v>0.51397585893151598</v>
      </c>
      <c r="BE24" s="14"/>
      <c r="BF24" s="14">
        <v>0.43947895844531898</v>
      </c>
      <c r="BG24" s="14">
        <v>0.48969733652796799</v>
      </c>
      <c r="BH24" s="14">
        <v>0.472540487128774</v>
      </c>
      <c r="BI24" s="14">
        <v>0.48511516891191597</v>
      </c>
      <c r="BJ24" s="14"/>
      <c r="BK24" s="14">
        <v>0.395730928853879</v>
      </c>
      <c r="BL24" s="14">
        <v>0.44744017823836701</v>
      </c>
      <c r="BM24" s="14">
        <v>0.47744950490727001</v>
      </c>
      <c r="BN24" s="14">
        <v>0.56003474883126003</v>
      </c>
      <c r="BO24" s="14"/>
      <c r="BP24" s="14">
        <v>0.37357946988839602</v>
      </c>
      <c r="BQ24" s="14">
        <v>0.53328453472514603</v>
      </c>
      <c r="BR24" s="14">
        <v>0.54220086832525605</v>
      </c>
      <c r="BS24" s="14">
        <v>0.41982239660973902</v>
      </c>
      <c r="BT24" s="14">
        <v>0.53659646658043503</v>
      </c>
    </row>
    <row r="25" spans="2:72" x14ac:dyDescent="0.35">
      <c r="B25" t="s">
        <v>102</v>
      </c>
      <c r="C25" s="14">
        <v>2.6077201917757E-2</v>
      </c>
      <c r="D25" s="14">
        <v>1.8068878697012999E-2</v>
      </c>
      <c r="E25" s="14">
        <v>3.4006099829247398E-2</v>
      </c>
      <c r="F25" s="14"/>
      <c r="G25" s="14">
        <v>5.0573563376283201E-2</v>
      </c>
      <c r="H25" s="14">
        <v>2.8614088213241101E-2</v>
      </c>
      <c r="I25" s="14">
        <v>2.5481985200894501E-2</v>
      </c>
      <c r="J25" s="14">
        <v>2.3038881751416999E-2</v>
      </c>
      <c r="K25" s="14">
        <v>2.4127810381036899E-2</v>
      </c>
      <c r="L25" s="14">
        <v>1.20445269141938E-2</v>
      </c>
      <c r="M25" s="14"/>
      <c r="N25" s="14">
        <v>1.6777227098126402E-2</v>
      </c>
      <c r="O25" s="14">
        <v>2.2236159091222799E-2</v>
      </c>
      <c r="P25" s="14">
        <v>2.2941498600061099E-2</v>
      </c>
      <c r="Q25" s="14">
        <v>4.2787409114949201E-2</v>
      </c>
      <c r="R25" s="14"/>
      <c r="S25" s="14">
        <v>2.6511009100415199E-2</v>
      </c>
      <c r="T25" s="14">
        <v>2.1072089228997001E-2</v>
      </c>
      <c r="U25" s="14">
        <v>3.0878893144840502E-2</v>
      </c>
      <c r="V25" s="14">
        <v>3.0367416268124801E-2</v>
      </c>
      <c r="W25" s="14">
        <v>3.7840469001706498E-2</v>
      </c>
      <c r="X25" s="14">
        <v>2.3819050326898201E-2</v>
      </c>
      <c r="Y25" s="14">
        <v>1.8778361876963801E-2</v>
      </c>
      <c r="Z25" s="14">
        <v>2.5655557633303499E-2</v>
      </c>
      <c r="AA25" s="14">
        <v>3.2983207162602501E-2</v>
      </c>
      <c r="AB25" s="14">
        <v>1.6010268323636001E-2</v>
      </c>
      <c r="AC25" s="14">
        <v>2.7666207740631402E-2</v>
      </c>
      <c r="AD25" s="14">
        <v>2.1682690900088401E-2</v>
      </c>
      <c r="AE25" s="14"/>
      <c r="AF25" s="14">
        <v>3.5811450744799501E-2</v>
      </c>
      <c r="AG25" s="14">
        <v>2.6119237959982701E-2</v>
      </c>
      <c r="AH25" s="14">
        <v>2.3955331564336799E-2</v>
      </c>
      <c r="AI25" s="14">
        <v>1.39728726281882E-2</v>
      </c>
      <c r="AJ25" s="14">
        <v>0</v>
      </c>
      <c r="AK25" s="14"/>
      <c r="AL25" s="14">
        <v>0.126020642967028</v>
      </c>
      <c r="AM25" s="14">
        <v>6.3206688926161297E-2</v>
      </c>
      <c r="AN25" s="14">
        <v>3.0495130633187699E-2</v>
      </c>
      <c r="AO25" s="14">
        <v>3.3986274972188701E-2</v>
      </c>
      <c r="AP25" s="14">
        <v>3.0931163788290601E-2</v>
      </c>
      <c r="AQ25" s="14">
        <v>2.97708035783458E-2</v>
      </c>
      <c r="AR25" s="14">
        <v>2.11307936854126E-2</v>
      </c>
      <c r="AS25" s="14">
        <v>1.6095299054124001E-2</v>
      </c>
      <c r="AT25" s="14">
        <v>1.4122063039032601E-2</v>
      </c>
      <c r="AU25" s="14">
        <v>6.7683278219394299E-3</v>
      </c>
      <c r="AV25" s="14">
        <v>2.0626550801563E-2</v>
      </c>
      <c r="AW25" s="14">
        <v>1.3782192330545499E-2</v>
      </c>
      <c r="AX25" s="14">
        <v>1.04944209989231E-2</v>
      </c>
      <c r="AY25" s="14">
        <v>2.5126808177240799E-2</v>
      </c>
      <c r="AZ25" s="14">
        <v>1.83244547578938E-2</v>
      </c>
      <c r="BA25" s="14">
        <v>1.46125744584401E-2</v>
      </c>
      <c r="BB25" s="14"/>
      <c r="BC25" s="14">
        <v>2.0700462597989501E-2</v>
      </c>
      <c r="BD25" s="14">
        <v>2.8433500263426201E-2</v>
      </c>
      <c r="BE25" s="14"/>
      <c r="BF25" s="14">
        <v>1.17167657073208E-2</v>
      </c>
      <c r="BG25" s="14">
        <v>1.9105734994850899E-2</v>
      </c>
      <c r="BH25" s="14">
        <v>3.0530351184268702E-2</v>
      </c>
      <c r="BI25" s="14">
        <v>6.5995005309356397E-2</v>
      </c>
      <c r="BJ25" s="14"/>
      <c r="BK25" s="14">
        <v>1.1091134208411201E-2</v>
      </c>
      <c r="BL25" s="14">
        <v>2.3772547103483699E-2</v>
      </c>
      <c r="BM25" s="14">
        <v>2.0684800542833899E-2</v>
      </c>
      <c r="BN25" s="14">
        <v>5.2984772216245798E-2</v>
      </c>
      <c r="BO25" s="14"/>
      <c r="BP25" s="14">
        <v>2.2257359599737101E-2</v>
      </c>
      <c r="BQ25" s="14">
        <v>2.4100909451248501E-2</v>
      </c>
      <c r="BR25" s="14">
        <v>1.1132825652478201E-2</v>
      </c>
      <c r="BS25" s="14">
        <v>1.48200000288852E-2</v>
      </c>
      <c r="BT25" s="14">
        <v>4.69311259094886E-2</v>
      </c>
    </row>
    <row r="26" spans="2:72" x14ac:dyDescent="0.35">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row>
    <row r="27" spans="2:72" x14ac:dyDescent="0.35">
      <c r="B27" s="6" t="s">
        <v>109</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row>
    <row r="28" spans="2:72" x14ac:dyDescent="0.35">
      <c r="B28" s="21" t="s">
        <v>106</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row>
    <row r="29" spans="2:72" x14ac:dyDescent="0.35">
      <c r="B29" t="s">
        <v>98</v>
      </c>
      <c r="C29" s="14">
        <v>0.21540775925885799</v>
      </c>
      <c r="D29" s="14">
        <v>0.23591956903525399</v>
      </c>
      <c r="E29" s="14">
        <v>0.19536734142547599</v>
      </c>
      <c r="F29" s="14"/>
      <c r="G29" s="14">
        <v>0.266899669648758</v>
      </c>
      <c r="H29" s="14">
        <v>0.313163666257813</v>
      </c>
      <c r="I29" s="14">
        <v>0.25357698376052401</v>
      </c>
      <c r="J29" s="14">
        <v>0.18170571375872699</v>
      </c>
      <c r="K29" s="14">
        <v>0.134439463627954</v>
      </c>
      <c r="L29" s="14">
        <v>0.152331649819061</v>
      </c>
      <c r="M29" s="14"/>
      <c r="N29" s="14">
        <v>0.28391764431264699</v>
      </c>
      <c r="O29" s="14">
        <v>0.19230976455297</v>
      </c>
      <c r="P29" s="14">
        <v>0.20475017978106499</v>
      </c>
      <c r="Q29" s="14">
        <v>0.17253321751357401</v>
      </c>
      <c r="R29" s="14"/>
      <c r="S29" s="14">
        <v>0.28535450505311999</v>
      </c>
      <c r="T29" s="14">
        <v>0.180164636445314</v>
      </c>
      <c r="U29" s="14">
        <v>0.18278782539288099</v>
      </c>
      <c r="V29" s="14">
        <v>0.23354010529540101</v>
      </c>
      <c r="W29" s="14">
        <v>0.18755490605018699</v>
      </c>
      <c r="X29" s="14">
        <v>0.22618367514172699</v>
      </c>
      <c r="Y29" s="14">
        <v>0.18956736329214699</v>
      </c>
      <c r="Z29" s="14">
        <v>0.19020552689613099</v>
      </c>
      <c r="AA29" s="14">
        <v>0.23612156110746499</v>
      </c>
      <c r="AB29" s="14">
        <v>0.21538311860304901</v>
      </c>
      <c r="AC29" s="14">
        <v>0.17649584505917501</v>
      </c>
      <c r="AD29" s="14">
        <v>0.198478480248334</v>
      </c>
      <c r="AE29" s="14"/>
      <c r="AF29" s="14">
        <v>0.17930026971379701</v>
      </c>
      <c r="AG29" s="14">
        <v>0.16940703942731</v>
      </c>
      <c r="AH29" s="14">
        <v>0.24746140639282299</v>
      </c>
      <c r="AI29" s="14">
        <v>0.32536966662910499</v>
      </c>
      <c r="AJ29" s="14">
        <v>0.43024651466812902</v>
      </c>
      <c r="AK29" s="14"/>
      <c r="AL29" s="14">
        <v>0.16800972700217701</v>
      </c>
      <c r="AM29" s="14">
        <v>0.221584436553905</v>
      </c>
      <c r="AN29" s="14">
        <v>0.14190251802437401</v>
      </c>
      <c r="AO29" s="14">
        <v>0.180873200766097</v>
      </c>
      <c r="AP29" s="14">
        <v>0.16135567323748501</v>
      </c>
      <c r="AQ29" s="14">
        <v>0.18194376973357199</v>
      </c>
      <c r="AR29" s="14">
        <v>0.18612478385987499</v>
      </c>
      <c r="AS29" s="14">
        <v>0.22374690288209401</v>
      </c>
      <c r="AT29" s="14">
        <v>0.22585765541873901</v>
      </c>
      <c r="AU29" s="14">
        <v>0.22489549726104699</v>
      </c>
      <c r="AV29" s="14">
        <v>0.21393129050770701</v>
      </c>
      <c r="AW29" s="14">
        <v>0.23949360958789601</v>
      </c>
      <c r="AX29" s="14">
        <v>0.25202841428859202</v>
      </c>
      <c r="AY29" s="14">
        <v>0.29509341507707199</v>
      </c>
      <c r="AZ29" s="14">
        <v>0.31240223654480198</v>
      </c>
      <c r="BA29" s="14">
        <v>0.418814569379234</v>
      </c>
      <c r="BB29" s="14"/>
      <c r="BC29" s="14">
        <v>0.33353331102989697</v>
      </c>
      <c r="BD29" s="14">
        <v>0.16364050299704699</v>
      </c>
      <c r="BE29" s="14"/>
      <c r="BF29" s="14">
        <v>0.21486598419780201</v>
      </c>
      <c r="BG29" s="14">
        <v>0.21072409635393599</v>
      </c>
      <c r="BH29" s="14">
        <v>0.23376551886984701</v>
      </c>
      <c r="BI29" s="14">
        <v>0.19233454940442901</v>
      </c>
      <c r="BJ29" s="14"/>
      <c r="BK29" s="14">
        <v>0.21644987907441501</v>
      </c>
      <c r="BL29" s="14">
        <v>0.23561562499182501</v>
      </c>
      <c r="BM29" s="14">
        <v>0.22835250422788</v>
      </c>
      <c r="BN29" s="14">
        <v>0.175795072378192</v>
      </c>
      <c r="BO29" s="14"/>
      <c r="BP29" s="14">
        <v>0.28132143782243002</v>
      </c>
      <c r="BQ29" s="14">
        <v>0.15017862034325599</v>
      </c>
      <c r="BR29" s="14">
        <v>0.138954915333072</v>
      </c>
      <c r="BS29" s="14">
        <v>0.32282170611639499</v>
      </c>
      <c r="BT29" s="14">
        <v>0.12696746209627499</v>
      </c>
    </row>
    <row r="30" spans="2:72" x14ac:dyDescent="0.35">
      <c r="B30" t="s">
        <v>99</v>
      </c>
      <c r="C30" s="14">
        <v>0.49696827890314199</v>
      </c>
      <c r="D30" s="14">
        <v>0.47966211483806398</v>
      </c>
      <c r="E30" s="14">
        <v>0.51333832664770795</v>
      </c>
      <c r="F30" s="14"/>
      <c r="G30" s="14">
        <v>0.47955717560928401</v>
      </c>
      <c r="H30" s="14">
        <v>0.49009214333840501</v>
      </c>
      <c r="I30" s="14">
        <v>0.482839995421949</v>
      </c>
      <c r="J30" s="14">
        <v>0.49006334448935501</v>
      </c>
      <c r="K30" s="14">
        <v>0.51182012504664598</v>
      </c>
      <c r="L30" s="14">
        <v>0.52124768212927897</v>
      </c>
      <c r="M30" s="14"/>
      <c r="N30" s="14">
        <v>0.50142586944859202</v>
      </c>
      <c r="O30" s="14">
        <v>0.52566948705487104</v>
      </c>
      <c r="P30" s="14">
        <v>0.47129567770280101</v>
      </c>
      <c r="Q30" s="14">
        <v>0.484148851295017</v>
      </c>
      <c r="R30" s="14"/>
      <c r="S30" s="14">
        <v>0.47234870782951399</v>
      </c>
      <c r="T30" s="14">
        <v>0.54322277112832895</v>
      </c>
      <c r="U30" s="14">
        <v>0.50390738070298302</v>
      </c>
      <c r="V30" s="14">
        <v>0.48644480452302902</v>
      </c>
      <c r="W30" s="14">
        <v>0.49426504250194597</v>
      </c>
      <c r="X30" s="14">
        <v>0.47708772659915999</v>
      </c>
      <c r="Y30" s="14">
        <v>0.46508991285492501</v>
      </c>
      <c r="Z30" s="14">
        <v>0.50310541053287905</v>
      </c>
      <c r="AA30" s="14">
        <v>0.47484549221397299</v>
      </c>
      <c r="AB30" s="14">
        <v>0.52653777306244198</v>
      </c>
      <c r="AC30" s="14">
        <v>0.52425707155267398</v>
      </c>
      <c r="AD30" s="14">
        <v>0.514192006407167</v>
      </c>
      <c r="AE30" s="14"/>
      <c r="AF30" s="14">
        <v>0.45846261023456403</v>
      </c>
      <c r="AG30" s="14">
        <v>0.51827764217519801</v>
      </c>
      <c r="AH30" s="14">
        <v>0.52139632743971098</v>
      </c>
      <c r="AI30" s="14">
        <v>0.49365072804621402</v>
      </c>
      <c r="AJ30" s="14">
        <v>0.43095984029781498</v>
      </c>
      <c r="AK30" s="14"/>
      <c r="AL30" s="14">
        <v>0.37623609191755503</v>
      </c>
      <c r="AM30" s="14">
        <v>0.41561091763202401</v>
      </c>
      <c r="AN30" s="14">
        <v>0.50951672238978496</v>
      </c>
      <c r="AO30" s="14">
        <v>0.50697932889743702</v>
      </c>
      <c r="AP30" s="14">
        <v>0.476785849080886</v>
      </c>
      <c r="AQ30" s="14">
        <v>0.48201076984631203</v>
      </c>
      <c r="AR30" s="14">
        <v>0.50811937363495097</v>
      </c>
      <c r="AS30" s="14">
        <v>0.50398458608388796</v>
      </c>
      <c r="AT30" s="14">
        <v>0.47665900249399801</v>
      </c>
      <c r="AU30" s="14">
        <v>0.50064477192041601</v>
      </c>
      <c r="AV30" s="14">
        <v>0.52794294336550596</v>
      </c>
      <c r="AW30" s="14">
        <v>0.54925169729164802</v>
      </c>
      <c r="AX30" s="14">
        <v>0.55310240503515196</v>
      </c>
      <c r="AY30" s="14">
        <v>0.510156563962742</v>
      </c>
      <c r="AZ30" s="14">
        <v>0.49154833307547602</v>
      </c>
      <c r="BA30" s="14">
        <v>0.46410583874010403</v>
      </c>
      <c r="BB30" s="14"/>
      <c r="BC30" s="14">
        <v>0.47905664091181799</v>
      </c>
      <c r="BD30" s="14">
        <v>0.504817862164882</v>
      </c>
      <c r="BE30" s="14"/>
      <c r="BF30" s="14">
        <v>0.53185697019006895</v>
      </c>
      <c r="BG30" s="14">
        <v>0.51675735432416303</v>
      </c>
      <c r="BH30" s="14">
        <v>0.46426701059748499</v>
      </c>
      <c r="BI30" s="14">
        <v>0.43586668509465698</v>
      </c>
      <c r="BJ30" s="14"/>
      <c r="BK30" s="14">
        <v>0.54327929085580295</v>
      </c>
      <c r="BL30" s="14">
        <v>0.51582586797526897</v>
      </c>
      <c r="BM30" s="14">
        <v>0.48686411791387402</v>
      </c>
      <c r="BN30" s="14">
        <v>0.44745265057084399</v>
      </c>
      <c r="BO30" s="14"/>
      <c r="BP30" s="14">
        <v>0.48638065209867098</v>
      </c>
      <c r="BQ30" s="14">
        <v>0.54685915781054395</v>
      </c>
      <c r="BR30" s="14">
        <v>0.54422412838683998</v>
      </c>
      <c r="BS30" s="14">
        <v>0.48386922317042502</v>
      </c>
      <c r="BT30" s="14">
        <v>0.46957621499903701</v>
      </c>
    </row>
    <row r="31" spans="2:72" x14ac:dyDescent="0.35">
      <c r="B31" t="s">
        <v>100</v>
      </c>
      <c r="C31" s="14">
        <v>0.22020981614139501</v>
      </c>
      <c r="D31" s="14">
        <v>0.21770492847683101</v>
      </c>
      <c r="E31" s="14">
        <v>0.223372915283403</v>
      </c>
      <c r="F31" s="14"/>
      <c r="G31" s="14">
        <v>0.18835941003279999</v>
      </c>
      <c r="H31" s="14">
        <v>0.14291727842485599</v>
      </c>
      <c r="I31" s="14">
        <v>0.20214981126012599</v>
      </c>
      <c r="J31" s="14">
        <v>0.253559477007607</v>
      </c>
      <c r="K31" s="14">
        <v>0.27626210769380299</v>
      </c>
      <c r="L31" s="14">
        <v>0.25424277564695702</v>
      </c>
      <c r="M31" s="14"/>
      <c r="N31" s="14">
        <v>0.17314890589624701</v>
      </c>
      <c r="O31" s="14">
        <v>0.22440086696202999</v>
      </c>
      <c r="P31" s="14">
        <v>0.252431103918418</v>
      </c>
      <c r="Q31" s="14">
        <v>0.24134480468132199</v>
      </c>
      <c r="R31" s="14"/>
      <c r="S31" s="14">
        <v>0.18096463364828799</v>
      </c>
      <c r="T31" s="14">
        <v>0.20733349390328301</v>
      </c>
      <c r="U31" s="14">
        <v>0.23547892686445801</v>
      </c>
      <c r="V31" s="14">
        <v>0.23062103320170099</v>
      </c>
      <c r="W31" s="14">
        <v>0.24752018437352799</v>
      </c>
      <c r="X31" s="14">
        <v>0.21607778357430599</v>
      </c>
      <c r="Y31" s="14">
        <v>0.27775427776216999</v>
      </c>
      <c r="Z31" s="14">
        <v>0.223293729307391</v>
      </c>
      <c r="AA31" s="14">
        <v>0.22683531387602299</v>
      </c>
      <c r="AB31" s="14">
        <v>0.20154662065920001</v>
      </c>
      <c r="AC31" s="14">
        <v>0.20383506576941299</v>
      </c>
      <c r="AD31" s="14">
        <v>0.23732452845247201</v>
      </c>
      <c r="AE31" s="14"/>
      <c r="AF31" s="14">
        <v>0.26716109840257402</v>
      </c>
      <c r="AG31" s="14">
        <v>0.23457187168497901</v>
      </c>
      <c r="AH31" s="14">
        <v>0.187726617422836</v>
      </c>
      <c r="AI31" s="14">
        <v>0.14118146661890399</v>
      </c>
      <c r="AJ31" s="14">
        <v>0.116202666357207</v>
      </c>
      <c r="AK31" s="14"/>
      <c r="AL31" s="14">
        <v>0.18726634160227601</v>
      </c>
      <c r="AM31" s="14">
        <v>0.22740620909089901</v>
      </c>
      <c r="AN31" s="14">
        <v>0.26235971559936799</v>
      </c>
      <c r="AO31" s="14">
        <v>0.227656407986422</v>
      </c>
      <c r="AP31" s="14">
        <v>0.28255536131765702</v>
      </c>
      <c r="AQ31" s="14">
        <v>0.25708809962676599</v>
      </c>
      <c r="AR31" s="14">
        <v>0.237789360856936</v>
      </c>
      <c r="AS31" s="14">
        <v>0.213939979895656</v>
      </c>
      <c r="AT31" s="14">
        <v>0.25459654728157799</v>
      </c>
      <c r="AU31" s="14">
        <v>0.207915600711782</v>
      </c>
      <c r="AV31" s="14">
        <v>0.21639514555567901</v>
      </c>
      <c r="AW31" s="14">
        <v>0.170084065103245</v>
      </c>
      <c r="AX31" s="14">
        <v>0.16727098263708201</v>
      </c>
      <c r="AY31" s="14">
        <v>0.138199567491192</v>
      </c>
      <c r="AZ31" s="14">
        <v>0.16187221669881499</v>
      </c>
      <c r="BA31" s="14">
        <v>9.4869971985537302E-2</v>
      </c>
      <c r="BB31" s="14"/>
      <c r="BC31" s="14">
        <v>0.15220468693043299</v>
      </c>
      <c r="BD31" s="14">
        <v>0.25001233471760598</v>
      </c>
      <c r="BE31" s="14"/>
      <c r="BF31" s="14">
        <v>0.20874715775035599</v>
      </c>
      <c r="BG31" s="14">
        <v>0.21763899135193801</v>
      </c>
      <c r="BH31" s="14">
        <v>0.221374942983255</v>
      </c>
      <c r="BI31" s="14">
        <v>0.24912708167254699</v>
      </c>
      <c r="BJ31" s="14"/>
      <c r="BK31" s="14">
        <v>0.197822414885197</v>
      </c>
      <c r="BL31" s="14">
        <v>0.20461150766228001</v>
      </c>
      <c r="BM31" s="14">
        <v>0.21952039308881699</v>
      </c>
      <c r="BN31" s="14">
        <v>0.25881505383736497</v>
      </c>
      <c r="BO31" s="14"/>
      <c r="BP31" s="14">
        <v>0.18309760154783</v>
      </c>
      <c r="BQ31" s="14">
        <v>0.23279306598704499</v>
      </c>
      <c r="BR31" s="14">
        <v>0.26196689138082002</v>
      </c>
      <c r="BS31" s="14">
        <v>0.159952719247795</v>
      </c>
      <c r="BT31" s="14">
        <v>0.28512468032823401</v>
      </c>
    </row>
    <row r="32" spans="2:72" x14ac:dyDescent="0.35">
      <c r="B32" t="s">
        <v>101</v>
      </c>
      <c r="C32" s="14">
        <v>4.8466772751580699E-2</v>
      </c>
      <c r="D32" s="14">
        <v>5.1791299834422599E-2</v>
      </c>
      <c r="E32" s="14">
        <v>4.5201823582945597E-2</v>
      </c>
      <c r="F32" s="14"/>
      <c r="G32" s="14">
        <v>4.5165602101539797E-2</v>
      </c>
      <c r="H32" s="14">
        <v>3.5165221496760497E-2</v>
      </c>
      <c r="I32" s="14">
        <v>4.3040153256321802E-2</v>
      </c>
      <c r="J32" s="14">
        <v>5.4402195421517197E-2</v>
      </c>
      <c r="K32" s="14">
        <v>5.8811703264242801E-2</v>
      </c>
      <c r="L32" s="14">
        <v>5.4140400577808202E-2</v>
      </c>
      <c r="M32" s="14"/>
      <c r="N32" s="14">
        <v>3.3288405271425098E-2</v>
      </c>
      <c r="O32" s="14">
        <v>4.3677477547640502E-2</v>
      </c>
      <c r="P32" s="14">
        <v>5.7862588799776897E-2</v>
      </c>
      <c r="Q32" s="14">
        <v>6.1278857474328201E-2</v>
      </c>
      <c r="R32" s="14"/>
      <c r="S32" s="14">
        <v>4.52193309002865E-2</v>
      </c>
      <c r="T32" s="14">
        <v>5.1147015740089799E-2</v>
      </c>
      <c r="U32" s="14">
        <v>4.9554967694242301E-2</v>
      </c>
      <c r="V32" s="14">
        <v>3.3470475822002903E-2</v>
      </c>
      <c r="W32" s="14">
        <v>5.4212416171039897E-2</v>
      </c>
      <c r="X32" s="14">
        <v>5.3096110134761301E-2</v>
      </c>
      <c r="Y32" s="14">
        <v>4.7648626377939103E-2</v>
      </c>
      <c r="Z32" s="14">
        <v>7.3482433043371001E-2</v>
      </c>
      <c r="AA32" s="14">
        <v>4.2215489765388199E-2</v>
      </c>
      <c r="AB32" s="14">
        <v>4.5143540123264402E-2</v>
      </c>
      <c r="AC32" s="14">
        <v>6.6929311093020694E-2</v>
      </c>
      <c r="AD32" s="14">
        <v>3.7713540769901001E-2</v>
      </c>
      <c r="AE32" s="14"/>
      <c r="AF32" s="14">
        <v>6.4515680178961199E-2</v>
      </c>
      <c r="AG32" s="14">
        <v>5.6969709576553403E-2</v>
      </c>
      <c r="AH32" s="14">
        <v>3.4259555469594499E-2</v>
      </c>
      <c r="AI32" s="14">
        <v>3.1653061180123503E-2</v>
      </c>
      <c r="AJ32" s="14">
        <v>2.2590978676849099E-2</v>
      </c>
      <c r="AK32" s="14"/>
      <c r="AL32" s="14">
        <v>0.12551976917086299</v>
      </c>
      <c r="AM32" s="14">
        <v>8.6540445930009993E-2</v>
      </c>
      <c r="AN32" s="14">
        <v>6.0233313495040998E-2</v>
      </c>
      <c r="AO32" s="14">
        <v>5.5936904251127399E-2</v>
      </c>
      <c r="AP32" s="14">
        <v>5.4692884653201899E-2</v>
      </c>
      <c r="AQ32" s="14">
        <v>5.9587912481139302E-2</v>
      </c>
      <c r="AR32" s="14">
        <v>5.7221304339951103E-2</v>
      </c>
      <c r="AS32" s="14">
        <v>3.57744137826587E-2</v>
      </c>
      <c r="AT32" s="14">
        <v>3.8882232242155597E-2</v>
      </c>
      <c r="AU32" s="14">
        <v>5.4788585695921203E-2</v>
      </c>
      <c r="AV32" s="14">
        <v>3.6765247483037097E-2</v>
      </c>
      <c r="AW32" s="14">
        <v>3.07909110955535E-2</v>
      </c>
      <c r="AX32" s="14">
        <v>2.0574135683442501E-2</v>
      </c>
      <c r="AY32" s="14">
        <v>5.1555819993811203E-2</v>
      </c>
      <c r="AZ32" s="14">
        <v>2.8351514859639E-2</v>
      </c>
      <c r="BA32" s="14">
        <v>2.00538240769534E-2</v>
      </c>
      <c r="BB32" s="14"/>
      <c r="BC32" s="14">
        <v>3.00162173047375E-2</v>
      </c>
      <c r="BD32" s="14">
        <v>5.6552530808743701E-2</v>
      </c>
      <c r="BE32" s="14"/>
      <c r="BF32" s="14">
        <v>3.8983534349883303E-2</v>
      </c>
      <c r="BG32" s="14">
        <v>4.2682188871056799E-2</v>
      </c>
      <c r="BH32" s="14">
        <v>5.5883314193868799E-2</v>
      </c>
      <c r="BI32" s="14">
        <v>6.9017512297007103E-2</v>
      </c>
      <c r="BJ32" s="14"/>
      <c r="BK32" s="14">
        <v>3.6019179618964503E-2</v>
      </c>
      <c r="BL32" s="14">
        <v>3.66062587956811E-2</v>
      </c>
      <c r="BM32" s="14">
        <v>5.2589982752382303E-2</v>
      </c>
      <c r="BN32" s="14">
        <v>6.5309563399575499E-2</v>
      </c>
      <c r="BO32" s="14"/>
      <c r="BP32" s="14">
        <v>3.95966728657869E-2</v>
      </c>
      <c r="BQ32" s="14">
        <v>5.57118511675797E-2</v>
      </c>
      <c r="BR32" s="14">
        <v>3.8561986491822797E-2</v>
      </c>
      <c r="BS32" s="14">
        <v>2.7002094701343699E-2</v>
      </c>
      <c r="BT32" s="14">
        <v>7.5671988470099594E-2</v>
      </c>
    </row>
    <row r="33" spans="2:72" x14ac:dyDescent="0.35">
      <c r="B33" t="s">
        <v>102</v>
      </c>
      <c r="C33" s="14">
        <v>1.8947372945023098E-2</v>
      </c>
      <c r="D33" s="14">
        <v>1.49220878154285E-2</v>
      </c>
      <c r="E33" s="14">
        <v>2.27195930604672E-2</v>
      </c>
      <c r="F33" s="14"/>
      <c r="G33" s="14">
        <v>2.0018142607617601E-2</v>
      </c>
      <c r="H33" s="14">
        <v>1.8661690482166E-2</v>
      </c>
      <c r="I33" s="14">
        <v>1.8393056301079298E-2</v>
      </c>
      <c r="J33" s="14">
        <v>2.0269269322793399E-2</v>
      </c>
      <c r="K33" s="14">
        <v>1.86666003673541E-2</v>
      </c>
      <c r="L33" s="14">
        <v>1.8037491826894798E-2</v>
      </c>
      <c r="M33" s="14"/>
      <c r="N33" s="14">
        <v>8.2191750710884793E-3</v>
      </c>
      <c r="O33" s="14">
        <v>1.3942403882488401E-2</v>
      </c>
      <c r="P33" s="14">
        <v>1.3660449797939501E-2</v>
      </c>
      <c r="Q33" s="14">
        <v>4.06942690357587E-2</v>
      </c>
      <c r="R33" s="14"/>
      <c r="S33" s="14">
        <v>1.6112822568791901E-2</v>
      </c>
      <c r="T33" s="14">
        <v>1.8132082782983901E-2</v>
      </c>
      <c r="U33" s="14">
        <v>2.8270899345435301E-2</v>
      </c>
      <c r="V33" s="14">
        <v>1.5923581157866299E-2</v>
      </c>
      <c r="W33" s="14">
        <v>1.64474509032995E-2</v>
      </c>
      <c r="X33" s="14">
        <v>2.7554704550046501E-2</v>
      </c>
      <c r="Y33" s="14">
        <v>1.99398197128191E-2</v>
      </c>
      <c r="Z33" s="14">
        <v>9.9129002202279007E-3</v>
      </c>
      <c r="AA33" s="14">
        <v>1.9982143037150901E-2</v>
      </c>
      <c r="AB33" s="14">
        <v>1.13889475520447E-2</v>
      </c>
      <c r="AC33" s="14">
        <v>2.84827065257168E-2</v>
      </c>
      <c r="AD33" s="14">
        <v>1.2291444122126601E-2</v>
      </c>
      <c r="AE33" s="14"/>
      <c r="AF33" s="14">
        <v>3.0560341470103902E-2</v>
      </c>
      <c r="AG33" s="14">
        <v>2.0773737135959602E-2</v>
      </c>
      <c r="AH33" s="14">
        <v>9.1560932750349901E-3</v>
      </c>
      <c r="AI33" s="14">
        <v>8.1450775256539498E-3</v>
      </c>
      <c r="AJ33" s="14">
        <v>0</v>
      </c>
      <c r="AK33" s="14"/>
      <c r="AL33" s="14">
        <v>0.14296807030712899</v>
      </c>
      <c r="AM33" s="14">
        <v>4.8857990793161998E-2</v>
      </c>
      <c r="AN33" s="14">
        <v>2.5987730491431001E-2</v>
      </c>
      <c r="AO33" s="14">
        <v>2.8554158098917402E-2</v>
      </c>
      <c r="AP33" s="14">
        <v>2.4610231710771001E-2</v>
      </c>
      <c r="AQ33" s="14">
        <v>1.93694483122119E-2</v>
      </c>
      <c r="AR33" s="14">
        <v>1.07451773082881E-2</v>
      </c>
      <c r="AS33" s="14">
        <v>2.2554117355704201E-2</v>
      </c>
      <c r="AT33" s="14">
        <v>4.0045625635300097E-3</v>
      </c>
      <c r="AU33" s="14">
        <v>1.17555444108342E-2</v>
      </c>
      <c r="AV33" s="14">
        <v>4.9653730880715599E-3</v>
      </c>
      <c r="AW33" s="14">
        <v>1.03797169216577E-2</v>
      </c>
      <c r="AX33" s="14">
        <v>7.0240623557309301E-3</v>
      </c>
      <c r="AY33" s="14">
        <v>4.9946334751824499E-3</v>
      </c>
      <c r="AZ33" s="14">
        <v>5.8256988212682702E-3</v>
      </c>
      <c r="BA33" s="14">
        <v>2.1557958181718999E-3</v>
      </c>
      <c r="BB33" s="14"/>
      <c r="BC33" s="14">
        <v>5.1891438231146097E-3</v>
      </c>
      <c r="BD33" s="14">
        <v>2.49767693117217E-2</v>
      </c>
      <c r="BE33" s="14"/>
      <c r="BF33" s="14">
        <v>5.5463535118897601E-3</v>
      </c>
      <c r="BG33" s="14">
        <v>1.2197369098906201E-2</v>
      </c>
      <c r="BH33" s="14">
        <v>2.4709213355543699E-2</v>
      </c>
      <c r="BI33" s="14">
        <v>5.3654171531359297E-2</v>
      </c>
      <c r="BJ33" s="14"/>
      <c r="BK33" s="14">
        <v>6.4292355656206199E-3</v>
      </c>
      <c r="BL33" s="14">
        <v>7.3407405749451402E-3</v>
      </c>
      <c r="BM33" s="14">
        <v>1.26730020170467E-2</v>
      </c>
      <c r="BN33" s="14">
        <v>5.2627659814022898E-2</v>
      </c>
      <c r="BO33" s="14"/>
      <c r="BP33" s="14">
        <v>9.6036356652819798E-3</v>
      </c>
      <c r="BQ33" s="14">
        <v>1.44573046915751E-2</v>
      </c>
      <c r="BR33" s="14">
        <v>1.6292078407444701E-2</v>
      </c>
      <c r="BS33" s="14">
        <v>6.35425676404207E-3</v>
      </c>
      <c r="BT33" s="14">
        <v>4.2659654106354999E-2</v>
      </c>
    </row>
    <row r="34" spans="2:72" x14ac:dyDescent="0.3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row>
    <row r="35" spans="2:72" x14ac:dyDescent="0.35">
      <c r="B35" s="6" t="s">
        <v>110</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row>
    <row r="36" spans="2:72" x14ac:dyDescent="0.35">
      <c r="B36" s="21" t="s">
        <v>106</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row>
    <row r="37" spans="2:72" x14ac:dyDescent="0.35">
      <c r="B37" t="s">
        <v>98</v>
      </c>
      <c r="C37" s="14">
        <v>0.341025473368678</v>
      </c>
      <c r="D37" s="14">
        <v>0.39283151944126299</v>
      </c>
      <c r="E37" s="14">
        <v>0.29151790834925301</v>
      </c>
      <c r="F37" s="14"/>
      <c r="G37" s="14">
        <v>0.401716539872502</v>
      </c>
      <c r="H37" s="14">
        <v>0.384977092020726</v>
      </c>
      <c r="I37" s="14">
        <v>0.31224184009301398</v>
      </c>
      <c r="J37" s="14">
        <v>0.29246538509590198</v>
      </c>
      <c r="K37" s="14">
        <v>0.28969338243261</v>
      </c>
      <c r="L37" s="14">
        <v>0.362342431732465</v>
      </c>
      <c r="M37" s="14"/>
      <c r="N37" s="14">
        <v>0.39294411284998798</v>
      </c>
      <c r="O37" s="14">
        <v>0.30674973590355697</v>
      </c>
      <c r="P37" s="14">
        <v>0.33146772358624299</v>
      </c>
      <c r="Q37" s="14">
        <v>0.32915377238726301</v>
      </c>
      <c r="R37" s="14"/>
      <c r="S37" s="14">
        <v>0.37512334665768698</v>
      </c>
      <c r="T37" s="14">
        <v>0.34302644930423798</v>
      </c>
      <c r="U37" s="14">
        <v>0.33165662746483898</v>
      </c>
      <c r="V37" s="14">
        <v>0.35133196766316799</v>
      </c>
      <c r="W37" s="14">
        <v>0.270029643871878</v>
      </c>
      <c r="X37" s="14">
        <v>0.33904774809166099</v>
      </c>
      <c r="Y37" s="14">
        <v>0.33400518195432599</v>
      </c>
      <c r="Z37" s="14">
        <v>0.31620301035103998</v>
      </c>
      <c r="AA37" s="14">
        <v>0.36086536737094899</v>
      </c>
      <c r="AB37" s="14">
        <v>0.35402225020442601</v>
      </c>
      <c r="AC37" s="14">
        <v>0.324781306709927</v>
      </c>
      <c r="AD37" s="14">
        <v>0.30585361808990003</v>
      </c>
      <c r="AE37" s="14"/>
      <c r="AF37" s="14">
        <v>0.33141657327332702</v>
      </c>
      <c r="AG37" s="14">
        <v>0.30158276859538802</v>
      </c>
      <c r="AH37" s="14">
        <v>0.34831860691880201</v>
      </c>
      <c r="AI37" s="14">
        <v>0.38905942344606498</v>
      </c>
      <c r="AJ37" s="14">
        <v>0.56532255860782898</v>
      </c>
      <c r="AK37" s="14"/>
      <c r="AL37" s="14">
        <v>0.32837288501853401</v>
      </c>
      <c r="AM37" s="14">
        <v>0.33250690776485797</v>
      </c>
      <c r="AN37" s="14">
        <v>0.30133965805540602</v>
      </c>
      <c r="AO37" s="14">
        <v>0.33067818527125398</v>
      </c>
      <c r="AP37" s="14">
        <v>0.29625610376171901</v>
      </c>
      <c r="AQ37" s="14">
        <v>0.30737021589837499</v>
      </c>
      <c r="AR37" s="14">
        <v>0.31539180116169702</v>
      </c>
      <c r="AS37" s="14">
        <v>0.35614102552664101</v>
      </c>
      <c r="AT37" s="14">
        <v>0.37210578018749602</v>
      </c>
      <c r="AU37" s="14">
        <v>0.311151643452935</v>
      </c>
      <c r="AV37" s="14">
        <v>0.36725637537662797</v>
      </c>
      <c r="AW37" s="14">
        <v>0.36901020943971202</v>
      </c>
      <c r="AX37" s="14">
        <v>0.35650953925851198</v>
      </c>
      <c r="AY37" s="14">
        <v>0.41729459381455702</v>
      </c>
      <c r="AZ37" s="14">
        <v>0.39328217336413301</v>
      </c>
      <c r="BA37" s="14">
        <v>0.47830614037205299</v>
      </c>
      <c r="BB37" s="14"/>
      <c r="BC37" s="14">
        <v>0.38478991419408198</v>
      </c>
      <c r="BD37" s="14">
        <v>0.32184617651548902</v>
      </c>
      <c r="BE37" s="14"/>
      <c r="BF37" s="14">
        <v>0.37929285789807299</v>
      </c>
      <c r="BG37" s="14">
        <v>0.33543522089913702</v>
      </c>
      <c r="BH37" s="14">
        <v>0.33752316788430398</v>
      </c>
      <c r="BI37" s="14">
        <v>0.279984871545984</v>
      </c>
      <c r="BJ37" s="14"/>
      <c r="BK37" s="14">
        <v>0.36179590488081698</v>
      </c>
      <c r="BL37" s="14">
        <v>0.36644365421409802</v>
      </c>
      <c r="BM37" s="14">
        <v>0.33713076717934498</v>
      </c>
      <c r="BN37" s="14">
        <v>0.30321363780927502</v>
      </c>
      <c r="BO37" s="14"/>
      <c r="BP37" s="14">
        <v>0.37788784700526901</v>
      </c>
      <c r="BQ37" s="14">
        <v>0.28524070881880298</v>
      </c>
      <c r="BR37" s="14">
        <v>0.33232022577723802</v>
      </c>
      <c r="BS37" s="14">
        <v>0.46105701885851702</v>
      </c>
      <c r="BT37" s="14">
        <v>0.2340817457794</v>
      </c>
    </row>
    <row r="38" spans="2:72" x14ac:dyDescent="0.35">
      <c r="B38" t="s">
        <v>99</v>
      </c>
      <c r="C38" s="14">
        <v>0.469296624881124</v>
      </c>
      <c r="D38" s="14">
        <v>0.447344440494648</v>
      </c>
      <c r="E38" s="14">
        <v>0.489833374541778</v>
      </c>
      <c r="F38" s="14"/>
      <c r="G38" s="14">
        <v>0.40987050819851401</v>
      </c>
      <c r="H38" s="14">
        <v>0.44936096045563301</v>
      </c>
      <c r="I38" s="14">
        <v>0.46657881970604698</v>
      </c>
      <c r="J38" s="14">
        <v>0.484205053356346</v>
      </c>
      <c r="K38" s="14">
        <v>0.49134599617887698</v>
      </c>
      <c r="L38" s="14">
        <v>0.50020827502856402</v>
      </c>
      <c r="M38" s="14"/>
      <c r="N38" s="14">
        <v>0.48372398299490699</v>
      </c>
      <c r="O38" s="14">
        <v>0.50324403740591905</v>
      </c>
      <c r="P38" s="14">
        <v>0.45844909399943401</v>
      </c>
      <c r="Q38" s="14">
        <v>0.42781710592223399</v>
      </c>
      <c r="R38" s="14"/>
      <c r="S38" s="14">
        <v>0.44352588965800699</v>
      </c>
      <c r="T38" s="14">
        <v>0.48055629597844002</v>
      </c>
      <c r="U38" s="14">
        <v>0.46213214336971697</v>
      </c>
      <c r="V38" s="14">
        <v>0.45872448172102198</v>
      </c>
      <c r="W38" s="14">
        <v>0.52790733488729102</v>
      </c>
      <c r="X38" s="14">
        <v>0.44521876651844899</v>
      </c>
      <c r="Y38" s="14">
        <v>0.47253146540550001</v>
      </c>
      <c r="Z38" s="14">
        <v>0.49551869774295998</v>
      </c>
      <c r="AA38" s="14">
        <v>0.45483104586908102</v>
      </c>
      <c r="AB38" s="14">
        <v>0.47827640691501699</v>
      </c>
      <c r="AC38" s="14">
        <v>0.48457439104755301</v>
      </c>
      <c r="AD38" s="14">
        <v>0.484243088397665</v>
      </c>
      <c r="AE38" s="14"/>
      <c r="AF38" s="14">
        <v>0.43230441844056999</v>
      </c>
      <c r="AG38" s="14">
        <v>0.48867699491225502</v>
      </c>
      <c r="AH38" s="14">
        <v>0.49649667403952003</v>
      </c>
      <c r="AI38" s="14">
        <v>0.46644858676482598</v>
      </c>
      <c r="AJ38" s="14">
        <v>0.38632793502842</v>
      </c>
      <c r="AK38" s="14"/>
      <c r="AL38" s="14">
        <v>0.29618978015854103</v>
      </c>
      <c r="AM38" s="14">
        <v>0.38364712822271202</v>
      </c>
      <c r="AN38" s="14">
        <v>0.46581504515889</v>
      </c>
      <c r="AO38" s="14">
        <v>0.448202857310109</v>
      </c>
      <c r="AP38" s="14">
        <v>0.46173532439564202</v>
      </c>
      <c r="AQ38" s="14">
        <v>0.489155438257316</v>
      </c>
      <c r="AR38" s="14">
        <v>0.48851209223889203</v>
      </c>
      <c r="AS38" s="14">
        <v>0.48354293575247997</v>
      </c>
      <c r="AT38" s="14">
        <v>0.45199761879118899</v>
      </c>
      <c r="AU38" s="14">
        <v>0.501296457704135</v>
      </c>
      <c r="AV38" s="14">
        <v>0.46350778257460301</v>
      </c>
      <c r="AW38" s="14">
        <v>0.466452733869754</v>
      </c>
      <c r="AX38" s="14">
        <v>0.51809879322695396</v>
      </c>
      <c r="AY38" s="14">
        <v>0.46115059645768403</v>
      </c>
      <c r="AZ38" s="14">
        <v>0.48536878491504298</v>
      </c>
      <c r="BA38" s="14">
        <v>0.45636863056704702</v>
      </c>
      <c r="BB38" s="14"/>
      <c r="BC38" s="14">
        <v>0.44592265551201998</v>
      </c>
      <c r="BD38" s="14">
        <v>0.47954001629005</v>
      </c>
      <c r="BE38" s="14"/>
      <c r="BF38" s="14">
        <v>0.48729691008346898</v>
      </c>
      <c r="BG38" s="14">
        <v>0.48909030968021</v>
      </c>
      <c r="BH38" s="14">
        <v>0.45049654125198701</v>
      </c>
      <c r="BI38" s="14">
        <v>0.41705600939785797</v>
      </c>
      <c r="BJ38" s="14"/>
      <c r="BK38" s="14">
        <v>0.51305940332327304</v>
      </c>
      <c r="BL38" s="14">
        <v>0.47768190346016998</v>
      </c>
      <c r="BM38" s="14">
        <v>0.46579410662128101</v>
      </c>
      <c r="BN38" s="14">
        <v>0.42073425920335</v>
      </c>
      <c r="BO38" s="14"/>
      <c r="BP38" s="14">
        <v>0.46230666024014599</v>
      </c>
      <c r="BQ38" s="14">
        <v>0.52009163309827</v>
      </c>
      <c r="BR38" s="14">
        <v>0.52670457668120596</v>
      </c>
      <c r="BS38" s="14">
        <v>0.43185766338681902</v>
      </c>
      <c r="BT38" s="14">
        <v>0.45711761012910401</v>
      </c>
    </row>
    <row r="39" spans="2:72" x14ac:dyDescent="0.35">
      <c r="B39" t="s">
        <v>100</v>
      </c>
      <c r="C39" s="14">
        <v>0.147979076712798</v>
      </c>
      <c r="D39" s="14">
        <v>0.12275839958628</v>
      </c>
      <c r="E39" s="14">
        <v>0.172244424070992</v>
      </c>
      <c r="F39" s="14"/>
      <c r="G39" s="14">
        <v>0.14032605765669201</v>
      </c>
      <c r="H39" s="14">
        <v>0.119126196565165</v>
      </c>
      <c r="I39" s="14">
        <v>0.174222536055441</v>
      </c>
      <c r="J39" s="14">
        <v>0.17301272411889199</v>
      </c>
      <c r="K39" s="14">
        <v>0.17932597061053501</v>
      </c>
      <c r="L39" s="14">
        <v>0.113808839641184</v>
      </c>
      <c r="M39" s="14"/>
      <c r="N39" s="14">
        <v>0.101690841189232</v>
      </c>
      <c r="O39" s="14">
        <v>0.15740452541845201</v>
      </c>
      <c r="P39" s="14">
        <v>0.15973619825593999</v>
      </c>
      <c r="Q39" s="14">
        <v>0.177686834345057</v>
      </c>
      <c r="R39" s="14"/>
      <c r="S39" s="14">
        <v>0.136023974703252</v>
      </c>
      <c r="T39" s="14">
        <v>0.13871100314128099</v>
      </c>
      <c r="U39" s="14">
        <v>0.16901503539743601</v>
      </c>
      <c r="V39" s="14">
        <v>0.15441846430092701</v>
      </c>
      <c r="W39" s="14">
        <v>0.16744756051576701</v>
      </c>
      <c r="X39" s="14">
        <v>0.16710378333310499</v>
      </c>
      <c r="Y39" s="14">
        <v>0.14684359982799899</v>
      </c>
      <c r="Z39" s="14">
        <v>0.13342232557723999</v>
      </c>
      <c r="AA39" s="14">
        <v>0.14091275669117501</v>
      </c>
      <c r="AB39" s="14">
        <v>0.13912228352745201</v>
      </c>
      <c r="AC39" s="14">
        <v>0.13716818400981801</v>
      </c>
      <c r="AD39" s="14">
        <v>0.15869278204114701</v>
      </c>
      <c r="AE39" s="14"/>
      <c r="AF39" s="14">
        <v>0.18387622743176801</v>
      </c>
      <c r="AG39" s="14">
        <v>0.15995517166754</v>
      </c>
      <c r="AH39" s="14">
        <v>0.124856161840791</v>
      </c>
      <c r="AI39" s="14">
        <v>0.116149680602842</v>
      </c>
      <c r="AJ39" s="14">
        <v>3.7951697229172701E-2</v>
      </c>
      <c r="AK39" s="14"/>
      <c r="AL39" s="14">
        <v>0.195181772212178</v>
      </c>
      <c r="AM39" s="14">
        <v>0.18416769956366899</v>
      </c>
      <c r="AN39" s="14">
        <v>0.17578381015665001</v>
      </c>
      <c r="AO39" s="14">
        <v>0.17221739160001301</v>
      </c>
      <c r="AP39" s="14">
        <v>0.18635558106693001</v>
      </c>
      <c r="AQ39" s="14">
        <v>0.15668221341139599</v>
      </c>
      <c r="AR39" s="14">
        <v>0.161140086310474</v>
      </c>
      <c r="AS39" s="14">
        <v>0.14230073298829299</v>
      </c>
      <c r="AT39" s="14">
        <v>0.15226959489882999</v>
      </c>
      <c r="AU39" s="14">
        <v>0.13671501282902501</v>
      </c>
      <c r="AV39" s="14">
        <v>0.139386559261438</v>
      </c>
      <c r="AW39" s="14">
        <v>0.13495310257843399</v>
      </c>
      <c r="AX39" s="14">
        <v>0.111811792504059</v>
      </c>
      <c r="AY39" s="14">
        <v>9.5833108430262604E-2</v>
      </c>
      <c r="AZ39" s="14">
        <v>0.11047250709485</v>
      </c>
      <c r="BA39" s="14">
        <v>5.5660527575920798E-2</v>
      </c>
      <c r="BB39" s="14"/>
      <c r="BC39" s="14">
        <v>0.138168375787208</v>
      </c>
      <c r="BD39" s="14">
        <v>0.15227851118153499</v>
      </c>
      <c r="BE39" s="14"/>
      <c r="BF39" s="14">
        <v>0.10952113793668899</v>
      </c>
      <c r="BG39" s="14">
        <v>0.14322563967865501</v>
      </c>
      <c r="BH39" s="14">
        <v>0.166352397647928</v>
      </c>
      <c r="BI39" s="14">
        <v>0.206552807030524</v>
      </c>
      <c r="BJ39" s="14"/>
      <c r="BK39" s="14">
        <v>0.111126016762851</v>
      </c>
      <c r="BL39" s="14">
        <v>0.12905643168653699</v>
      </c>
      <c r="BM39" s="14">
        <v>0.15585252476542999</v>
      </c>
      <c r="BN39" s="14">
        <v>0.19101815919342599</v>
      </c>
      <c r="BO39" s="14"/>
      <c r="BP39" s="14">
        <v>0.13371059699919</v>
      </c>
      <c r="BQ39" s="14">
        <v>0.149441662506691</v>
      </c>
      <c r="BR39" s="14">
        <v>0.12603297125020499</v>
      </c>
      <c r="BS39" s="14">
        <v>8.5650584331090407E-2</v>
      </c>
      <c r="BT39" s="14">
        <v>0.226379741270441</v>
      </c>
    </row>
    <row r="40" spans="2:72" x14ac:dyDescent="0.35">
      <c r="B40" t="s">
        <v>101</v>
      </c>
      <c r="C40" s="14">
        <v>3.1485379351243598E-2</v>
      </c>
      <c r="D40" s="14">
        <v>2.80964826579513E-2</v>
      </c>
      <c r="E40" s="14">
        <v>3.4931524157973702E-2</v>
      </c>
      <c r="F40" s="14"/>
      <c r="G40" s="14">
        <v>3.1556987635817997E-2</v>
      </c>
      <c r="H40" s="14">
        <v>3.3072405158033301E-2</v>
      </c>
      <c r="I40" s="14">
        <v>3.4544758394316803E-2</v>
      </c>
      <c r="J40" s="14">
        <v>4.01016210213824E-2</v>
      </c>
      <c r="K40" s="14">
        <v>3.1496500746310697E-2</v>
      </c>
      <c r="L40" s="14">
        <v>2.06553998192796E-2</v>
      </c>
      <c r="M40" s="14"/>
      <c r="N40" s="14">
        <v>1.77129508494435E-2</v>
      </c>
      <c r="O40" s="14">
        <v>2.5273036863272601E-2</v>
      </c>
      <c r="P40" s="14">
        <v>4.1933878493495599E-2</v>
      </c>
      <c r="Q40" s="14">
        <v>4.3593010289637898E-2</v>
      </c>
      <c r="R40" s="14"/>
      <c r="S40" s="14">
        <v>3.59279992119357E-2</v>
      </c>
      <c r="T40" s="14">
        <v>3.2445807398157701E-2</v>
      </c>
      <c r="U40" s="14">
        <v>2.3405377836113801E-2</v>
      </c>
      <c r="V40" s="14">
        <v>2.68539317600331E-2</v>
      </c>
      <c r="W40" s="14">
        <v>1.9908824618636699E-2</v>
      </c>
      <c r="X40" s="14">
        <v>3.19421575057523E-2</v>
      </c>
      <c r="Y40" s="14">
        <v>3.7095488643628702E-2</v>
      </c>
      <c r="Z40" s="14">
        <v>4.2169858257955203E-2</v>
      </c>
      <c r="AA40" s="14">
        <v>2.9925142334757598E-2</v>
      </c>
      <c r="AB40" s="14">
        <v>2.2843231314320301E-2</v>
      </c>
      <c r="AC40" s="14">
        <v>4.5323185223071598E-2</v>
      </c>
      <c r="AD40" s="14">
        <v>4.7072002615786999E-2</v>
      </c>
      <c r="AE40" s="14"/>
      <c r="AF40" s="14">
        <v>3.82255519238947E-2</v>
      </c>
      <c r="AG40" s="14">
        <v>3.6149362070974897E-2</v>
      </c>
      <c r="AH40" s="14">
        <v>2.6585862618450001E-2</v>
      </c>
      <c r="AI40" s="14">
        <v>2.3336935198161102E-2</v>
      </c>
      <c r="AJ40" s="14">
        <v>4.6634209891924698E-3</v>
      </c>
      <c r="AK40" s="14"/>
      <c r="AL40" s="14">
        <v>6.3047124526763004E-2</v>
      </c>
      <c r="AM40" s="14">
        <v>7.1008018161079794E-2</v>
      </c>
      <c r="AN40" s="14">
        <v>4.22802187650946E-2</v>
      </c>
      <c r="AO40" s="14">
        <v>3.5287739258182002E-2</v>
      </c>
      <c r="AP40" s="14">
        <v>4.3004260786991898E-2</v>
      </c>
      <c r="AQ40" s="14">
        <v>3.6127782951527999E-2</v>
      </c>
      <c r="AR40" s="14">
        <v>2.6928987097790701E-2</v>
      </c>
      <c r="AS40" s="14">
        <v>1.6143978862515701E-2</v>
      </c>
      <c r="AT40" s="14">
        <v>2.3627006122484601E-2</v>
      </c>
      <c r="AU40" s="14">
        <v>4.1559670275829297E-2</v>
      </c>
      <c r="AV40" s="14">
        <v>2.8281198652196599E-2</v>
      </c>
      <c r="AW40" s="14">
        <v>2.1246486431924502E-2</v>
      </c>
      <c r="AX40" s="14">
        <v>1.1451084316295599E-2</v>
      </c>
      <c r="AY40" s="14">
        <v>2.5721701297496301E-2</v>
      </c>
      <c r="AZ40" s="14">
        <v>1.08765346259736E-2</v>
      </c>
      <c r="BA40" s="14">
        <v>5.7158125935701702E-3</v>
      </c>
      <c r="BB40" s="14"/>
      <c r="BC40" s="14">
        <v>2.5388831272920302E-2</v>
      </c>
      <c r="BD40" s="14">
        <v>3.4157126165978102E-2</v>
      </c>
      <c r="BE40" s="14"/>
      <c r="BF40" s="14">
        <v>2.0499857331281301E-2</v>
      </c>
      <c r="BG40" s="14">
        <v>2.6635293578854E-2</v>
      </c>
      <c r="BH40" s="14">
        <v>3.48975444218282E-2</v>
      </c>
      <c r="BI40" s="14">
        <v>6.0775162987131599E-2</v>
      </c>
      <c r="BJ40" s="14"/>
      <c r="BK40" s="14">
        <v>1.1378958692284599E-2</v>
      </c>
      <c r="BL40" s="14">
        <v>2.1671858347810699E-2</v>
      </c>
      <c r="BM40" s="14">
        <v>3.5845257801040302E-2</v>
      </c>
      <c r="BN40" s="14">
        <v>5.4423617651080801E-2</v>
      </c>
      <c r="BO40" s="14"/>
      <c r="BP40" s="14">
        <v>2.04385015117024E-2</v>
      </c>
      <c r="BQ40" s="14">
        <v>4.0775599150038602E-2</v>
      </c>
      <c r="BR40" s="14">
        <v>1.4942226291350001E-2</v>
      </c>
      <c r="BS40" s="14">
        <v>1.8182340739611402E-2</v>
      </c>
      <c r="BT40" s="14">
        <v>5.4238850546546702E-2</v>
      </c>
    </row>
    <row r="41" spans="2:72" x14ac:dyDescent="0.35">
      <c r="B41" t="s">
        <v>102</v>
      </c>
      <c r="C41" s="14">
        <v>1.02134456861568E-2</v>
      </c>
      <c r="D41" s="14">
        <v>8.9691578198575692E-3</v>
      </c>
      <c r="E41" s="14">
        <v>1.1472768880002499E-2</v>
      </c>
      <c r="F41" s="14"/>
      <c r="G41" s="14">
        <v>1.6529906636473999E-2</v>
      </c>
      <c r="H41" s="14">
        <v>1.3463345800443E-2</v>
      </c>
      <c r="I41" s="14">
        <v>1.24120457511816E-2</v>
      </c>
      <c r="J41" s="14">
        <v>1.02152164074766E-2</v>
      </c>
      <c r="K41" s="14">
        <v>8.1381500316668708E-3</v>
      </c>
      <c r="L41" s="14">
        <v>2.98505377850763E-3</v>
      </c>
      <c r="M41" s="14"/>
      <c r="N41" s="14">
        <v>3.9281121164301902E-3</v>
      </c>
      <c r="O41" s="14">
        <v>7.3286644087986698E-3</v>
      </c>
      <c r="P41" s="14">
        <v>8.4131056648870401E-3</v>
      </c>
      <c r="Q41" s="14">
        <v>2.1749277055808602E-2</v>
      </c>
      <c r="R41" s="14"/>
      <c r="S41" s="14">
        <v>9.3987897691187403E-3</v>
      </c>
      <c r="T41" s="14">
        <v>5.2604441778832797E-3</v>
      </c>
      <c r="U41" s="14">
        <v>1.37908159318941E-2</v>
      </c>
      <c r="V41" s="14">
        <v>8.6711545548508896E-3</v>
      </c>
      <c r="W41" s="14">
        <v>1.47066361064273E-2</v>
      </c>
      <c r="X41" s="14">
        <v>1.6687544551032801E-2</v>
      </c>
      <c r="Y41" s="14">
        <v>9.5242641685466395E-3</v>
      </c>
      <c r="Z41" s="14">
        <v>1.26861080708046E-2</v>
      </c>
      <c r="AA41" s="14">
        <v>1.34656877340373E-2</v>
      </c>
      <c r="AB41" s="14">
        <v>5.7358280387848999E-3</v>
      </c>
      <c r="AC41" s="14">
        <v>8.1529330096294199E-3</v>
      </c>
      <c r="AD41" s="14">
        <v>4.1385088555006303E-3</v>
      </c>
      <c r="AE41" s="14"/>
      <c r="AF41" s="14">
        <v>1.41772289304404E-2</v>
      </c>
      <c r="AG41" s="14">
        <v>1.3635702753842601E-2</v>
      </c>
      <c r="AH41" s="14">
        <v>3.7426945824364298E-3</v>
      </c>
      <c r="AI41" s="14">
        <v>5.0053739881057999E-3</v>
      </c>
      <c r="AJ41" s="14">
        <v>5.73438814538536E-3</v>
      </c>
      <c r="AK41" s="14"/>
      <c r="AL41" s="14">
        <v>0.117208438083984</v>
      </c>
      <c r="AM41" s="14">
        <v>2.8670246287681798E-2</v>
      </c>
      <c r="AN41" s="14">
        <v>1.47812678639587E-2</v>
      </c>
      <c r="AO41" s="14">
        <v>1.36138265604418E-2</v>
      </c>
      <c r="AP41" s="14">
        <v>1.2648729988716899E-2</v>
      </c>
      <c r="AQ41" s="14">
        <v>1.0664349481384399E-2</v>
      </c>
      <c r="AR41" s="14">
        <v>8.0270331911457306E-3</v>
      </c>
      <c r="AS41" s="14">
        <v>1.8713268700707301E-3</v>
      </c>
      <c r="AT41" s="14">
        <v>0</v>
      </c>
      <c r="AU41" s="14">
        <v>9.2772157380759807E-3</v>
      </c>
      <c r="AV41" s="14">
        <v>1.5680841351353801E-3</v>
      </c>
      <c r="AW41" s="14">
        <v>8.3374676801761995E-3</v>
      </c>
      <c r="AX41" s="14">
        <v>2.12879069418004E-3</v>
      </c>
      <c r="AY41" s="14">
        <v>0</v>
      </c>
      <c r="AZ41" s="14">
        <v>0</v>
      </c>
      <c r="BA41" s="14">
        <v>3.9488888914088202E-3</v>
      </c>
      <c r="BB41" s="14"/>
      <c r="BC41" s="14">
        <v>5.7302232337700498E-3</v>
      </c>
      <c r="BD41" s="14">
        <v>1.2178169846948399E-2</v>
      </c>
      <c r="BE41" s="14"/>
      <c r="BF41" s="14">
        <v>3.3892367504871602E-3</v>
      </c>
      <c r="BG41" s="14">
        <v>5.6135361631441498E-3</v>
      </c>
      <c r="BH41" s="14">
        <v>1.0730348793952399E-2</v>
      </c>
      <c r="BI41" s="14">
        <v>3.5631149038502702E-2</v>
      </c>
      <c r="BJ41" s="14"/>
      <c r="BK41" s="14">
        <v>2.6397163407742702E-3</v>
      </c>
      <c r="BL41" s="14">
        <v>5.1461522913847898E-3</v>
      </c>
      <c r="BM41" s="14">
        <v>5.3773436329034004E-3</v>
      </c>
      <c r="BN41" s="14">
        <v>3.06103261428693E-2</v>
      </c>
      <c r="BO41" s="14"/>
      <c r="BP41" s="14">
        <v>5.6563942436925899E-3</v>
      </c>
      <c r="BQ41" s="14">
        <v>4.4503964261976099E-3</v>
      </c>
      <c r="BR41" s="14">
        <v>0</v>
      </c>
      <c r="BS41" s="14">
        <v>3.25239268396205E-3</v>
      </c>
      <c r="BT41" s="14">
        <v>2.8182052274507902E-2</v>
      </c>
    </row>
    <row r="42" spans="2:72" x14ac:dyDescent="0.35">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row>
    <row r="43" spans="2:72" x14ac:dyDescent="0.35">
      <c r="B43" s="6" t="s">
        <v>111</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row>
    <row r="44" spans="2:72" x14ac:dyDescent="0.35">
      <c r="B44" s="21" t="s">
        <v>106</v>
      </c>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row>
    <row r="45" spans="2:72" x14ac:dyDescent="0.35">
      <c r="B45" t="s">
        <v>98</v>
      </c>
      <c r="C45" s="14">
        <v>4.6600745188084998E-2</v>
      </c>
      <c r="D45" s="14">
        <v>5.6185513501697697E-2</v>
      </c>
      <c r="E45" s="14">
        <v>3.7456745875880701E-2</v>
      </c>
      <c r="F45" s="14"/>
      <c r="G45" s="14">
        <v>7.9425960012463395E-2</v>
      </c>
      <c r="H45" s="14">
        <v>0.106335788736602</v>
      </c>
      <c r="I45" s="14">
        <v>5.7921716332539001E-2</v>
      </c>
      <c r="J45" s="14">
        <v>2.7093973816314801E-2</v>
      </c>
      <c r="K45" s="14">
        <v>1.04069300762676E-2</v>
      </c>
      <c r="L45" s="14">
        <v>7.1438510700916396E-3</v>
      </c>
      <c r="M45" s="14"/>
      <c r="N45" s="14">
        <v>6.4907739905770201E-2</v>
      </c>
      <c r="O45" s="14">
        <v>3.1027748576012499E-2</v>
      </c>
      <c r="P45" s="14">
        <v>4.6223952177343798E-2</v>
      </c>
      <c r="Q45" s="14">
        <v>4.3530624773287702E-2</v>
      </c>
      <c r="R45" s="14"/>
      <c r="S45" s="14">
        <v>8.3788124588184604E-2</v>
      </c>
      <c r="T45" s="14">
        <v>3.5287707265166002E-2</v>
      </c>
      <c r="U45" s="14">
        <v>4.24309346399993E-2</v>
      </c>
      <c r="V45" s="14">
        <v>4.5955938912844198E-2</v>
      </c>
      <c r="W45" s="14">
        <v>3.0377101021786899E-2</v>
      </c>
      <c r="X45" s="14">
        <v>6.5784852822746098E-2</v>
      </c>
      <c r="Y45" s="14">
        <v>2.0179580054280399E-2</v>
      </c>
      <c r="Z45" s="14">
        <v>4.47531528767246E-2</v>
      </c>
      <c r="AA45" s="14">
        <v>4.4470457830358003E-2</v>
      </c>
      <c r="AB45" s="14">
        <v>3.9558189908991501E-2</v>
      </c>
      <c r="AC45" s="14">
        <v>3.8439973403827002E-2</v>
      </c>
      <c r="AD45" s="14">
        <v>3.0865859290548799E-2</v>
      </c>
      <c r="AE45" s="14"/>
      <c r="AF45" s="14">
        <v>3.2680455483907897E-2</v>
      </c>
      <c r="AG45" s="14">
        <v>2.8548403837576401E-2</v>
      </c>
      <c r="AH45" s="14">
        <v>5.6783096496559403E-2</v>
      </c>
      <c r="AI45" s="14">
        <v>7.7787299608212096E-2</v>
      </c>
      <c r="AJ45" s="14">
        <v>0.19410934743338601</v>
      </c>
      <c r="AK45" s="14"/>
      <c r="AL45" s="14">
        <v>7.6490544232837507E-2</v>
      </c>
      <c r="AM45" s="14">
        <v>7.8153000491881397E-2</v>
      </c>
      <c r="AN45" s="14">
        <v>4.0712107210165202E-2</v>
      </c>
      <c r="AO45" s="14">
        <v>2.856580079854E-2</v>
      </c>
      <c r="AP45" s="14">
        <v>3.8914805252389197E-2</v>
      </c>
      <c r="AQ45" s="14">
        <v>3.2825971642451802E-2</v>
      </c>
      <c r="AR45" s="14">
        <v>3.9646045832069599E-2</v>
      </c>
      <c r="AS45" s="14">
        <v>2.4337744317712299E-2</v>
      </c>
      <c r="AT45" s="14">
        <v>3.1449176192435202E-2</v>
      </c>
      <c r="AU45" s="14">
        <v>3.6486886382789102E-2</v>
      </c>
      <c r="AV45" s="14">
        <v>3.83092280520596E-2</v>
      </c>
      <c r="AW45" s="14">
        <v>4.1090824521425498E-2</v>
      </c>
      <c r="AX45" s="14">
        <v>6.0324655216653401E-2</v>
      </c>
      <c r="AY45" s="14">
        <v>6.3204077511717E-2</v>
      </c>
      <c r="AZ45" s="14">
        <v>8.9614446481921003E-2</v>
      </c>
      <c r="BA45" s="14">
        <v>0.153200123070212</v>
      </c>
      <c r="BB45" s="14"/>
      <c r="BC45" s="14">
        <v>8.9109622270997293E-2</v>
      </c>
      <c r="BD45" s="14">
        <v>2.79716856801276E-2</v>
      </c>
      <c r="BE45" s="14"/>
      <c r="BF45" s="14">
        <v>3.4688928476112602E-2</v>
      </c>
      <c r="BG45" s="14">
        <v>3.47591145967397E-2</v>
      </c>
      <c r="BH45" s="14">
        <v>7.0767300841025796E-2</v>
      </c>
      <c r="BI45" s="14">
        <v>5.4819999656425401E-2</v>
      </c>
      <c r="BJ45" s="14"/>
      <c r="BK45" s="14">
        <v>3.4520797315676401E-2</v>
      </c>
      <c r="BL45" s="14">
        <v>4.1577433269900599E-2</v>
      </c>
      <c r="BM45" s="14">
        <v>6.0504843701736602E-2</v>
      </c>
      <c r="BN45" s="14">
        <v>4.1204434670446898E-2</v>
      </c>
      <c r="BO45" s="14"/>
      <c r="BP45" s="14">
        <v>8.7387576811971804E-2</v>
      </c>
      <c r="BQ45" s="14">
        <v>1.7597245774859601E-2</v>
      </c>
      <c r="BR45" s="14">
        <v>3.5713248580700602E-3</v>
      </c>
      <c r="BS45" s="14">
        <v>5.8697026301557598E-2</v>
      </c>
      <c r="BT45" s="14">
        <v>3.4209115348706298E-2</v>
      </c>
    </row>
    <row r="46" spans="2:72" x14ac:dyDescent="0.35">
      <c r="B46" t="s">
        <v>99</v>
      </c>
      <c r="C46" s="14">
        <v>0.24557724623037999</v>
      </c>
      <c r="D46" s="14">
        <v>0.25802587625322798</v>
      </c>
      <c r="E46" s="14">
        <v>0.234030084488179</v>
      </c>
      <c r="F46" s="14"/>
      <c r="G46" s="14">
        <v>0.25867373258210902</v>
      </c>
      <c r="H46" s="14">
        <v>0.31132471801175599</v>
      </c>
      <c r="I46" s="14">
        <v>0.27491220756608198</v>
      </c>
      <c r="J46" s="14">
        <v>0.20964912067687999</v>
      </c>
      <c r="K46" s="14">
        <v>0.20778936417091001</v>
      </c>
      <c r="L46" s="14">
        <v>0.214020451186442</v>
      </c>
      <c r="M46" s="14"/>
      <c r="N46" s="14">
        <v>0.30919133057516501</v>
      </c>
      <c r="O46" s="14">
        <v>0.24058483356230401</v>
      </c>
      <c r="P46" s="14">
        <v>0.23331569341707201</v>
      </c>
      <c r="Q46" s="14">
        <v>0.195590619209731</v>
      </c>
      <c r="R46" s="14"/>
      <c r="S46" s="14">
        <v>0.30826641205198002</v>
      </c>
      <c r="T46" s="14">
        <v>0.23070064456759701</v>
      </c>
      <c r="U46" s="14">
        <v>0.20543677455614301</v>
      </c>
      <c r="V46" s="14">
        <v>0.27761154234727597</v>
      </c>
      <c r="W46" s="14">
        <v>0.23432935751874101</v>
      </c>
      <c r="X46" s="14">
        <v>0.25671994985304503</v>
      </c>
      <c r="Y46" s="14">
        <v>0.22298274380269101</v>
      </c>
      <c r="Z46" s="14">
        <v>0.21787563269655</v>
      </c>
      <c r="AA46" s="14">
        <v>0.25785260444831098</v>
      </c>
      <c r="AB46" s="14">
        <v>0.209233784359459</v>
      </c>
      <c r="AC46" s="14">
        <v>0.22568178783406601</v>
      </c>
      <c r="AD46" s="14">
        <v>0.215631204539565</v>
      </c>
      <c r="AE46" s="14"/>
      <c r="AF46" s="14">
        <v>0.21045772895394099</v>
      </c>
      <c r="AG46" s="14">
        <v>0.20503785085079601</v>
      </c>
      <c r="AH46" s="14">
        <v>0.26986249795365902</v>
      </c>
      <c r="AI46" s="14">
        <v>0.34227444865471301</v>
      </c>
      <c r="AJ46" s="14">
        <v>0.43174381853060401</v>
      </c>
      <c r="AK46" s="14"/>
      <c r="AL46" s="14">
        <v>6.0131834032805302E-2</v>
      </c>
      <c r="AM46" s="14">
        <v>0.21816420107658399</v>
      </c>
      <c r="AN46" s="14">
        <v>0.19324702071498201</v>
      </c>
      <c r="AO46" s="14">
        <v>0.23728236233891101</v>
      </c>
      <c r="AP46" s="14">
        <v>0.19909191982895499</v>
      </c>
      <c r="AQ46" s="14">
        <v>0.219330911125935</v>
      </c>
      <c r="AR46" s="14">
        <v>0.224313667861094</v>
      </c>
      <c r="AS46" s="14">
        <v>0.27314501713684802</v>
      </c>
      <c r="AT46" s="14">
        <v>0.22308658755307401</v>
      </c>
      <c r="AU46" s="14">
        <v>0.20750522040845401</v>
      </c>
      <c r="AV46" s="14">
        <v>0.27952526921182203</v>
      </c>
      <c r="AW46" s="14">
        <v>0.306714259543519</v>
      </c>
      <c r="AX46" s="14">
        <v>0.287916439446609</v>
      </c>
      <c r="AY46" s="14">
        <v>0.32390368199842401</v>
      </c>
      <c r="AZ46" s="14">
        <v>0.30428368409450901</v>
      </c>
      <c r="BA46" s="14">
        <v>0.387189010378372</v>
      </c>
      <c r="BB46" s="14"/>
      <c r="BC46" s="14">
        <v>0.32766607237767198</v>
      </c>
      <c r="BD46" s="14">
        <v>0.209602698508182</v>
      </c>
      <c r="BE46" s="14"/>
      <c r="BF46" s="14">
        <v>0.27212145482663402</v>
      </c>
      <c r="BG46" s="14">
        <v>0.22924725641978</v>
      </c>
      <c r="BH46" s="14">
        <v>0.251772834069526</v>
      </c>
      <c r="BI46" s="14">
        <v>0.21807892601492801</v>
      </c>
      <c r="BJ46" s="14"/>
      <c r="BK46" s="14">
        <v>0.27337735983172601</v>
      </c>
      <c r="BL46" s="14">
        <v>0.249936976096475</v>
      </c>
      <c r="BM46" s="14">
        <v>0.24528941427060599</v>
      </c>
      <c r="BN46" s="14">
        <v>0.212395158737854</v>
      </c>
      <c r="BO46" s="14"/>
      <c r="BP46" s="14">
        <v>0.28494998131730398</v>
      </c>
      <c r="BQ46" s="14">
        <v>0.19254210684731601</v>
      </c>
      <c r="BR46" s="14">
        <v>0.21329204836367499</v>
      </c>
      <c r="BS46" s="14">
        <v>0.31621414820662003</v>
      </c>
      <c r="BT46" s="14">
        <v>0.19015877875158599</v>
      </c>
    </row>
    <row r="47" spans="2:72" x14ac:dyDescent="0.35">
      <c r="B47" t="s">
        <v>100</v>
      </c>
      <c r="C47" s="14">
        <v>0.38878554357867101</v>
      </c>
      <c r="D47" s="14">
        <v>0.377669878096619</v>
      </c>
      <c r="E47" s="14">
        <v>0.40036958825039098</v>
      </c>
      <c r="F47" s="14"/>
      <c r="G47" s="14">
        <v>0.34200101709480502</v>
      </c>
      <c r="H47" s="14">
        <v>0.32158781266005398</v>
      </c>
      <c r="I47" s="14">
        <v>0.36875014347435597</v>
      </c>
      <c r="J47" s="14">
        <v>0.40927070538300597</v>
      </c>
      <c r="K47" s="14">
        <v>0.41913345836552501</v>
      </c>
      <c r="L47" s="14">
        <v>0.45378350887020702</v>
      </c>
      <c r="M47" s="14"/>
      <c r="N47" s="14">
        <v>0.38206067791501003</v>
      </c>
      <c r="O47" s="14">
        <v>0.40085971718334701</v>
      </c>
      <c r="P47" s="14">
        <v>0.39838197846904699</v>
      </c>
      <c r="Q47" s="14">
        <v>0.37323796060450398</v>
      </c>
      <c r="R47" s="14"/>
      <c r="S47" s="14">
        <v>0.34376941005052902</v>
      </c>
      <c r="T47" s="14">
        <v>0.41295038399158301</v>
      </c>
      <c r="U47" s="14">
        <v>0.41005233432400701</v>
      </c>
      <c r="V47" s="14">
        <v>0.36944485588140902</v>
      </c>
      <c r="W47" s="14">
        <v>0.386580588674237</v>
      </c>
      <c r="X47" s="14">
        <v>0.34709452433794902</v>
      </c>
      <c r="Y47" s="14">
        <v>0.44833398429756799</v>
      </c>
      <c r="Z47" s="14">
        <v>0.41333751380620398</v>
      </c>
      <c r="AA47" s="14">
        <v>0.38868681142581102</v>
      </c>
      <c r="AB47" s="14">
        <v>0.42043362099188503</v>
      </c>
      <c r="AC47" s="14">
        <v>0.375237575108673</v>
      </c>
      <c r="AD47" s="14">
        <v>0.36193425864169598</v>
      </c>
      <c r="AE47" s="14"/>
      <c r="AF47" s="14">
        <v>0.398600709957741</v>
      </c>
      <c r="AG47" s="14">
        <v>0.409095336287358</v>
      </c>
      <c r="AH47" s="14">
        <v>0.38206140228942098</v>
      </c>
      <c r="AI47" s="14">
        <v>0.34395856620427501</v>
      </c>
      <c r="AJ47" s="14">
        <v>0.28302928680915901</v>
      </c>
      <c r="AK47" s="14"/>
      <c r="AL47" s="14">
        <v>0.304266820651167</v>
      </c>
      <c r="AM47" s="14">
        <v>0.37083835104556501</v>
      </c>
      <c r="AN47" s="14">
        <v>0.36244512219277097</v>
      </c>
      <c r="AO47" s="14">
        <v>0.39096857029812998</v>
      </c>
      <c r="AP47" s="14">
        <v>0.42406540310026097</v>
      </c>
      <c r="AQ47" s="14">
        <v>0.38993796108409601</v>
      </c>
      <c r="AR47" s="14">
        <v>0.41216078710003401</v>
      </c>
      <c r="AS47" s="14">
        <v>0.35489968361202401</v>
      </c>
      <c r="AT47" s="14">
        <v>0.44162945003005699</v>
      </c>
      <c r="AU47" s="14">
        <v>0.44693452857743898</v>
      </c>
      <c r="AV47" s="14">
        <v>0.39582750308009601</v>
      </c>
      <c r="AW47" s="14">
        <v>0.36511417946652103</v>
      </c>
      <c r="AX47" s="14">
        <v>0.38777549027061298</v>
      </c>
      <c r="AY47" s="14">
        <v>0.40117763702297299</v>
      </c>
      <c r="AZ47" s="14">
        <v>0.424319519906043</v>
      </c>
      <c r="BA47" s="14">
        <v>0.29941166761629401</v>
      </c>
      <c r="BB47" s="14"/>
      <c r="BC47" s="14">
        <v>0.33984968148126499</v>
      </c>
      <c r="BD47" s="14">
        <v>0.41023116034496798</v>
      </c>
      <c r="BE47" s="14"/>
      <c r="BF47" s="14">
        <v>0.41609593685394403</v>
      </c>
      <c r="BG47" s="14">
        <v>0.40661213265160601</v>
      </c>
      <c r="BH47" s="14">
        <v>0.35701822582773102</v>
      </c>
      <c r="BI47" s="14">
        <v>0.347151597446895</v>
      </c>
      <c r="BJ47" s="14"/>
      <c r="BK47" s="14">
        <v>0.41584421637525099</v>
      </c>
      <c r="BL47" s="14">
        <v>0.39451862584715303</v>
      </c>
      <c r="BM47" s="14">
        <v>0.395662487899471</v>
      </c>
      <c r="BN47" s="14">
        <v>0.34352151526758201</v>
      </c>
      <c r="BO47" s="14"/>
      <c r="BP47" s="14">
        <v>0.36681611317695101</v>
      </c>
      <c r="BQ47" s="14">
        <v>0.42964493022726402</v>
      </c>
      <c r="BR47" s="14">
        <v>0.46176484529294998</v>
      </c>
      <c r="BS47" s="14">
        <v>0.37950158753299501</v>
      </c>
      <c r="BT47" s="14">
        <v>0.36333769497901403</v>
      </c>
    </row>
    <row r="48" spans="2:72" x14ac:dyDescent="0.35">
      <c r="B48" t="s">
        <v>101</v>
      </c>
      <c r="C48" s="14">
        <v>0.27944237214657802</v>
      </c>
      <c r="D48" s="14">
        <v>0.28214308292921397</v>
      </c>
      <c r="E48" s="14">
        <v>0.27533016605699501</v>
      </c>
      <c r="F48" s="14"/>
      <c r="G48" s="14">
        <v>0.265741315690188</v>
      </c>
      <c r="H48" s="14">
        <v>0.23061747193669699</v>
      </c>
      <c r="I48" s="14">
        <v>0.25670514274929401</v>
      </c>
      <c r="J48" s="14">
        <v>0.31236963859594102</v>
      </c>
      <c r="K48" s="14">
        <v>0.32213102087673701</v>
      </c>
      <c r="L48" s="14">
        <v>0.29140944080127601</v>
      </c>
      <c r="M48" s="14"/>
      <c r="N48" s="14">
        <v>0.21932808135375001</v>
      </c>
      <c r="O48" s="14">
        <v>0.29370091897524497</v>
      </c>
      <c r="P48" s="14">
        <v>0.28861011044720097</v>
      </c>
      <c r="Q48" s="14">
        <v>0.319743189294042</v>
      </c>
      <c r="R48" s="14"/>
      <c r="S48" s="14">
        <v>0.235915760156968</v>
      </c>
      <c r="T48" s="14">
        <v>0.28010641373997602</v>
      </c>
      <c r="U48" s="14">
        <v>0.29971629919093501</v>
      </c>
      <c r="V48" s="14">
        <v>0.27244636925584398</v>
      </c>
      <c r="W48" s="14">
        <v>0.299534741804175</v>
      </c>
      <c r="X48" s="14">
        <v>0.26935925440355601</v>
      </c>
      <c r="Y48" s="14">
        <v>0.26725000464232102</v>
      </c>
      <c r="Z48" s="14">
        <v>0.29322777977960002</v>
      </c>
      <c r="AA48" s="14">
        <v>0.27077811746796698</v>
      </c>
      <c r="AB48" s="14">
        <v>0.29273623311656999</v>
      </c>
      <c r="AC48" s="14">
        <v>0.32743352762502398</v>
      </c>
      <c r="AD48" s="14">
        <v>0.356242980275079</v>
      </c>
      <c r="AE48" s="14"/>
      <c r="AF48" s="14">
        <v>0.29616009557895001</v>
      </c>
      <c r="AG48" s="14">
        <v>0.31947939855957402</v>
      </c>
      <c r="AH48" s="14">
        <v>0.26335104596890802</v>
      </c>
      <c r="AI48" s="14">
        <v>0.21879417615058699</v>
      </c>
      <c r="AJ48" s="14">
        <v>7.1785985043641795E-2</v>
      </c>
      <c r="AK48" s="14"/>
      <c r="AL48" s="14">
        <v>0.35644574133071399</v>
      </c>
      <c r="AM48" s="14">
        <v>0.25242697211914</v>
      </c>
      <c r="AN48" s="14">
        <v>0.35151106935038401</v>
      </c>
      <c r="AO48" s="14">
        <v>0.29761112373466903</v>
      </c>
      <c r="AP48" s="14">
        <v>0.30095497711345998</v>
      </c>
      <c r="AQ48" s="14">
        <v>0.32738232047705101</v>
      </c>
      <c r="AR48" s="14">
        <v>0.281523722373626</v>
      </c>
      <c r="AS48" s="14">
        <v>0.312725084816665</v>
      </c>
      <c r="AT48" s="14">
        <v>0.26534088759554902</v>
      </c>
      <c r="AU48" s="14">
        <v>0.28235832610056899</v>
      </c>
      <c r="AV48" s="14">
        <v>0.26849569761450698</v>
      </c>
      <c r="AW48" s="14">
        <v>0.26190186783625402</v>
      </c>
      <c r="AX48" s="14">
        <v>0.24830471790301401</v>
      </c>
      <c r="AY48" s="14">
        <v>0.19564846917744899</v>
      </c>
      <c r="AZ48" s="14">
        <v>0.16820415954074999</v>
      </c>
      <c r="BA48" s="14">
        <v>0.13728954603043</v>
      </c>
      <c r="BB48" s="14"/>
      <c r="BC48" s="14">
        <v>0.21581133844182099</v>
      </c>
      <c r="BD48" s="14">
        <v>0.307327990275862</v>
      </c>
      <c r="BE48" s="14"/>
      <c r="BF48" s="14">
        <v>0.26283864196294598</v>
      </c>
      <c r="BG48" s="14">
        <v>0.30037780898917499</v>
      </c>
      <c r="BH48" s="14">
        <v>0.27654031044071398</v>
      </c>
      <c r="BI48" s="14">
        <v>0.26729226566544401</v>
      </c>
      <c r="BJ48" s="14"/>
      <c r="BK48" s="14">
        <v>0.25738727740457001</v>
      </c>
      <c r="BL48" s="14">
        <v>0.28786604404303501</v>
      </c>
      <c r="BM48" s="14">
        <v>0.26421764831904598</v>
      </c>
      <c r="BN48" s="14">
        <v>0.32079928251846002</v>
      </c>
      <c r="BO48" s="14"/>
      <c r="BP48" s="14">
        <v>0.23722031659274001</v>
      </c>
      <c r="BQ48" s="14">
        <v>0.31947260719047899</v>
      </c>
      <c r="BR48" s="14">
        <v>0.29279799820343</v>
      </c>
      <c r="BS48" s="14">
        <v>0.22802480712671799</v>
      </c>
      <c r="BT48" s="14">
        <v>0.33461599011298798</v>
      </c>
    </row>
    <row r="49" spans="2:72" x14ac:dyDescent="0.35">
      <c r="B49" t="s">
        <v>102</v>
      </c>
      <c r="C49" s="14">
        <v>3.9594092856286199E-2</v>
      </c>
      <c r="D49" s="14">
        <v>2.5975649219241202E-2</v>
      </c>
      <c r="E49" s="14">
        <v>5.2813415328553402E-2</v>
      </c>
      <c r="F49" s="14"/>
      <c r="G49" s="14">
        <v>5.4157974620434299E-2</v>
      </c>
      <c r="H49" s="14">
        <v>3.0134208654890401E-2</v>
      </c>
      <c r="I49" s="14">
        <v>4.17107898777292E-2</v>
      </c>
      <c r="J49" s="14">
        <v>4.16165615278591E-2</v>
      </c>
      <c r="K49" s="14">
        <v>4.0539226510560002E-2</v>
      </c>
      <c r="L49" s="14">
        <v>3.3642748071983503E-2</v>
      </c>
      <c r="M49" s="14"/>
      <c r="N49" s="14">
        <v>2.4512170250305099E-2</v>
      </c>
      <c r="O49" s="14">
        <v>3.3826781703090898E-2</v>
      </c>
      <c r="P49" s="14">
        <v>3.3468265489336402E-2</v>
      </c>
      <c r="Q49" s="14">
        <v>6.7897606118435205E-2</v>
      </c>
      <c r="R49" s="14"/>
      <c r="S49" s="14">
        <v>2.8260293152338301E-2</v>
      </c>
      <c r="T49" s="14">
        <v>4.0954850435677599E-2</v>
      </c>
      <c r="U49" s="14">
        <v>4.2363657288915599E-2</v>
      </c>
      <c r="V49" s="14">
        <v>3.4541293602627601E-2</v>
      </c>
      <c r="W49" s="14">
        <v>4.9178210981059699E-2</v>
      </c>
      <c r="X49" s="14">
        <v>6.1041418582703497E-2</v>
      </c>
      <c r="Y49" s="14">
        <v>4.12536872031386E-2</v>
      </c>
      <c r="Z49" s="14">
        <v>3.0805920840921101E-2</v>
      </c>
      <c r="AA49" s="14">
        <v>3.8212008827552602E-2</v>
      </c>
      <c r="AB49" s="14">
        <v>3.80381716230941E-2</v>
      </c>
      <c r="AC49" s="14">
        <v>3.32071360284098E-2</v>
      </c>
      <c r="AD49" s="14">
        <v>3.5325697253110702E-2</v>
      </c>
      <c r="AE49" s="14"/>
      <c r="AF49" s="14">
        <v>6.210101002546E-2</v>
      </c>
      <c r="AG49" s="14">
        <v>3.7839010464695698E-2</v>
      </c>
      <c r="AH49" s="14">
        <v>2.7941957291452699E-2</v>
      </c>
      <c r="AI49" s="14">
        <v>1.7185509382212801E-2</v>
      </c>
      <c r="AJ49" s="14">
        <v>1.9331562183209298E-2</v>
      </c>
      <c r="AK49" s="14"/>
      <c r="AL49" s="14">
        <v>0.20266505975247601</v>
      </c>
      <c r="AM49" s="14">
        <v>8.0417475266829797E-2</v>
      </c>
      <c r="AN49" s="14">
        <v>5.2084680531697597E-2</v>
      </c>
      <c r="AO49" s="14">
        <v>4.55721428297498E-2</v>
      </c>
      <c r="AP49" s="14">
        <v>3.6972894704935103E-2</v>
      </c>
      <c r="AQ49" s="14">
        <v>3.05228356704659E-2</v>
      </c>
      <c r="AR49" s="14">
        <v>4.2355776833176498E-2</v>
      </c>
      <c r="AS49" s="14">
        <v>3.4892470116750098E-2</v>
      </c>
      <c r="AT49" s="14">
        <v>3.84938986288847E-2</v>
      </c>
      <c r="AU49" s="14">
        <v>2.6715038530749399E-2</v>
      </c>
      <c r="AV49" s="14">
        <v>1.78423020415155E-2</v>
      </c>
      <c r="AW49" s="14">
        <v>2.5178868632279201E-2</v>
      </c>
      <c r="AX49" s="14">
        <v>1.56786971631106E-2</v>
      </c>
      <c r="AY49" s="14">
        <v>1.60661342894373E-2</v>
      </c>
      <c r="AZ49" s="14">
        <v>1.35781899767764E-2</v>
      </c>
      <c r="BA49" s="14">
        <v>2.2909652904692001E-2</v>
      </c>
      <c r="BB49" s="14"/>
      <c r="BC49" s="14">
        <v>2.75632854282447E-2</v>
      </c>
      <c r="BD49" s="14">
        <v>4.4866465190860398E-2</v>
      </c>
      <c r="BE49" s="14"/>
      <c r="BF49" s="14">
        <v>1.42550378803645E-2</v>
      </c>
      <c r="BG49" s="14">
        <v>2.9003687342699199E-2</v>
      </c>
      <c r="BH49" s="14">
        <v>4.3901328821003303E-2</v>
      </c>
      <c r="BI49" s="14">
        <v>0.11265721121630699</v>
      </c>
      <c r="BJ49" s="14"/>
      <c r="BK49" s="14">
        <v>1.8870349072776599E-2</v>
      </c>
      <c r="BL49" s="14">
        <v>2.6100920743436201E-2</v>
      </c>
      <c r="BM49" s="14">
        <v>3.4325605809141298E-2</v>
      </c>
      <c r="BN49" s="14">
        <v>8.2079608805657303E-2</v>
      </c>
      <c r="BO49" s="14"/>
      <c r="BP49" s="14">
        <v>2.3626012101033898E-2</v>
      </c>
      <c r="BQ49" s="14">
        <v>4.0743109960081299E-2</v>
      </c>
      <c r="BR49" s="14">
        <v>2.8573783281875601E-2</v>
      </c>
      <c r="BS49" s="14">
        <v>1.75624308321101E-2</v>
      </c>
      <c r="BT49" s="14">
        <v>7.7678420807706303E-2</v>
      </c>
    </row>
    <row r="50" spans="2:72" x14ac:dyDescent="0.35">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row>
    <row r="51" spans="2:72" x14ac:dyDescent="0.35">
      <c r="B51" s="6" t="s">
        <v>112</v>
      </c>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row>
    <row r="52" spans="2:72" x14ac:dyDescent="0.35">
      <c r="B52" s="21" t="s">
        <v>106</v>
      </c>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row>
    <row r="53" spans="2:72" x14ac:dyDescent="0.35">
      <c r="B53" t="s">
        <v>98</v>
      </c>
      <c r="C53" s="14">
        <v>5.01130149460777E-2</v>
      </c>
      <c r="D53" s="14">
        <v>6.3044453125362401E-2</v>
      </c>
      <c r="E53" s="14">
        <v>3.77195594887689E-2</v>
      </c>
      <c r="F53" s="14"/>
      <c r="G53" s="14">
        <v>8.0002310686194497E-2</v>
      </c>
      <c r="H53" s="14">
        <v>0.104319090953017</v>
      </c>
      <c r="I53" s="14">
        <v>6.6464229919433598E-2</v>
      </c>
      <c r="J53" s="14">
        <v>2.61441468885238E-2</v>
      </c>
      <c r="K53" s="14">
        <v>1.85296803637293E-2</v>
      </c>
      <c r="L53" s="14">
        <v>1.3530793634604099E-2</v>
      </c>
      <c r="M53" s="14"/>
      <c r="N53" s="14">
        <v>7.3751350703931906E-2</v>
      </c>
      <c r="O53" s="14">
        <v>3.3945595940328803E-2</v>
      </c>
      <c r="P53" s="14">
        <v>4.9085230503740397E-2</v>
      </c>
      <c r="Q53" s="14">
        <v>4.3066720103601103E-2</v>
      </c>
      <c r="R53" s="14"/>
      <c r="S53" s="14">
        <v>9.1621755138153099E-2</v>
      </c>
      <c r="T53" s="14">
        <v>3.7054692023431098E-2</v>
      </c>
      <c r="U53" s="14">
        <v>3.55883089461623E-2</v>
      </c>
      <c r="V53" s="14">
        <v>4.50544275892504E-2</v>
      </c>
      <c r="W53" s="14">
        <v>2.8780224677436302E-2</v>
      </c>
      <c r="X53" s="14">
        <v>7.6095526483849499E-2</v>
      </c>
      <c r="Y53" s="14">
        <v>2.8018814108976099E-2</v>
      </c>
      <c r="Z53" s="14">
        <v>4.8285912959558502E-2</v>
      </c>
      <c r="AA53" s="14">
        <v>4.2755297413358401E-2</v>
      </c>
      <c r="AB53" s="14">
        <v>4.41289754513986E-2</v>
      </c>
      <c r="AC53" s="14">
        <v>3.2863259648987599E-2</v>
      </c>
      <c r="AD53" s="14">
        <v>7.3821973142586497E-2</v>
      </c>
      <c r="AE53" s="14"/>
      <c r="AF53" s="14">
        <v>2.9123954600173699E-2</v>
      </c>
      <c r="AG53" s="14">
        <v>2.8173612023633401E-2</v>
      </c>
      <c r="AH53" s="14">
        <v>6.6182411804352095E-2</v>
      </c>
      <c r="AI53" s="14">
        <v>8.1604369619452194E-2</v>
      </c>
      <c r="AJ53" s="14">
        <v>0.26661255808719198</v>
      </c>
      <c r="AK53" s="14"/>
      <c r="AL53" s="14">
        <v>2.6187352078321499E-2</v>
      </c>
      <c r="AM53" s="14">
        <v>6.9350707520350496E-2</v>
      </c>
      <c r="AN53" s="14">
        <v>5.2088531313367901E-2</v>
      </c>
      <c r="AO53" s="14">
        <v>3.7183290558171697E-2</v>
      </c>
      <c r="AP53" s="14">
        <v>3.6440906938498503E-2</v>
      </c>
      <c r="AQ53" s="14">
        <v>2.38505395587091E-2</v>
      </c>
      <c r="AR53" s="14">
        <v>4.3726341961373698E-2</v>
      </c>
      <c r="AS53" s="14">
        <v>3.3188372822790697E-2</v>
      </c>
      <c r="AT53" s="14">
        <v>5.1560368292787297E-2</v>
      </c>
      <c r="AU53" s="14">
        <v>3.60409307698146E-2</v>
      </c>
      <c r="AV53" s="14">
        <v>3.4495230249547898E-2</v>
      </c>
      <c r="AW53" s="14">
        <v>4.9213851330848303E-2</v>
      </c>
      <c r="AX53" s="14">
        <v>6.5350022422209497E-2</v>
      </c>
      <c r="AY53" s="14">
        <v>8.1398201599564901E-2</v>
      </c>
      <c r="AZ53" s="14">
        <v>9.6035857255967097E-2</v>
      </c>
      <c r="BA53" s="14">
        <v>0.15994856265464799</v>
      </c>
      <c r="BB53" s="14"/>
      <c r="BC53" s="14">
        <v>9.6642217502870401E-2</v>
      </c>
      <c r="BD53" s="14">
        <v>2.9722090913960102E-2</v>
      </c>
      <c r="BE53" s="14"/>
      <c r="BF53" s="14">
        <v>4.2131043226709498E-2</v>
      </c>
      <c r="BG53" s="14">
        <v>4.2110303855903003E-2</v>
      </c>
      <c r="BH53" s="14">
        <v>6.7330528261798195E-2</v>
      </c>
      <c r="BI53" s="14">
        <v>5.37740387877386E-2</v>
      </c>
      <c r="BJ53" s="14"/>
      <c r="BK53" s="14">
        <v>4.21671193482634E-2</v>
      </c>
      <c r="BL53" s="14">
        <v>4.94913072668536E-2</v>
      </c>
      <c r="BM53" s="14">
        <v>5.84727405583194E-2</v>
      </c>
      <c r="BN53" s="14">
        <v>4.5543659672440201E-2</v>
      </c>
      <c r="BO53" s="14"/>
      <c r="BP53" s="14">
        <v>9.6136196702997098E-2</v>
      </c>
      <c r="BQ53" s="14">
        <v>1.68382057133734E-2</v>
      </c>
      <c r="BR53" s="14">
        <v>1.1893975378589799E-2</v>
      </c>
      <c r="BS53" s="14">
        <v>6.5150731067495193E-2</v>
      </c>
      <c r="BT53" s="14">
        <v>3.1177806630843199E-2</v>
      </c>
    </row>
    <row r="54" spans="2:72" x14ac:dyDescent="0.35">
      <c r="B54" t="s">
        <v>99</v>
      </c>
      <c r="C54" s="14">
        <v>0.233816343495308</v>
      </c>
      <c r="D54" s="14">
        <v>0.25259289294980403</v>
      </c>
      <c r="E54" s="14">
        <v>0.21552821293248101</v>
      </c>
      <c r="F54" s="14"/>
      <c r="G54" s="14">
        <v>0.280864985033564</v>
      </c>
      <c r="H54" s="14">
        <v>0.30774748723379403</v>
      </c>
      <c r="I54" s="14">
        <v>0.25604144089597403</v>
      </c>
      <c r="J54" s="14">
        <v>0.18305014862715399</v>
      </c>
      <c r="K54" s="14">
        <v>0.16956290347392899</v>
      </c>
      <c r="L54" s="14">
        <v>0.208690456939779</v>
      </c>
      <c r="M54" s="14"/>
      <c r="N54" s="14">
        <v>0.30828118993452402</v>
      </c>
      <c r="O54" s="14">
        <v>0.22872765853185001</v>
      </c>
      <c r="P54" s="14">
        <v>0.21105920273471901</v>
      </c>
      <c r="Q54" s="14">
        <v>0.179235286861336</v>
      </c>
      <c r="R54" s="14"/>
      <c r="S54" s="14">
        <v>0.313458178302158</v>
      </c>
      <c r="T54" s="14">
        <v>0.218622136779107</v>
      </c>
      <c r="U54" s="14">
        <v>0.20475610670483199</v>
      </c>
      <c r="V54" s="14">
        <v>0.264325789032617</v>
      </c>
      <c r="W54" s="14">
        <v>0.198175243575405</v>
      </c>
      <c r="X54" s="14">
        <v>0.23157226474851</v>
      </c>
      <c r="Y54" s="14">
        <v>0.20637763971136</v>
      </c>
      <c r="Z54" s="14">
        <v>0.194554763298279</v>
      </c>
      <c r="AA54" s="14">
        <v>0.24599266101756001</v>
      </c>
      <c r="AB54" s="14">
        <v>0.226206687640952</v>
      </c>
      <c r="AC54" s="14">
        <v>0.18111095013763001</v>
      </c>
      <c r="AD54" s="14">
        <v>0.19533008299627699</v>
      </c>
      <c r="AE54" s="14"/>
      <c r="AF54" s="14">
        <v>0.16337342332990801</v>
      </c>
      <c r="AG54" s="14">
        <v>0.19966691346151799</v>
      </c>
      <c r="AH54" s="14">
        <v>0.28588783295208903</v>
      </c>
      <c r="AI54" s="14">
        <v>0.34293270163470801</v>
      </c>
      <c r="AJ54" s="14">
        <v>0.33384389075978599</v>
      </c>
      <c r="AK54" s="14"/>
      <c r="AL54" s="14">
        <v>0.13305532275483201</v>
      </c>
      <c r="AM54" s="14">
        <v>0.182601513695511</v>
      </c>
      <c r="AN54" s="14">
        <v>0.191622641518329</v>
      </c>
      <c r="AO54" s="14">
        <v>0.201229560794037</v>
      </c>
      <c r="AP54" s="14">
        <v>0.18468410528550999</v>
      </c>
      <c r="AQ54" s="14">
        <v>0.21906559232098</v>
      </c>
      <c r="AR54" s="14">
        <v>0.19752502204126901</v>
      </c>
      <c r="AS54" s="14">
        <v>0.244778929177113</v>
      </c>
      <c r="AT54" s="14">
        <v>0.237226219159758</v>
      </c>
      <c r="AU54" s="14">
        <v>0.25352692478679301</v>
      </c>
      <c r="AV54" s="14">
        <v>0.240216012295217</v>
      </c>
      <c r="AW54" s="14">
        <v>0.26249147174951498</v>
      </c>
      <c r="AX54" s="14">
        <v>0.30018851484480202</v>
      </c>
      <c r="AY54" s="14">
        <v>0.29961089993967099</v>
      </c>
      <c r="AZ54" s="14">
        <v>0.31099558375316999</v>
      </c>
      <c r="BA54" s="14">
        <v>0.38129451661154701</v>
      </c>
      <c r="BB54" s="14"/>
      <c r="BC54" s="14">
        <v>0.29430051434073201</v>
      </c>
      <c r="BD54" s="14">
        <v>0.20730980426654499</v>
      </c>
      <c r="BE54" s="14"/>
      <c r="BF54" s="14">
        <v>0.27422924126951498</v>
      </c>
      <c r="BG54" s="14">
        <v>0.217363062908943</v>
      </c>
      <c r="BH54" s="14">
        <v>0.22025198701705601</v>
      </c>
      <c r="BI54" s="14">
        <v>0.21581123521441001</v>
      </c>
      <c r="BJ54" s="14"/>
      <c r="BK54" s="14">
        <v>0.278464733583624</v>
      </c>
      <c r="BL54" s="14">
        <v>0.25590185149417999</v>
      </c>
      <c r="BM54" s="14">
        <v>0.21935492807764101</v>
      </c>
      <c r="BN54" s="14">
        <v>0.19043319037577</v>
      </c>
      <c r="BO54" s="14"/>
      <c r="BP54" s="14">
        <v>0.28417907629737399</v>
      </c>
      <c r="BQ54" s="14">
        <v>0.182264507177263</v>
      </c>
      <c r="BR54" s="14">
        <v>0.19538243666149199</v>
      </c>
      <c r="BS54" s="14">
        <v>0.29471348561065303</v>
      </c>
      <c r="BT54" s="14">
        <v>0.179430954868637</v>
      </c>
    </row>
    <row r="55" spans="2:72" x14ac:dyDescent="0.35">
      <c r="B55" t="s">
        <v>100</v>
      </c>
      <c r="C55" s="14">
        <v>0.35424664976317699</v>
      </c>
      <c r="D55" s="14">
        <v>0.35228415031350502</v>
      </c>
      <c r="E55" s="14">
        <v>0.35600682754430801</v>
      </c>
      <c r="F55" s="14"/>
      <c r="G55" s="14">
        <v>0.34591787012868902</v>
      </c>
      <c r="H55" s="14">
        <v>0.33036598528278999</v>
      </c>
      <c r="I55" s="14">
        <v>0.31444272004791501</v>
      </c>
      <c r="J55" s="14">
        <v>0.36463043679377799</v>
      </c>
      <c r="K55" s="14">
        <v>0.363266100904585</v>
      </c>
      <c r="L55" s="14">
        <v>0.39713585797231898</v>
      </c>
      <c r="M55" s="14"/>
      <c r="N55" s="14">
        <v>0.357415185553212</v>
      </c>
      <c r="O55" s="14">
        <v>0.37617867945668099</v>
      </c>
      <c r="P55" s="14">
        <v>0.33996769942278099</v>
      </c>
      <c r="Q55" s="14">
        <v>0.33910708861459499</v>
      </c>
      <c r="R55" s="14"/>
      <c r="S55" s="14">
        <v>0.34506841997489901</v>
      </c>
      <c r="T55" s="14">
        <v>0.37473316850872801</v>
      </c>
      <c r="U55" s="14">
        <v>0.37287247352274899</v>
      </c>
      <c r="V55" s="14">
        <v>0.364796846344767</v>
      </c>
      <c r="W55" s="14">
        <v>0.36015412901916699</v>
      </c>
      <c r="X55" s="14">
        <v>0.31206900309809199</v>
      </c>
      <c r="Y55" s="14">
        <v>0.38769560696702798</v>
      </c>
      <c r="Z55" s="14">
        <v>0.31661650852782902</v>
      </c>
      <c r="AA55" s="14">
        <v>0.323125523106155</v>
      </c>
      <c r="AB55" s="14">
        <v>0.37477496985873299</v>
      </c>
      <c r="AC55" s="14">
        <v>0.358225502403962</v>
      </c>
      <c r="AD55" s="14">
        <v>0.34649322462146498</v>
      </c>
      <c r="AE55" s="14"/>
      <c r="AF55" s="14">
        <v>0.355932259309927</v>
      </c>
      <c r="AG55" s="14">
        <v>0.35980013272192701</v>
      </c>
      <c r="AH55" s="14">
        <v>0.36283133501093601</v>
      </c>
      <c r="AI55" s="14">
        <v>0.36591351570445202</v>
      </c>
      <c r="AJ55" s="14">
        <v>0.30802285015063402</v>
      </c>
      <c r="AK55" s="14"/>
      <c r="AL55" s="14">
        <v>0.283545491587121</v>
      </c>
      <c r="AM55" s="14">
        <v>0.344590782646918</v>
      </c>
      <c r="AN55" s="14">
        <v>0.34357453198473897</v>
      </c>
      <c r="AO55" s="14">
        <v>0.361422686572834</v>
      </c>
      <c r="AP55" s="14">
        <v>0.34989394951123798</v>
      </c>
      <c r="AQ55" s="14">
        <v>0.36313350983403497</v>
      </c>
      <c r="AR55" s="14">
        <v>0.37025043039733901</v>
      </c>
      <c r="AS55" s="14">
        <v>0.34876960497225001</v>
      </c>
      <c r="AT55" s="14">
        <v>0.38695823383702799</v>
      </c>
      <c r="AU55" s="14">
        <v>0.35364302504286199</v>
      </c>
      <c r="AV55" s="14">
        <v>0.38090803701181902</v>
      </c>
      <c r="AW55" s="14">
        <v>0.38674292786902098</v>
      </c>
      <c r="AX55" s="14">
        <v>0.343303488667899</v>
      </c>
      <c r="AY55" s="14">
        <v>0.33706011942542102</v>
      </c>
      <c r="AZ55" s="14">
        <v>0.32633048034729301</v>
      </c>
      <c r="BA55" s="14">
        <v>0.27983157363282002</v>
      </c>
      <c r="BB55" s="14"/>
      <c r="BC55" s="14">
        <v>0.31985868460196298</v>
      </c>
      <c r="BD55" s="14">
        <v>0.36931680671172001</v>
      </c>
      <c r="BE55" s="14"/>
      <c r="BF55" s="14">
        <v>0.38758703970824898</v>
      </c>
      <c r="BG55" s="14">
        <v>0.36920095090478</v>
      </c>
      <c r="BH55" s="14">
        <v>0.331079031528975</v>
      </c>
      <c r="BI55" s="14">
        <v>0.29003261133677599</v>
      </c>
      <c r="BJ55" s="14"/>
      <c r="BK55" s="14">
        <v>0.38162707618965203</v>
      </c>
      <c r="BL55" s="14">
        <v>0.36160251040021602</v>
      </c>
      <c r="BM55" s="14">
        <v>0.35515139230098502</v>
      </c>
      <c r="BN55" s="14">
        <v>0.31699581170232</v>
      </c>
      <c r="BO55" s="14"/>
      <c r="BP55" s="14">
        <v>0.33182425654284498</v>
      </c>
      <c r="BQ55" s="14">
        <v>0.37022109277579601</v>
      </c>
      <c r="BR55" s="14">
        <v>0.40930712834602501</v>
      </c>
      <c r="BS55" s="14">
        <v>0.35027271045231601</v>
      </c>
      <c r="BT55" s="14">
        <v>0.34641441845661802</v>
      </c>
    </row>
    <row r="56" spans="2:72" x14ac:dyDescent="0.35">
      <c r="B56" t="s">
        <v>101</v>
      </c>
      <c r="C56" s="14">
        <v>0.33317265941107099</v>
      </c>
      <c r="D56" s="14">
        <v>0.31148535276691403</v>
      </c>
      <c r="E56" s="14">
        <v>0.35410509058141898</v>
      </c>
      <c r="F56" s="14"/>
      <c r="G56" s="14">
        <v>0.249465466095488</v>
      </c>
      <c r="H56" s="14">
        <v>0.225200704123134</v>
      </c>
      <c r="I56" s="14">
        <v>0.32812939679544201</v>
      </c>
      <c r="J56" s="14">
        <v>0.403041881033112</v>
      </c>
      <c r="K56" s="14">
        <v>0.42544494047902198</v>
      </c>
      <c r="L56" s="14">
        <v>0.361987100441092</v>
      </c>
      <c r="M56" s="14"/>
      <c r="N56" s="14">
        <v>0.243391209283954</v>
      </c>
      <c r="O56" s="14">
        <v>0.33510657119769999</v>
      </c>
      <c r="P56" s="14">
        <v>0.37765119374588002</v>
      </c>
      <c r="Q56" s="14">
        <v>0.389743217355213</v>
      </c>
      <c r="R56" s="14"/>
      <c r="S56" s="14">
        <v>0.222685641898931</v>
      </c>
      <c r="T56" s="14">
        <v>0.34008981122110099</v>
      </c>
      <c r="U56" s="14">
        <v>0.35361695821219902</v>
      </c>
      <c r="V56" s="14">
        <v>0.29453366646961998</v>
      </c>
      <c r="W56" s="14">
        <v>0.38741062810057902</v>
      </c>
      <c r="X56" s="14">
        <v>0.339786030851153</v>
      </c>
      <c r="Y56" s="14">
        <v>0.350173187760214</v>
      </c>
      <c r="Z56" s="14">
        <v>0.41216492220981898</v>
      </c>
      <c r="AA56" s="14">
        <v>0.36074489839713703</v>
      </c>
      <c r="AB56" s="14">
        <v>0.33390034244185501</v>
      </c>
      <c r="AC56" s="14">
        <v>0.39598072068441598</v>
      </c>
      <c r="AD56" s="14">
        <v>0.375377434222954</v>
      </c>
      <c r="AE56" s="14"/>
      <c r="AF56" s="14">
        <v>0.41322643667486397</v>
      </c>
      <c r="AG56" s="14">
        <v>0.37747620742959798</v>
      </c>
      <c r="AH56" s="14">
        <v>0.264408804717429</v>
      </c>
      <c r="AI56" s="14">
        <v>0.19394692896788601</v>
      </c>
      <c r="AJ56" s="14">
        <v>9.1520701002387198E-2</v>
      </c>
      <c r="AK56" s="14"/>
      <c r="AL56" s="14">
        <v>0.36504723232555603</v>
      </c>
      <c r="AM56" s="14">
        <v>0.354374223531568</v>
      </c>
      <c r="AN56" s="14">
        <v>0.37353930500665999</v>
      </c>
      <c r="AO56" s="14">
        <v>0.36567413936217702</v>
      </c>
      <c r="AP56" s="14">
        <v>0.39269806709004701</v>
      </c>
      <c r="AQ56" s="14">
        <v>0.36190453046638998</v>
      </c>
      <c r="AR56" s="14">
        <v>0.36453745433957901</v>
      </c>
      <c r="AS56" s="14">
        <v>0.35247312962678301</v>
      </c>
      <c r="AT56" s="14">
        <v>0.30395155419279002</v>
      </c>
      <c r="AU56" s="14">
        <v>0.33877144986244001</v>
      </c>
      <c r="AV56" s="14">
        <v>0.32628368621079701</v>
      </c>
      <c r="AW56" s="14">
        <v>0.28465647895646701</v>
      </c>
      <c r="AX56" s="14">
        <v>0.27539917247111101</v>
      </c>
      <c r="AY56" s="14">
        <v>0.266595229653316</v>
      </c>
      <c r="AZ56" s="14">
        <v>0.24635285275399901</v>
      </c>
      <c r="BA56" s="14">
        <v>0.172702747300265</v>
      </c>
      <c r="BB56" s="14"/>
      <c r="BC56" s="14">
        <v>0.26994184360745799</v>
      </c>
      <c r="BD56" s="14">
        <v>0.36088288633719501</v>
      </c>
      <c r="BE56" s="14"/>
      <c r="BF56" s="14">
        <v>0.28733962642040101</v>
      </c>
      <c r="BG56" s="14">
        <v>0.348584166899508</v>
      </c>
      <c r="BH56" s="14">
        <v>0.35099459013428602</v>
      </c>
      <c r="BI56" s="14">
        <v>0.35709305058612301</v>
      </c>
      <c r="BJ56" s="14"/>
      <c r="BK56" s="14">
        <v>0.28408986142012899</v>
      </c>
      <c r="BL56" s="14">
        <v>0.31594036823440902</v>
      </c>
      <c r="BM56" s="14">
        <v>0.34609881742422399</v>
      </c>
      <c r="BN56" s="14">
        <v>0.37966623758024298</v>
      </c>
      <c r="BO56" s="14"/>
      <c r="BP56" s="14">
        <v>0.26519090972726</v>
      </c>
      <c r="BQ56" s="14">
        <v>0.40326369238998999</v>
      </c>
      <c r="BR56" s="14">
        <v>0.368495326556327</v>
      </c>
      <c r="BS56" s="14">
        <v>0.27721687739658901</v>
      </c>
      <c r="BT56" s="14">
        <v>0.38806249525333197</v>
      </c>
    </row>
    <row r="57" spans="2:72" x14ac:dyDescent="0.35">
      <c r="B57" t="s">
        <v>102</v>
      </c>
      <c r="C57" s="14">
        <v>2.86513323843662E-2</v>
      </c>
      <c r="D57" s="14">
        <v>2.0593150844415299E-2</v>
      </c>
      <c r="E57" s="14">
        <v>3.6640309453022699E-2</v>
      </c>
      <c r="F57" s="14"/>
      <c r="G57" s="14">
        <v>4.3749368056064802E-2</v>
      </c>
      <c r="H57" s="14">
        <v>3.2366732407265203E-2</v>
      </c>
      <c r="I57" s="14">
        <v>3.4922212341235201E-2</v>
      </c>
      <c r="J57" s="14">
        <v>2.3133386657432399E-2</v>
      </c>
      <c r="K57" s="14">
        <v>2.3196374778733899E-2</v>
      </c>
      <c r="L57" s="14">
        <v>1.8655791012204902E-2</v>
      </c>
      <c r="M57" s="14"/>
      <c r="N57" s="14">
        <v>1.7161064524378399E-2</v>
      </c>
      <c r="O57" s="14">
        <v>2.6041494873439701E-2</v>
      </c>
      <c r="P57" s="14">
        <v>2.2236673592880101E-2</v>
      </c>
      <c r="Q57" s="14">
        <v>4.8847687065254899E-2</v>
      </c>
      <c r="R57" s="14"/>
      <c r="S57" s="14">
        <v>2.7166004685859401E-2</v>
      </c>
      <c r="T57" s="14">
        <v>2.9500191467633E-2</v>
      </c>
      <c r="U57" s="14">
        <v>3.3166152614057899E-2</v>
      </c>
      <c r="V57" s="14">
        <v>3.1289270563745801E-2</v>
      </c>
      <c r="W57" s="14">
        <v>2.54797746274124E-2</v>
      </c>
      <c r="X57" s="14">
        <v>4.0477174818395301E-2</v>
      </c>
      <c r="Y57" s="14">
        <v>2.77347514524224E-2</v>
      </c>
      <c r="Z57" s="14">
        <v>2.8377893004514002E-2</v>
      </c>
      <c r="AA57" s="14">
        <v>2.73816200657898E-2</v>
      </c>
      <c r="AB57" s="14">
        <v>2.0989024607061101E-2</v>
      </c>
      <c r="AC57" s="14">
        <v>3.18195671250045E-2</v>
      </c>
      <c r="AD57" s="14">
        <v>8.9772850167167406E-3</v>
      </c>
      <c r="AE57" s="14"/>
      <c r="AF57" s="14">
        <v>3.8343926085126601E-2</v>
      </c>
      <c r="AG57" s="14">
        <v>3.4883134363322597E-2</v>
      </c>
      <c r="AH57" s="14">
        <v>2.0689615515193601E-2</v>
      </c>
      <c r="AI57" s="14">
        <v>1.5602484073502201E-2</v>
      </c>
      <c r="AJ57" s="14">
        <v>0</v>
      </c>
      <c r="AK57" s="14"/>
      <c r="AL57" s="14">
        <v>0.19216460125417001</v>
      </c>
      <c r="AM57" s="14">
        <v>4.9082772605651803E-2</v>
      </c>
      <c r="AN57" s="14">
        <v>3.91749901769037E-2</v>
      </c>
      <c r="AO57" s="14">
        <v>3.4490322712779999E-2</v>
      </c>
      <c r="AP57" s="14">
        <v>3.6282971174706399E-2</v>
      </c>
      <c r="AQ57" s="14">
        <v>3.2045827819885901E-2</v>
      </c>
      <c r="AR57" s="14">
        <v>2.3960751260439801E-2</v>
      </c>
      <c r="AS57" s="14">
        <v>2.0789963401064399E-2</v>
      </c>
      <c r="AT57" s="14">
        <v>2.03036245176361E-2</v>
      </c>
      <c r="AU57" s="14">
        <v>1.8017669538090399E-2</v>
      </c>
      <c r="AV57" s="14">
        <v>1.8097034232618499E-2</v>
      </c>
      <c r="AW57" s="14">
        <v>1.6895270094148498E-2</v>
      </c>
      <c r="AX57" s="14">
        <v>1.5758801593979001E-2</v>
      </c>
      <c r="AY57" s="14">
        <v>1.5335549382026799E-2</v>
      </c>
      <c r="AZ57" s="14">
        <v>2.0285225889571198E-2</v>
      </c>
      <c r="BA57" s="14">
        <v>6.2225998007200897E-3</v>
      </c>
      <c r="BB57" s="14"/>
      <c r="BC57" s="14">
        <v>1.92567399469761E-2</v>
      </c>
      <c r="BD57" s="14">
        <v>3.2768411770579799E-2</v>
      </c>
      <c r="BE57" s="14"/>
      <c r="BF57" s="14">
        <v>8.7130493751247408E-3</v>
      </c>
      <c r="BG57" s="14">
        <v>2.2741515430865201E-2</v>
      </c>
      <c r="BH57" s="14">
        <v>3.0343863057884599E-2</v>
      </c>
      <c r="BI57" s="14">
        <v>8.3289064074952707E-2</v>
      </c>
      <c r="BJ57" s="14"/>
      <c r="BK57" s="14">
        <v>1.36512094583305E-2</v>
      </c>
      <c r="BL57" s="14">
        <v>1.7063962604341201E-2</v>
      </c>
      <c r="BM57" s="14">
        <v>2.0922121638831202E-2</v>
      </c>
      <c r="BN57" s="14">
        <v>6.7361100669226598E-2</v>
      </c>
      <c r="BO57" s="14"/>
      <c r="BP57" s="14">
        <v>2.2669560729524599E-2</v>
      </c>
      <c r="BQ57" s="14">
        <v>2.7412501943577201E-2</v>
      </c>
      <c r="BR57" s="14">
        <v>1.49211330575662E-2</v>
      </c>
      <c r="BS57" s="14">
        <v>1.26461954729465E-2</v>
      </c>
      <c r="BT57" s="14">
        <v>5.4914324790569201E-2</v>
      </c>
    </row>
    <row r="58" spans="2:72" x14ac:dyDescent="0.35">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row>
    <row r="59" spans="2:72" x14ac:dyDescent="0.35">
      <c r="B59" s="6" t="s">
        <v>113</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row>
    <row r="60" spans="2:72" x14ac:dyDescent="0.35">
      <c r="B60" s="21" t="s">
        <v>106</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row>
    <row r="61" spans="2:72" x14ac:dyDescent="0.35">
      <c r="B61" t="s">
        <v>98</v>
      </c>
      <c r="C61" s="14">
        <v>0.25569610931620601</v>
      </c>
      <c r="D61" s="14">
        <v>0.27902438989080702</v>
      </c>
      <c r="E61" s="14">
        <v>0.232842666216384</v>
      </c>
      <c r="F61" s="14"/>
      <c r="G61" s="14">
        <v>0.28642233510208398</v>
      </c>
      <c r="H61" s="14">
        <v>0.300816859227444</v>
      </c>
      <c r="I61" s="14">
        <v>0.27345384404671302</v>
      </c>
      <c r="J61" s="14">
        <v>0.23024561299066701</v>
      </c>
      <c r="K61" s="14">
        <v>0.228941072027708</v>
      </c>
      <c r="L61" s="14">
        <v>0.222769098649758</v>
      </c>
      <c r="M61" s="14"/>
      <c r="N61" s="14">
        <v>0.306611248884541</v>
      </c>
      <c r="O61" s="14">
        <v>0.242125836611017</v>
      </c>
      <c r="P61" s="14">
        <v>0.23508212301629999</v>
      </c>
      <c r="Q61" s="14">
        <v>0.23139840495671399</v>
      </c>
      <c r="R61" s="14"/>
      <c r="S61" s="14">
        <v>0.28403424331592297</v>
      </c>
      <c r="T61" s="14">
        <v>0.25975408926014099</v>
      </c>
      <c r="U61" s="14">
        <v>0.25213522297180002</v>
      </c>
      <c r="V61" s="14">
        <v>0.27542558652136101</v>
      </c>
      <c r="W61" s="14">
        <v>0.22611259872362099</v>
      </c>
      <c r="X61" s="14">
        <v>0.240927273298261</v>
      </c>
      <c r="Y61" s="14">
        <v>0.228545162098892</v>
      </c>
      <c r="Z61" s="14">
        <v>0.24286714041632701</v>
      </c>
      <c r="AA61" s="14">
        <v>0.25756302797990499</v>
      </c>
      <c r="AB61" s="14">
        <v>0.25877269687268301</v>
      </c>
      <c r="AC61" s="14">
        <v>0.24902007994980499</v>
      </c>
      <c r="AD61" s="14">
        <v>0.25404474674359101</v>
      </c>
      <c r="AE61" s="14"/>
      <c r="AF61" s="14">
        <v>0.21726419583685999</v>
      </c>
      <c r="AG61" s="14">
        <v>0.22193151212555501</v>
      </c>
      <c r="AH61" s="14">
        <v>0.28365606738761701</v>
      </c>
      <c r="AI61" s="14">
        <v>0.32459550496321499</v>
      </c>
      <c r="AJ61" s="14">
        <v>0.43432149886173699</v>
      </c>
      <c r="AK61" s="14"/>
      <c r="AL61" s="14">
        <v>0.239678649030964</v>
      </c>
      <c r="AM61" s="14">
        <v>0.24418004529786999</v>
      </c>
      <c r="AN61" s="14">
        <v>0.230262457120228</v>
      </c>
      <c r="AO61" s="14">
        <v>0.217653240149104</v>
      </c>
      <c r="AP61" s="14">
        <v>0.228076223641068</v>
      </c>
      <c r="AQ61" s="14">
        <v>0.21390254383475599</v>
      </c>
      <c r="AR61" s="14">
        <v>0.23363200075144799</v>
      </c>
      <c r="AS61" s="14">
        <v>0.264442650144665</v>
      </c>
      <c r="AT61" s="14">
        <v>0.26487174782918399</v>
      </c>
      <c r="AU61" s="14">
        <v>0.26797578752203499</v>
      </c>
      <c r="AV61" s="14">
        <v>0.26982610583970201</v>
      </c>
      <c r="AW61" s="14">
        <v>0.30849434533394399</v>
      </c>
      <c r="AX61" s="14">
        <v>0.26707871680220202</v>
      </c>
      <c r="AY61" s="14">
        <v>0.33194942493149998</v>
      </c>
      <c r="AZ61" s="14">
        <v>0.32067474658742201</v>
      </c>
      <c r="BA61" s="14">
        <v>0.34949574246237303</v>
      </c>
      <c r="BB61" s="14"/>
      <c r="BC61" s="14">
        <v>0.28970984184388399</v>
      </c>
      <c r="BD61" s="14">
        <v>0.24078995580596499</v>
      </c>
      <c r="BE61" s="14"/>
      <c r="BF61" s="14">
        <v>0.27305227408494598</v>
      </c>
      <c r="BG61" s="14">
        <v>0.26684968839393203</v>
      </c>
      <c r="BH61" s="14">
        <v>0.25797364625238101</v>
      </c>
      <c r="BI61" s="14">
        <v>0.18535866815817201</v>
      </c>
      <c r="BJ61" s="14"/>
      <c r="BK61" s="14">
        <v>0.27220536745130802</v>
      </c>
      <c r="BL61" s="14">
        <v>0.28622742830761799</v>
      </c>
      <c r="BM61" s="14">
        <v>0.25987569798462601</v>
      </c>
      <c r="BN61" s="14">
        <v>0.20489240417795701</v>
      </c>
      <c r="BO61" s="14"/>
      <c r="BP61" s="14">
        <v>0.29088806553676</v>
      </c>
      <c r="BQ61" s="14">
        <v>0.21772112568430099</v>
      </c>
      <c r="BR61" s="14">
        <v>0.19436094788581601</v>
      </c>
      <c r="BS61" s="14">
        <v>0.36487843228781203</v>
      </c>
      <c r="BT61" s="14">
        <v>0.16974279403619899</v>
      </c>
    </row>
    <row r="62" spans="2:72" x14ac:dyDescent="0.35">
      <c r="B62" t="s">
        <v>99</v>
      </c>
      <c r="C62" s="14">
        <v>0.49295864719521998</v>
      </c>
      <c r="D62" s="14">
        <v>0.49078958129705902</v>
      </c>
      <c r="E62" s="14">
        <v>0.49502009471422698</v>
      </c>
      <c r="F62" s="14"/>
      <c r="G62" s="14">
        <v>0.47432305421769599</v>
      </c>
      <c r="H62" s="14">
        <v>0.47219876633258101</v>
      </c>
      <c r="I62" s="14">
        <v>0.47223039832156699</v>
      </c>
      <c r="J62" s="14">
        <v>0.50353457012215797</v>
      </c>
      <c r="K62" s="14">
        <v>0.46431846941593102</v>
      </c>
      <c r="L62" s="14">
        <v>0.54969462014033899</v>
      </c>
      <c r="M62" s="14"/>
      <c r="N62" s="14">
        <v>0.51759076500888102</v>
      </c>
      <c r="O62" s="14">
        <v>0.53554699571346198</v>
      </c>
      <c r="P62" s="14">
        <v>0.47247382315555397</v>
      </c>
      <c r="Q62" s="14">
        <v>0.44082015555766302</v>
      </c>
      <c r="R62" s="14"/>
      <c r="S62" s="14">
        <v>0.467352788563826</v>
      </c>
      <c r="T62" s="14">
        <v>0.50600430416067899</v>
      </c>
      <c r="U62" s="14">
        <v>0.485467531439217</v>
      </c>
      <c r="V62" s="14">
        <v>0.46827120602915301</v>
      </c>
      <c r="W62" s="14">
        <v>0.53279913291602399</v>
      </c>
      <c r="X62" s="14">
        <v>0.49191043784204902</v>
      </c>
      <c r="Y62" s="14">
        <v>0.50346189417695397</v>
      </c>
      <c r="Z62" s="14">
        <v>0.47111430668176502</v>
      </c>
      <c r="AA62" s="14">
        <v>0.50119479041345705</v>
      </c>
      <c r="AB62" s="14">
        <v>0.52382776516547302</v>
      </c>
      <c r="AC62" s="14">
        <v>0.49224623496967701</v>
      </c>
      <c r="AD62" s="14">
        <v>0.43958619111019998</v>
      </c>
      <c r="AE62" s="14"/>
      <c r="AF62" s="14">
        <v>0.453362956379121</v>
      </c>
      <c r="AG62" s="14">
        <v>0.53353826767118895</v>
      </c>
      <c r="AH62" s="14">
        <v>0.51244235497650004</v>
      </c>
      <c r="AI62" s="14">
        <v>0.49920632186884301</v>
      </c>
      <c r="AJ62" s="14">
        <v>0.47119421923751598</v>
      </c>
      <c r="AK62" s="14"/>
      <c r="AL62" s="14">
        <v>0.263079745787963</v>
      </c>
      <c r="AM62" s="14">
        <v>0.41516110094789699</v>
      </c>
      <c r="AN62" s="14">
        <v>0.465796673007494</v>
      </c>
      <c r="AO62" s="14">
        <v>0.43716916772469799</v>
      </c>
      <c r="AP62" s="14">
        <v>0.46731025190155101</v>
      </c>
      <c r="AQ62" s="14">
        <v>0.52432251734303703</v>
      </c>
      <c r="AR62" s="14">
        <v>0.509981148874736</v>
      </c>
      <c r="AS62" s="14">
        <v>0.51653862175654697</v>
      </c>
      <c r="AT62" s="14">
        <v>0.49458367123732699</v>
      </c>
      <c r="AU62" s="14">
        <v>0.47924254904490399</v>
      </c>
      <c r="AV62" s="14">
        <v>0.52974043728848597</v>
      </c>
      <c r="AW62" s="14">
        <v>0.50669415324826905</v>
      </c>
      <c r="AX62" s="14">
        <v>0.55455633513152403</v>
      </c>
      <c r="AY62" s="14">
        <v>0.49388424903332601</v>
      </c>
      <c r="AZ62" s="14">
        <v>0.51425147921254999</v>
      </c>
      <c r="BA62" s="14">
        <v>0.50934022499525</v>
      </c>
      <c r="BB62" s="14"/>
      <c r="BC62" s="14">
        <v>0.47477973803956097</v>
      </c>
      <c r="BD62" s="14">
        <v>0.50092535917846004</v>
      </c>
      <c r="BE62" s="14"/>
      <c r="BF62" s="14">
        <v>0.55097925474326603</v>
      </c>
      <c r="BG62" s="14">
        <v>0.48901582356540002</v>
      </c>
      <c r="BH62" s="14">
        <v>0.470787205674776</v>
      </c>
      <c r="BI62" s="14">
        <v>0.422079926676732</v>
      </c>
      <c r="BJ62" s="14"/>
      <c r="BK62" s="14">
        <v>0.54172489559859405</v>
      </c>
      <c r="BL62" s="14">
        <v>0.51207213983570998</v>
      </c>
      <c r="BM62" s="14">
        <v>0.48585589957177</v>
      </c>
      <c r="BN62" s="14">
        <v>0.435680424517152</v>
      </c>
      <c r="BO62" s="14"/>
      <c r="BP62" s="14">
        <v>0.49118129742343097</v>
      </c>
      <c r="BQ62" s="14">
        <v>0.52011497266550899</v>
      </c>
      <c r="BR62" s="14">
        <v>0.57304593093621004</v>
      </c>
      <c r="BS62" s="14">
        <v>0.481918905622858</v>
      </c>
      <c r="BT62" s="14">
        <v>0.45727009491761</v>
      </c>
    </row>
    <row r="63" spans="2:72" x14ac:dyDescent="0.35">
      <c r="B63" t="s">
        <v>100</v>
      </c>
      <c r="C63" s="14">
        <v>0.187898729789886</v>
      </c>
      <c r="D63" s="14">
        <v>0.17036289306754099</v>
      </c>
      <c r="E63" s="14">
        <v>0.20535973447961001</v>
      </c>
      <c r="F63" s="14"/>
      <c r="G63" s="14">
        <v>0.16267439897672201</v>
      </c>
      <c r="H63" s="14">
        <v>0.17292931732817399</v>
      </c>
      <c r="I63" s="14">
        <v>0.18906618883301199</v>
      </c>
      <c r="J63" s="14">
        <v>0.19440428413027999</v>
      </c>
      <c r="K63" s="14">
        <v>0.22697919331130001</v>
      </c>
      <c r="L63" s="14">
        <v>0.18434985382126401</v>
      </c>
      <c r="M63" s="14"/>
      <c r="N63" s="14">
        <v>0.14437696478106901</v>
      </c>
      <c r="O63" s="14">
        <v>0.176995672964749</v>
      </c>
      <c r="P63" s="14">
        <v>0.21852389295293201</v>
      </c>
      <c r="Q63" s="14">
        <v>0.219667997327821</v>
      </c>
      <c r="R63" s="14"/>
      <c r="S63" s="14">
        <v>0.184255742847548</v>
      </c>
      <c r="T63" s="14">
        <v>0.175776844680466</v>
      </c>
      <c r="U63" s="14">
        <v>0.19949496806884401</v>
      </c>
      <c r="V63" s="14">
        <v>0.19715320833663799</v>
      </c>
      <c r="W63" s="14">
        <v>0.18702708635655299</v>
      </c>
      <c r="X63" s="14">
        <v>0.175729813518021</v>
      </c>
      <c r="Y63" s="14">
        <v>0.20443868133083501</v>
      </c>
      <c r="Z63" s="14">
        <v>0.20470437444174999</v>
      </c>
      <c r="AA63" s="14">
        <v>0.18086242001993</v>
      </c>
      <c r="AB63" s="14">
        <v>0.171007115881357</v>
      </c>
      <c r="AC63" s="14">
        <v>0.192889523205033</v>
      </c>
      <c r="AD63" s="14">
        <v>0.23902313699531499</v>
      </c>
      <c r="AE63" s="14"/>
      <c r="AF63" s="14">
        <v>0.23208297443684001</v>
      </c>
      <c r="AG63" s="14">
        <v>0.18060504297490099</v>
      </c>
      <c r="AH63" s="14">
        <v>0.164767207634651</v>
      </c>
      <c r="AI63" s="14">
        <v>0.14975842852538701</v>
      </c>
      <c r="AJ63" s="14">
        <v>8.1283515739897394E-2</v>
      </c>
      <c r="AK63" s="14"/>
      <c r="AL63" s="14">
        <v>0.19381978409223</v>
      </c>
      <c r="AM63" s="14">
        <v>0.23141355803616501</v>
      </c>
      <c r="AN63" s="14">
        <v>0.22709921418696799</v>
      </c>
      <c r="AO63" s="14">
        <v>0.27410998088869398</v>
      </c>
      <c r="AP63" s="14">
        <v>0.229563079857908</v>
      </c>
      <c r="AQ63" s="14">
        <v>0.18643305076917399</v>
      </c>
      <c r="AR63" s="14">
        <v>0.19869048635806999</v>
      </c>
      <c r="AS63" s="14">
        <v>0.167771642940895</v>
      </c>
      <c r="AT63" s="14">
        <v>0.188108127615605</v>
      </c>
      <c r="AU63" s="14">
        <v>0.174609953544407</v>
      </c>
      <c r="AV63" s="14">
        <v>0.15784863615731301</v>
      </c>
      <c r="AW63" s="14">
        <v>0.15616426039652101</v>
      </c>
      <c r="AX63" s="14">
        <v>0.14446785218525901</v>
      </c>
      <c r="AY63" s="14">
        <v>0.16389643194867301</v>
      </c>
      <c r="AZ63" s="14">
        <v>0.121488830168862</v>
      </c>
      <c r="BA63" s="14">
        <v>0.11630136213176601</v>
      </c>
      <c r="BB63" s="14"/>
      <c r="BC63" s="14">
        <v>0.17672045371863501</v>
      </c>
      <c r="BD63" s="14">
        <v>0.192797489400063</v>
      </c>
      <c r="BE63" s="14"/>
      <c r="BF63" s="14">
        <v>0.14653836911856399</v>
      </c>
      <c r="BG63" s="14">
        <v>0.19294539618092599</v>
      </c>
      <c r="BH63" s="14">
        <v>0.19439889176782199</v>
      </c>
      <c r="BI63" s="14">
        <v>0.25106335567647298</v>
      </c>
      <c r="BJ63" s="14"/>
      <c r="BK63" s="14">
        <v>0.161881438292521</v>
      </c>
      <c r="BL63" s="14">
        <v>0.15667851815765399</v>
      </c>
      <c r="BM63" s="14">
        <v>0.19359629962327801</v>
      </c>
      <c r="BN63" s="14">
        <v>0.233393360382982</v>
      </c>
      <c r="BO63" s="14"/>
      <c r="BP63" s="14">
        <v>0.16783187825028201</v>
      </c>
      <c r="BQ63" s="14">
        <v>0.200073976361654</v>
      </c>
      <c r="BR63" s="14">
        <v>0.19585751417851699</v>
      </c>
      <c r="BS63" s="14">
        <v>0.119553599189343</v>
      </c>
      <c r="BT63" s="14">
        <v>0.258862719172952</v>
      </c>
    </row>
    <row r="64" spans="2:72" x14ac:dyDescent="0.35">
      <c r="B64" t="s">
        <v>101</v>
      </c>
      <c r="C64" s="14">
        <v>4.1592286404199298E-2</v>
      </c>
      <c r="D64" s="14">
        <v>4.3247869625931197E-2</v>
      </c>
      <c r="E64" s="14">
        <v>3.9925040918493603E-2</v>
      </c>
      <c r="F64" s="14"/>
      <c r="G64" s="14">
        <v>5.0267298794205197E-2</v>
      </c>
      <c r="H64" s="14">
        <v>3.43215323732367E-2</v>
      </c>
      <c r="I64" s="14">
        <v>3.5833062323525601E-2</v>
      </c>
      <c r="J64" s="14">
        <v>5.374513989061E-2</v>
      </c>
      <c r="K64" s="14">
        <v>4.60060705131261E-2</v>
      </c>
      <c r="L64" s="14">
        <v>3.3629399573798499E-2</v>
      </c>
      <c r="M64" s="14"/>
      <c r="N64" s="14">
        <v>2.30461087612427E-2</v>
      </c>
      <c r="O64" s="14">
        <v>2.9576573764244999E-2</v>
      </c>
      <c r="P64" s="14">
        <v>5.2840374537063001E-2</v>
      </c>
      <c r="Q64" s="14">
        <v>6.4328534420697497E-2</v>
      </c>
      <c r="R64" s="14"/>
      <c r="S64" s="14">
        <v>4.7423417102315402E-2</v>
      </c>
      <c r="T64" s="14">
        <v>3.6602549357251102E-2</v>
      </c>
      <c r="U64" s="14">
        <v>3.6780969808641699E-2</v>
      </c>
      <c r="V64" s="14">
        <v>3.80388365664572E-2</v>
      </c>
      <c r="W64" s="14">
        <v>3.5939313363886803E-2</v>
      </c>
      <c r="X64" s="14">
        <v>4.5866803394208303E-2</v>
      </c>
      <c r="Y64" s="14">
        <v>4.6417513468661999E-2</v>
      </c>
      <c r="Z64" s="14">
        <v>5.7913030520064197E-2</v>
      </c>
      <c r="AA64" s="14">
        <v>3.9604168230848301E-2</v>
      </c>
      <c r="AB64" s="14">
        <v>3.2147956226927399E-2</v>
      </c>
      <c r="AC64" s="14">
        <v>4.7686676906280298E-2</v>
      </c>
      <c r="AD64" s="14">
        <v>5.0706803352523602E-2</v>
      </c>
      <c r="AE64" s="14"/>
      <c r="AF64" s="14">
        <v>5.9189956194154701E-2</v>
      </c>
      <c r="AG64" s="14">
        <v>4.3251366274049199E-2</v>
      </c>
      <c r="AH64" s="14">
        <v>2.9643325275883599E-2</v>
      </c>
      <c r="AI64" s="14">
        <v>2.1458889413144399E-2</v>
      </c>
      <c r="AJ64" s="14">
        <v>1.32007661608498E-2</v>
      </c>
      <c r="AK64" s="14"/>
      <c r="AL64" s="14">
        <v>0.12651232583156699</v>
      </c>
      <c r="AM64" s="14">
        <v>5.7871691240004797E-2</v>
      </c>
      <c r="AN64" s="14">
        <v>5.1114781917749597E-2</v>
      </c>
      <c r="AO64" s="14">
        <v>5.0356260274627203E-2</v>
      </c>
      <c r="AP64" s="14">
        <v>4.8690186222737297E-2</v>
      </c>
      <c r="AQ64" s="14">
        <v>5.1149467579855903E-2</v>
      </c>
      <c r="AR64" s="14">
        <v>4.67355886885528E-2</v>
      </c>
      <c r="AS64" s="14">
        <v>3.0110132726217601E-2</v>
      </c>
      <c r="AT64" s="14">
        <v>4.4513203032606898E-2</v>
      </c>
      <c r="AU64" s="14">
        <v>5.7396566871827398E-2</v>
      </c>
      <c r="AV64" s="14">
        <v>3.1570370769887397E-2</v>
      </c>
      <c r="AW64" s="14">
        <v>1.8206434653378401E-2</v>
      </c>
      <c r="AX64" s="14">
        <v>2.3384428362542901E-2</v>
      </c>
      <c r="AY64" s="14">
        <v>5.1053317235100499E-3</v>
      </c>
      <c r="AZ64" s="14">
        <v>3.8909519546652102E-2</v>
      </c>
      <c r="BA64" s="14">
        <v>1.8414846500780999E-2</v>
      </c>
      <c r="BB64" s="14"/>
      <c r="BC64" s="14">
        <v>4.2807119930409303E-2</v>
      </c>
      <c r="BD64" s="14">
        <v>4.1059898639453501E-2</v>
      </c>
      <c r="BE64" s="14"/>
      <c r="BF64" s="14">
        <v>2.2932246991383999E-2</v>
      </c>
      <c r="BG64" s="14">
        <v>3.7792748758725798E-2</v>
      </c>
      <c r="BH64" s="14">
        <v>5.03076283300391E-2</v>
      </c>
      <c r="BI64" s="14">
        <v>7.4226612549098694E-2</v>
      </c>
      <c r="BJ64" s="14"/>
      <c r="BK64" s="14">
        <v>2.0036800439196999E-2</v>
      </c>
      <c r="BL64" s="14">
        <v>3.3006832202854698E-2</v>
      </c>
      <c r="BM64" s="14">
        <v>4.3710178797930502E-2</v>
      </c>
      <c r="BN64" s="14">
        <v>6.8696196812507507E-2</v>
      </c>
      <c r="BO64" s="14"/>
      <c r="BP64" s="14">
        <v>3.5396742171445297E-2</v>
      </c>
      <c r="BQ64" s="14">
        <v>4.5061684730092803E-2</v>
      </c>
      <c r="BR64" s="14">
        <v>3.0643383499470999E-2</v>
      </c>
      <c r="BS64" s="14">
        <v>2.6364131200028802E-2</v>
      </c>
      <c r="BT64" s="14">
        <v>6.3347840061744501E-2</v>
      </c>
    </row>
    <row r="65" spans="2:72" x14ac:dyDescent="0.35">
      <c r="B65" t="s">
        <v>102</v>
      </c>
      <c r="C65" s="14">
        <v>2.1854227294488202E-2</v>
      </c>
      <c r="D65" s="14">
        <v>1.6575266118660899E-2</v>
      </c>
      <c r="E65" s="14">
        <v>2.6852463671284101E-2</v>
      </c>
      <c r="F65" s="14"/>
      <c r="G65" s="14">
        <v>2.6312912909293301E-2</v>
      </c>
      <c r="H65" s="14">
        <v>1.9733524738564299E-2</v>
      </c>
      <c r="I65" s="14">
        <v>2.9416506475182399E-2</v>
      </c>
      <c r="J65" s="14">
        <v>1.8070392866284899E-2</v>
      </c>
      <c r="K65" s="14">
        <v>3.3755194731936E-2</v>
      </c>
      <c r="L65" s="14">
        <v>9.5570278148407097E-3</v>
      </c>
      <c r="M65" s="14"/>
      <c r="N65" s="14">
        <v>8.3749125642658406E-3</v>
      </c>
      <c r="O65" s="14">
        <v>1.5754920946526401E-2</v>
      </c>
      <c r="P65" s="14">
        <v>2.1079786338151101E-2</v>
      </c>
      <c r="Q65" s="14">
        <v>4.3784907737104001E-2</v>
      </c>
      <c r="R65" s="14"/>
      <c r="S65" s="14">
        <v>1.6933808170388E-2</v>
      </c>
      <c r="T65" s="14">
        <v>2.1862212541462599E-2</v>
      </c>
      <c r="U65" s="14">
        <v>2.6121307711497899E-2</v>
      </c>
      <c r="V65" s="14">
        <v>2.1111162546392E-2</v>
      </c>
      <c r="W65" s="14">
        <v>1.81218686399147E-2</v>
      </c>
      <c r="X65" s="14">
        <v>4.5565671947460397E-2</v>
      </c>
      <c r="Y65" s="14">
        <v>1.71367489246575E-2</v>
      </c>
      <c r="Z65" s="14">
        <v>2.3401147940094499E-2</v>
      </c>
      <c r="AA65" s="14">
        <v>2.07755933558595E-2</v>
      </c>
      <c r="AB65" s="14">
        <v>1.4244465853560101E-2</v>
      </c>
      <c r="AC65" s="14">
        <v>1.81574849692046E-2</v>
      </c>
      <c r="AD65" s="14">
        <v>1.66391217983709E-2</v>
      </c>
      <c r="AE65" s="14"/>
      <c r="AF65" s="14">
        <v>3.8099917153024403E-2</v>
      </c>
      <c r="AG65" s="14">
        <v>2.06738109543055E-2</v>
      </c>
      <c r="AH65" s="14">
        <v>9.4910447253480201E-3</v>
      </c>
      <c r="AI65" s="14">
        <v>4.9808552294100502E-3</v>
      </c>
      <c r="AJ65" s="14">
        <v>0</v>
      </c>
      <c r="AK65" s="14"/>
      <c r="AL65" s="14">
        <v>0.17690949525727701</v>
      </c>
      <c r="AM65" s="14">
        <v>5.13736044780626E-2</v>
      </c>
      <c r="AN65" s="14">
        <v>2.57268737675608E-2</v>
      </c>
      <c r="AO65" s="14">
        <v>2.0711350962877E-2</v>
      </c>
      <c r="AP65" s="14">
        <v>2.6360258376735699E-2</v>
      </c>
      <c r="AQ65" s="14">
        <v>2.4192420473176199E-2</v>
      </c>
      <c r="AR65" s="14">
        <v>1.09607753271934E-2</v>
      </c>
      <c r="AS65" s="14">
        <v>2.11369524316752E-2</v>
      </c>
      <c r="AT65" s="14">
        <v>7.9232502852765105E-3</v>
      </c>
      <c r="AU65" s="14">
        <v>2.0775143016826501E-2</v>
      </c>
      <c r="AV65" s="14">
        <v>1.1014449944612301E-2</v>
      </c>
      <c r="AW65" s="14">
        <v>1.0440806367887001E-2</v>
      </c>
      <c r="AX65" s="14">
        <v>1.05126675184726E-2</v>
      </c>
      <c r="AY65" s="14">
        <v>5.1645623629919301E-3</v>
      </c>
      <c r="AZ65" s="14">
        <v>4.6754244845144096E-3</v>
      </c>
      <c r="BA65" s="14">
        <v>6.44782390983054E-3</v>
      </c>
      <c r="BB65" s="14"/>
      <c r="BC65" s="14">
        <v>1.5982846467511001E-2</v>
      </c>
      <c r="BD65" s="14">
        <v>2.4427296976058499E-2</v>
      </c>
      <c r="BE65" s="14"/>
      <c r="BF65" s="14">
        <v>6.4978550618398599E-3</v>
      </c>
      <c r="BG65" s="14">
        <v>1.3396343101016299E-2</v>
      </c>
      <c r="BH65" s="14">
        <v>2.65326279749819E-2</v>
      </c>
      <c r="BI65" s="14">
        <v>6.7271436939525101E-2</v>
      </c>
      <c r="BJ65" s="14"/>
      <c r="BK65" s="14">
        <v>4.1514982183798402E-3</v>
      </c>
      <c r="BL65" s="14">
        <v>1.2015081496162599E-2</v>
      </c>
      <c r="BM65" s="14">
        <v>1.6961924022395498E-2</v>
      </c>
      <c r="BN65" s="14">
        <v>5.7337614109401698E-2</v>
      </c>
      <c r="BO65" s="14"/>
      <c r="BP65" s="14">
        <v>1.47020166180819E-2</v>
      </c>
      <c r="BQ65" s="14">
        <v>1.7028240558442299E-2</v>
      </c>
      <c r="BR65" s="14">
        <v>6.0922234999861002E-3</v>
      </c>
      <c r="BS65" s="14">
        <v>7.28493169995772E-3</v>
      </c>
      <c r="BT65" s="14">
        <v>5.0776551811495201E-2</v>
      </c>
    </row>
    <row r="66" spans="2:72" x14ac:dyDescent="0.35">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row>
    <row r="67" spans="2:72" x14ac:dyDescent="0.35">
      <c r="B67" s="6" t="s">
        <v>114</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row>
    <row r="68" spans="2:72" x14ac:dyDescent="0.35">
      <c r="B68" s="21" t="s">
        <v>106</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row>
    <row r="69" spans="2:72" x14ac:dyDescent="0.35">
      <c r="B69" t="s">
        <v>98</v>
      </c>
      <c r="C69" s="14">
        <v>0.10739365753617</v>
      </c>
      <c r="D69" s="14">
        <v>0.121715876004031</v>
      </c>
      <c r="E69" s="14">
        <v>9.38978291224839E-2</v>
      </c>
      <c r="F69" s="14"/>
      <c r="G69" s="14">
        <v>0.12566488205640899</v>
      </c>
      <c r="H69" s="14">
        <v>0.184130205523306</v>
      </c>
      <c r="I69" s="14">
        <v>0.133828161999379</v>
      </c>
      <c r="J69" s="14">
        <v>7.9373655345548494E-2</v>
      </c>
      <c r="K69" s="14">
        <v>5.8625401428218003E-2</v>
      </c>
      <c r="L69" s="14">
        <v>6.6777586430829594E-2</v>
      </c>
      <c r="M69" s="14"/>
      <c r="N69" s="14">
        <v>0.14052360593272301</v>
      </c>
      <c r="O69" s="14">
        <v>8.0738696641555793E-2</v>
      </c>
      <c r="P69" s="14">
        <v>0.11100219147082301</v>
      </c>
      <c r="Q69" s="14">
        <v>9.7266792553624207E-2</v>
      </c>
      <c r="R69" s="14"/>
      <c r="S69" s="14">
        <v>0.15260978050653201</v>
      </c>
      <c r="T69" s="14">
        <v>8.6543653147098096E-2</v>
      </c>
      <c r="U69" s="14">
        <v>8.8579872319550598E-2</v>
      </c>
      <c r="V69" s="14">
        <v>0.10459498856984201</v>
      </c>
      <c r="W69" s="14">
        <v>9.6111472789550401E-2</v>
      </c>
      <c r="X69" s="14">
        <v>0.128049724564572</v>
      </c>
      <c r="Y69" s="14">
        <v>8.98021710619306E-2</v>
      </c>
      <c r="Z69" s="14">
        <v>0.12393332457231999</v>
      </c>
      <c r="AA69" s="14">
        <v>0.113159045394276</v>
      </c>
      <c r="AB69" s="14">
        <v>9.5766142749363695E-2</v>
      </c>
      <c r="AC69" s="14">
        <v>8.1141426763214994E-2</v>
      </c>
      <c r="AD69" s="14">
        <v>9.2003425162052899E-2</v>
      </c>
      <c r="AE69" s="14"/>
      <c r="AF69" s="14">
        <v>8.3982822516587605E-2</v>
      </c>
      <c r="AG69" s="14">
        <v>7.8054194516724296E-2</v>
      </c>
      <c r="AH69" s="14">
        <v>0.115527315375458</v>
      </c>
      <c r="AI69" s="14">
        <v>0.172671188377891</v>
      </c>
      <c r="AJ69" s="14">
        <v>0.29382342691225599</v>
      </c>
      <c r="AK69" s="14"/>
      <c r="AL69" s="14">
        <v>0.12083546650681801</v>
      </c>
      <c r="AM69" s="14">
        <v>0.105338417228137</v>
      </c>
      <c r="AN69" s="14">
        <v>0.11437526535421599</v>
      </c>
      <c r="AO69" s="14">
        <v>9.2275945324054906E-2</v>
      </c>
      <c r="AP69" s="14">
        <v>7.3502468501640203E-2</v>
      </c>
      <c r="AQ69" s="14">
        <v>8.54189494410664E-2</v>
      </c>
      <c r="AR69" s="14">
        <v>8.6146503998084503E-2</v>
      </c>
      <c r="AS69" s="14">
        <v>8.1861960403552606E-2</v>
      </c>
      <c r="AT69" s="14">
        <v>0.118564268847204</v>
      </c>
      <c r="AU69" s="14">
        <v>0.100097596361133</v>
      </c>
      <c r="AV69" s="14">
        <v>9.6987815606650596E-2</v>
      </c>
      <c r="AW69" s="14">
        <v>9.1850697726129901E-2</v>
      </c>
      <c r="AX69" s="14">
        <v>0.13585660954513901</v>
      </c>
      <c r="AY69" s="14">
        <v>0.14764182648764099</v>
      </c>
      <c r="AZ69" s="14">
        <v>0.16169914470659599</v>
      </c>
      <c r="BA69" s="14">
        <v>0.27155962512946002</v>
      </c>
      <c r="BB69" s="14"/>
      <c r="BC69" s="14">
        <v>0.17764064273067301</v>
      </c>
      <c r="BD69" s="14">
        <v>7.6608669617281203E-2</v>
      </c>
      <c r="BE69" s="14"/>
      <c r="BF69" s="14">
        <v>8.8377260073110503E-2</v>
      </c>
      <c r="BG69" s="14">
        <v>0.101124543544485</v>
      </c>
      <c r="BH69" s="14">
        <v>0.13375427276006099</v>
      </c>
      <c r="BI69" s="14">
        <v>0.11229709118872699</v>
      </c>
      <c r="BJ69" s="14"/>
      <c r="BK69" s="14">
        <v>9.4836680953348601E-2</v>
      </c>
      <c r="BL69" s="14">
        <v>0.110710656332119</v>
      </c>
      <c r="BM69" s="14">
        <v>0.120024276824426</v>
      </c>
      <c r="BN69" s="14">
        <v>9.7428436580148506E-2</v>
      </c>
      <c r="BO69" s="14"/>
      <c r="BP69" s="14">
        <v>0.16143950492478901</v>
      </c>
      <c r="BQ69" s="14">
        <v>5.8634848527778102E-2</v>
      </c>
      <c r="BR69" s="14">
        <v>5.27882698412597E-2</v>
      </c>
      <c r="BS69" s="14">
        <v>0.15466440242874899</v>
      </c>
      <c r="BT69" s="14">
        <v>6.7101867779928104E-2</v>
      </c>
    </row>
    <row r="70" spans="2:72" x14ac:dyDescent="0.35">
      <c r="B70" t="s">
        <v>99</v>
      </c>
      <c r="C70" s="14">
        <v>0.383551367537391</v>
      </c>
      <c r="D70" s="14">
        <v>0.38790409827391098</v>
      </c>
      <c r="E70" s="14">
        <v>0.38051128635463799</v>
      </c>
      <c r="F70" s="14"/>
      <c r="G70" s="14">
        <v>0.39658069116244699</v>
      </c>
      <c r="H70" s="14">
        <v>0.40997132330921698</v>
      </c>
      <c r="I70" s="14">
        <v>0.39344748197659701</v>
      </c>
      <c r="J70" s="14">
        <v>0.40010466756236801</v>
      </c>
      <c r="K70" s="14">
        <v>0.347496192657265</v>
      </c>
      <c r="L70" s="14">
        <v>0.35611142337479701</v>
      </c>
      <c r="M70" s="14"/>
      <c r="N70" s="14">
        <v>0.41907541701050199</v>
      </c>
      <c r="O70" s="14">
        <v>0.38352336783000301</v>
      </c>
      <c r="P70" s="14">
        <v>0.38583236758988898</v>
      </c>
      <c r="Q70" s="14">
        <v>0.34412153959227099</v>
      </c>
      <c r="R70" s="14"/>
      <c r="S70" s="14">
        <v>0.38259839467643197</v>
      </c>
      <c r="T70" s="14">
        <v>0.38787676038554902</v>
      </c>
      <c r="U70" s="14">
        <v>0.37610921645276002</v>
      </c>
      <c r="V70" s="14">
        <v>0.37612034164119901</v>
      </c>
      <c r="W70" s="14">
        <v>0.38123728615439501</v>
      </c>
      <c r="X70" s="14">
        <v>0.38423420917895001</v>
      </c>
      <c r="Y70" s="14">
        <v>0.37098273717391</v>
      </c>
      <c r="Z70" s="14">
        <v>0.38383606504223799</v>
      </c>
      <c r="AA70" s="14">
        <v>0.40161392959195003</v>
      </c>
      <c r="AB70" s="14">
        <v>0.37093547116634501</v>
      </c>
      <c r="AC70" s="14">
        <v>0.39591449230111198</v>
      </c>
      <c r="AD70" s="14">
        <v>0.39898793897927498</v>
      </c>
      <c r="AE70" s="14"/>
      <c r="AF70" s="14">
        <v>0.35032203901828302</v>
      </c>
      <c r="AG70" s="14">
        <v>0.38412547350163301</v>
      </c>
      <c r="AH70" s="14">
        <v>0.41028417402268802</v>
      </c>
      <c r="AI70" s="14">
        <v>0.439822114747566</v>
      </c>
      <c r="AJ70" s="14">
        <v>0.35902558540402102</v>
      </c>
      <c r="AK70" s="14"/>
      <c r="AL70" s="14">
        <v>0.27077642589023598</v>
      </c>
      <c r="AM70" s="14">
        <v>0.320602808123442</v>
      </c>
      <c r="AN70" s="14">
        <v>0.33278932486177898</v>
      </c>
      <c r="AO70" s="14">
        <v>0.34707821972241898</v>
      </c>
      <c r="AP70" s="14">
        <v>0.37269957580603602</v>
      </c>
      <c r="AQ70" s="14">
        <v>0.36618290566963502</v>
      </c>
      <c r="AR70" s="14">
        <v>0.39173543326513199</v>
      </c>
      <c r="AS70" s="14">
        <v>0.41317055762987098</v>
      </c>
      <c r="AT70" s="14">
        <v>0.40206984516574601</v>
      </c>
      <c r="AU70" s="14">
        <v>0.38748965777741901</v>
      </c>
      <c r="AV70" s="14">
        <v>0.40162728294796202</v>
      </c>
      <c r="AW70" s="14">
        <v>0.42820347634856398</v>
      </c>
      <c r="AX70" s="14">
        <v>0.42075667193620198</v>
      </c>
      <c r="AY70" s="14">
        <v>0.37811364260906299</v>
      </c>
      <c r="AZ70" s="14">
        <v>0.42095448985665801</v>
      </c>
      <c r="BA70" s="14">
        <v>0.45078399040574801</v>
      </c>
      <c r="BB70" s="14"/>
      <c r="BC70" s="14">
        <v>0.42363376321039398</v>
      </c>
      <c r="BD70" s="14">
        <v>0.365985687485259</v>
      </c>
      <c r="BE70" s="14"/>
      <c r="BF70" s="14">
        <v>0.38413751449394401</v>
      </c>
      <c r="BG70" s="14">
        <v>0.39695541749136898</v>
      </c>
      <c r="BH70" s="14">
        <v>0.38721464383383802</v>
      </c>
      <c r="BI70" s="14">
        <v>0.340768148950364</v>
      </c>
      <c r="BJ70" s="14"/>
      <c r="BK70" s="14">
        <v>0.39318426800862299</v>
      </c>
      <c r="BL70" s="14">
        <v>0.41690495454007398</v>
      </c>
      <c r="BM70" s="14">
        <v>0.39567134319747799</v>
      </c>
      <c r="BN70" s="14">
        <v>0.32475513822756602</v>
      </c>
      <c r="BO70" s="14"/>
      <c r="BP70" s="14">
        <v>0.42777348050535002</v>
      </c>
      <c r="BQ70" s="14">
        <v>0.36186515726812202</v>
      </c>
      <c r="BR70" s="14">
        <v>0.34846082046471799</v>
      </c>
      <c r="BS70" s="14">
        <v>0.42597121877267502</v>
      </c>
      <c r="BT70" s="14">
        <v>0.332191430791686</v>
      </c>
    </row>
    <row r="71" spans="2:72" x14ac:dyDescent="0.35">
      <c r="B71" t="s">
        <v>100</v>
      </c>
      <c r="C71" s="14">
        <v>0.33122323985929603</v>
      </c>
      <c r="D71" s="14">
        <v>0.33026139271650801</v>
      </c>
      <c r="E71" s="14">
        <v>0.33188611442084698</v>
      </c>
      <c r="F71" s="14"/>
      <c r="G71" s="14">
        <v>0.31377677007212101</v>
      </c>
      <c r="H71" s="14">
        <v>0.274654891533955</v>
      </c>
      <c r="I71" s="14">
        <v>0.32883248405615001</v>
      </c>
      <c r="J71" s="14">
        <v>0.34509709366494301</v>
      </c>
      <c r="K71" s="14">
        <v>0.38519941075827602</v>
      </c>
      <c r="L71" s="14">
        <v>0.34329119879262299</v>
      </c>
      <c r="M71" s="14"/>
      <c r="N71" s="14">
        <v>0.30669626926666899</v>
      </c>
      <c r="O71" s="14">
        <v>0.34706588823117301</v>
      </c>
      <c r="P71" s="14">
        <v>0.336141054445667</v>
      </c>
      <c r="Q71" s="14">
        <v>0.33553943908550798</v>
      </c>
      <c r="R71" s="14"/>
      <c r="S71" s="14">
        <v>0.30580036846152298</v>
      </c>
      <c r="T71" s="14">
        <v>0.34526345089637001</v>
      </c>
      <c r="U71" s="14">
        <v>0.34519982071787803</v>
      </c>
      <c r="V71" s="14">
        <v>0.36291690159740603</v>
      </c>
      <c r="W71" s="14">
        <v>0.33857651740405698</v>
      </c>
      <c r="X71" s="14">
        <v>0.30584578101350302</v>
      </c>
      <c r="Y71" s="14">
        <v>0.35128331350593001</v>
      </c>
      <c r="Z71" s="14">
        <v>0.28801187739694301</v>
      </c>
      <c r="AA71" s="14">
        <v>0.30832388370654401</v>
      </c>
      <c r="AB71" s="14">
        <v>0.362712575052688</v>
      </c>
      <c r="AC71" s="14">
        <v>0.32100126745065199</v>
      </c>
      <c r="AD71" s="14">
        <v>0.32622172998469501</v>
      </c>
      <c r="AE71" s="14"/>
      <c r="AF71" s="14">
        <v>0.35082532216925</v>
      </c>
      <c r="AG71" s="14">
        <v>0.349811789288277</v>
      </c>
      <c r="AH71" s="14">
        <v>0.32621812539177097</v>
      </c>
      <c r="AI71" s="14">
        <v>0.26301858565182901</v>
      </c>
      <c r="AJ71" s="14">
        <v>0.26852604250102502</v>
      </c>
      <c r="AK71" s="14"/>
      <c r="AL71" s="14">
        <v>0.22024075202663901</v>
      </c>
      <c r="AM71" s="14">
        <v>0.354520518958023</v>
      </c>
      <c r="AN71" s="14">
        <v>0.339051674249645</v>
      </c>
      <c r="AO71" s="14">
        <v>0.345693446901993</v>
      </c>
      <c r="AP71" s="14">
        <v>0.35644334968507901</v>
      </c>
      <c r="AQ71" s="14">
        <v>0.35212870696624998</v>
      </c>
      <c r="AR71" s="14">
        <v>0.34398637295044798</v>
      </c>
      <c r="AS71" s="14">
        <v>0.32785624223519999</v>
      </c>
      <c r="AT71" s="14">
        <v>0.32016598087263398</v>
      </c>
      <c r="AU71" s="14">
        <v>0.33555466096797198</v>
      </c>
      <c r="AV71" s="14">
        <v>0.36724967588606799</v>
      </c>
      <c r="AW71" s="14">
        <v>0.32190602724721201</v>
      </c>
      <c r="AX71" s="14">
        <v>0.32851380219350201</v>
      </c>
      <c r="AY71" s="14">
        <v>0.38610267169206303</v>
      </c>
      <c r="AZ71" s="14">
        <v>0.31289946669975999</v>
      </c>
      <c r="BA71" s="14">
        <v>0.18264524112005801</v>
      </c>
      <c r="BB71" s="14"/>
      <c r="BC71" s="14">
        <v>0.28012008901205199</v>
      </c>
      <c r="BD71" s="14">
        <v>0.35361864767777501</v>
      </c>
      <c r="BE71" s="14"/>
      <c r="BF71" s="14">
        <v>0.36586661556440803</v>
      </c>
      <c r="BG71" s="14">
        <v>0.324338291343651</v>
      </c>
      <c r="BH71" s="14">
        <v>0.31163312774619201</v>
      </c>
      <c r="BI71" s="14">
        <v>0.31302736031693701</v>
      </c>
      <c r="BJ71" s="14"/>
      <c r="BK71" s="14">
        <v>0.363058647412282</v>
      </c>
      <c r="BL71" s="14">
        <v>0.32003402563456601</v>
      </c>
      <c r="BM71" s="14">
        <v>0.32089205673960097</v>
      </c>
      <c r="BN71" s="14">
        <v>0.32345270458574199</v>
      </c>
      <c r="BO71" s="14"/>
      <c r="BP71" s="14">
        <v>0.30308360921141603</v>
      </c>
      <c r="BQ71" s="14">
        <v>0.37690287310015302</v>
      </c>
      <c r="BR71" s="14">
        <v>0.36377596550393798</v>
      </c>
      <c r="BS71" s="14">
        <v>0.28231052765474601</v>
      </c>
      <c r="BT71" s="14">
        <v>0.360924626289297</v>
      </c>
    </row>
    <row r="72" spans="2:72" x14ac:dyDescent="0.35">
      <c r="B72" t="s">
        <v>101</v>
      </c>
      <c r="C72" s="14">
        <v>9.1803007107129894E-2</v>
      </c>
      <c r="D72" s="14">
        <v>9.9849889995828695E-2</v>
      </c>
      <c r="E72" s="14">
        <v>8.3389302639101007E-2</v>
      </c>
      <c r="F72" s="14"/>
      <c r="G72" s="14">
        <v>8.86313633791566E-2</v>
      </c>
      <c r="H72" s="14">
        <v>7.6534813404450397E-2</v>
      </c>
      <c r="I72" s="14">
        <v>7.5650082412456507E-2</v>
      </c>
      <c r="J72" s="14">
        <v>9.2564046895030505E-2</v>
      </c>
      <c r="K72" s="14">
        <v>0.107010100081793</v>
      </c>
      <c r="L72" s="14">
        <v>0.10866628899606701</v>
      </c>
      <c r="M72" s="14"/>
      <c r="N72" s="14">
        <v>7.7564375872591906E-2</v>
      </c>
      <c r="O72" s="14">
        <v>9.2290389759933394E-2</v>
      </c>
      <c r="P72" s="14">
        <v>9.232855576323E-2</v>
      </c>
      <c r="Q72" s="14">
        <v>0.105251359913807</v>
      </c>
      <c r="R72" s="14"/>
      <c r="S72" s="14">
        <v>9.5338430514129394E-2</v>
      </c>
      <c r="T72" s="14">
        <v>8.2634283087255803E-2</v>
      </c>
      <c r="U72" s="14">
        <v>9.4873410212539894E-2</v>
      </c>
      <c r="V72" s="14">
        <v>8.1389119405180899E-2</v>
      </c>
      <c r="W72" s="14">
        <v>9.8491812158451805E-2</v>
      </c>
      <c r="X72" s="14">
        <v>9.0201516439200102E-2</v>
      </c>
      <c r="Y72" s="14">
        <v>8.8259333132185494E-2</v>
      </c>
      <c r="Z72" s="14">
        <v>0.10230827682322501</v>
      </c>
      <c r="AA72" s="14">
        <v>8.8708043002343306E-2</v>
      </c>
      <c r="AB72" s="14">
        <v>9.4219060329003596E-2</v>
      </c>
      <c r="AC72" s="14">
        <v>0.10903869700317401</v>
      </c>
      <c r="AD72" s="14">
        <v>9.8140802736811694E-2</v>
      </c>
      <c r="AE72" s="14"/>
      <c r="AF72" s="14">
        <v>9.9452968816882995E-2</v>
      </c>
      <c r="AG72" s="14">
        <v>0.100770374856878</v>
      </c>
      <c r="AH72" s="14">
        <v>7.8089765653739804E-2</v>
      </c>
      <c r="AI72" s="14">
        <v>7.5796922911138501E-2</v>
      </c>
      <c r="AJ72" s="14">
        <v>5.3389823478266797E-2</v>
      </c>
      <c r="AK72" s="14"/>
      <c r="AL72" s="14">
        <v>0.173073828308838</v>
      </c>
      <c r="AM72" s="14">
        <v>9.8574727175693905E-2</v>
      </c>
      <c r="AN72" s="14">
        <v>9.6996490596429993E-2</v>
      </c>
      <c r="AO72" s="14">
        <v>9.9756197929870893E-2</v>
      </c>
      <c r="AP72" s="14">
        <v>0.106417052988243</v>
      </c>
      <c r="AQ72" s="14">
        <v>0.10727212497332</v>
      </c>
      <c r="AR72" s="14">
        <v>9.57538341690128E-2</v>
      </c>
      <c r="AS72" s="14">
        <v>8.8790887999302695E-2</v>
      </c>
      <c r="AT72" s="14">
        <v>9.3018755881977902E-2</v>
      </c>
      <c r="AU72" s="14">
        <v>8.1055329802183093E-2</v>
      </c>
      <c r="AV72" s="14">
        <v>7.2962176791237704E-2</v>
      </c>
      <c r="AW72" s="14">
        <v>8.7307154124890096E-2</v>
      </c>
      <c r="AX72" s="14">
        <v>6.7982206980312501E-2</v>
      </c>
      <c r="AY72" s="14">
        <v>6.6907064223685905E-2</v>
      </c>
      <c r="AZ72" s="14">
        <v>6.2082381884801897E-2</v>
      </c>
      <c r="BA72" s="14">
        <v>6.6065719943797105E-2</v>
      </c>
      <c r="BB72" s="14"/>
      <c r="BC72" s="14">
        <v>6.6048523165054704E-2</v>
      </c>
      <c r="BD72" s="14">
        <v>0.10308963349855001</v>
      </c>
      <c r="BE72" s="14"/>
      <c r="BF72" s="14">
        <v>0.101103488247683</v>
      </c>
      <c r="BG72" s="14">
        <v>8.6912125983344607E-2</v>
      </c>
      <c r="BH72" s="14">
        <v>8.2006014292308402E-2</v>
      </c>
      <c r="BI72" s="14">
        <v>0.10365598994155099</v>
      </c>
      <c r="BJ72" s="14"/>
      <c r="BK72" s="14">
        <v>8.5343836297825201E-2</v>
      </c>
      <c r="BL72" s="14">
        <v>9.1457783818167895E-2</v>
      </c>
      <c r="BM72" s="14">
        <v>8.4568269686578795E-2</v>
      </c>
      <c r="BN72" s="14">
        <v>0.110863054925466</v>
      </c>
      <c r="BO72" s="14"/>
      <c r="BP72" s="14">
        <v>5.8786121612680202E-2</v>
      </c>
      <c r="BQ72" s="14">
        <v>0.10275946450828199</v>
      </c>
      <c r="BR72" s="14">
        <v>0.11070722842984899</v>
      </c>
      <c r="BS72" s="14">
        <v>7.7389378334954795E-2</v>
      </c>
      <c r="BT72" s="14">
        <v>0.12000314103776399</v>
      </c>
    </row>
    <row r="73" spans="2:72" x14ac:dyDescent="0.35">
      <c r="B73" t="s">
        <v>102</v>
      </c>
      <c r="C73" s="14">
        <v>8.6028727960012999E-2</v>
      </c>
      <c r="D73" s="14">
        <v>6.0268743009721203E-2</v>
      </c>
      <c r="E73" s="14">
        <v>0.11031546746293</v>
      </c>
      <c r="F73" s="14"/>
      <c r="G73" s="14">
        <v>7.5346293329866795E-2</v>
      </c>
      <c r="H73" s="14">
        <v>5.4708766229072302E-2</v>
      </c>
      <c r="I73" s="14">
        <v>6.8241789555418195E-2</v>
      </c>
      <c r="J73" s="14">
        <v>8.28605365321093E-2</v>
      </c>
      <c r="K73" s="14">
        <v>0.101668895074447</v>
      </c>
      <c r="L73" s="14">
        <v>0.12515350240568299</v>
      </c>
      <c r="M73" s="14"/>
      <c r="N73" s="14">
        <v>5.6140331917514101E-2</v>
      </c>
      <c r="O73" s="14">
        <v>9.6381657537335005E-2</v>
      </c>
      <c r="P73" s="14">
        <v>7.4695830730390503E-2</v>
      </c>
      <c r="Q73" s="14">
        <v>0.11782086885479</v>
      </c>
      <c r="R73" s="14"/>
      <c r="S73" s="14">
        <v>6.3653025841384006E-2</v>
      </c>
      <c r="T73" s="14">
        <v>9.7681852483727002E-2</v>
      </c>
      <c r="U73" s="14">
        <v>9.5237680297271504E-2</v>
      </c>
      <c r="V73" s="14">
        <v>7.4978648786371893E-2</v>
      </c>
      <c r="W73" s="14">
        <v>8.5582911493545397E-2</v>
      </c>
      <c r="X73" s="14">
        <v>9.1668768803775696E-2</v>
      </c>
      <c r="Y73" s="14">
        <v>9.9672445126044201E-2</v>
      </c>
      <c r="Z73" s="14">
        <v>0.101910456165273</v>
      </c>
      <c r="AA73" s="14">
        <v>8.8195098304886907E-2</v>
      </c>
      <c r="AB73" s="14">
        <v>7.6366750702599406E-2</v>
      </c>
      <c r="AC73" s="14">
        <v>9.2904116481846905E-2</v>
      </c>
      <c r="AD73" s="14">
        <v>8.4646103137165099E-2</v>
      </c>
      <c r="AE73" s="14"/>
      <c r="AF73" s="14">
        <v>0.115416847478997</v>
      </c>
      <c r="AG73" s="14">
        <v>8.7238167836487704E-2</v>
      </c>
      <c r="AH73" s="14">
        <v>6.9880619556342505E-2</v>
      </c>
      <c r="AI73" s="14">
        <v>4.8691188311575498E-2</v>
      </c>
      <c r="AJ73" s="14">
        <v>2.5235121704432002E-2</v>
      </c>
      <c r="AK73" s="14"/>
      <c r="AL73" s="14">
        <v>0.21507352726746901</v>
      </c>
      <c r="AM73" s="14">
        <v>0.120963528514703</v>
      </c>
      <c r="AN73" s="14">
        <v>0.11678724493793</v>
      </c>
      <c r="AO73" s="14">
        <v>0.115196190121662</v>
      </c>
      <c r="AP73" s="14">
        <v>9.0937553019002096E-2</v>
      </c>
      <c r="AQ73" s="14">
        <v>8.8997312949729304E-2</v>
      </c>
      <c r="AR73" s="14">
        <v>8.2377855617323206E-2</v>
      </c>
      <c r="AS73" s="14">
        <v>8.8320351732073796E-2</v>
      </c>
      <c r="AT73" s="14">
        <v>6.6181149232437994E-2</v>
      </c>
      <c r="AU73" s="14">
        <v>9.5802755091293407E-2</v>
      </c>
      <c r="AV73" s="14">
        <v>6.11730487680823E-2</v>
      </c>
      <c r="AW73" s="14">
        <v>7.0732644553204202E-2</v>
      </c>
      <c r="AX73" s="14">
        <v>4.6890709344844003E-2</v>
      </c>
      <c r="AY73" s="14">
        <v>2.1234794987547601E-2</v>
      </c>
      <c r="AZ73" s="14">
        <v>4.2364516852184501E-2</v>
      </c>
      <c r="BA73" s="14">
        <v>2.8945423400937101E-2</v>
      </c>
      <c r="BB73" s="14"/>
      <c r="BC73" s="14">
        <v>5.25569818818259E-2</v>
      </c>
      <c r="BD73" s="14">
        <v>0.100697361721135</v>
      </c>
      <c r="BE73" s="14"/>
      <c r="BF73" s="14">
        <v>6.0515121620854102E-2</v>
      </c>
      <c r="BG73" s="14">
        <v>9.0669621637150602E-2</v>
      </c>
      <c r="BH73" s="14">
        <v>8.5391941367600893E-2</v>
      </c>
      <c r="BI73" s="14">
        <v>0.13025140960242099</v>
      </c>
      <c r="BJ73" s="14"/>
      <c r="BK73" s="14">
        <v>6.3576567327920802E-2</v>
      </c>
      <c r="BL73" s="14">
        <v>6.0892579675072597E-2</v>
      </c>
      <c r="BM73" s="14">
        <v>7.8844053551916995E-2</v>
      </c>
      <c r="BN73" s="14">
        <v>0.143500665681077</v>
      </c>
      <c r="BO73" s="14"/>
      <c r="BP73" s="14">
        <v>4.8917283745764199E-2</v>
      </c>
      <c r="BQ73" s="14">
        <v>9.9837656595664695E-2</v>
      </c>
      <c r="BR73" s="14">
        <v>0.124267715760235</v>
      </c>
      <c r="BS73" s="14">
        <v>5.9664472808875803E-2</v>
      </c>
      <c r="BT73" s="14">
        <v>0.11977893410132399</v>
      </c>
    </row>
    <row r="74" spans="2:72" x14ac:dyDescent="0.35">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row>
    <row r="75" spans="2:72" x14ac:dyDescent="0.35">
      <c r="B75" s="6" t="s">
        <v>115</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row>
    <row r="76" spans="2:72" x14ac:dyDescent="0.35">
      <c r="B76" s="21" t="s">
        <v>106</v>
      </c>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row>
    <row r="77" spans="2:72" x14ac:dyDescent="0.35">
      <c r="B77" t="s">
        <v>98</v>
      </c>
      <c r="C77" s="14">
        <v>3.6007104583023801E-2</v>
      </c>
      <c r="D77" s="14">
        <v>4.5552717249264699E-2</v>
      </c>
      <c r="E77" s="14">
        <v>2.68542394694029E-2</v>
      </c>
      <c r="F77" s="14"/>
      <c r="G77" s="14">
        <v>6.0143652376418798E-2</v>
      </c>
      <c r="H77" s="14">
        <v>7.1300182892962402E-2</v>
      </c>
      <c r="I77" s="14">
        <v>5.2402253321785497E-2</v>
      </c>
      <c r="J77" s="14">
        <v>2.2416013011722601E-2</v>
      </c>
      <c r="K77" s="14">
        <v>1.0361613804992099E-2</v>
      </c>
      <c r="L77" s="14">
        <v>6.1811227011751802E-3</v>
      </c>
      <c r="M77" s="14"/>
      <c r="N77" s="14">
        <v>4.6062717554636798E-2</v>
      </c>
      <c r="O77" s="14">
        <v>2.4185934802421399E-2</v>
      </c>
      <c r="P77" s="14">
        <v>3.9497487020794003E-2</v>
      </c>
      <c r="Q77" s="14">
        <v>3.4921818960009302E-2</v>
      </c>
      <c r="R77" s="14"/>
      <c r="S77" s="14">
        <v>6.0999274323534997E-2</v>
      </c>
      <c r="T77" s="14">
        <v>2.5842540945752501E-2</v>
      </c>
      <c r="U77" s="14">
        <v>2.2351995177861E-2</v>
      </c>
      <c r="V77" s="14">
        <v>2.8997749098010599E-2</v>
      </c>
      <c r="W77" s="14">
        <v>3.5003618159632197E-2</v>
      </c>
      <c r="X77" s="14">
        <v>6.4226579270889594E-2</v>
      </c>
      <c r="Y77" s="14">
        <v>2.82370569077653E-2</v>
      </c>
      <c r="Z77" s="14">
        <v>4.4617527533048602E-2</v>
      </c>
      <c r="AA77" s="14">
        <v>2.5233013270611799E-2</v>
      </c>
      <c r="AB77" s="14">
        <v>3.3386923300795901E-2</v>
      </c>
      <c r="AC77" s="14">
        <v>1.9383355228586599E-2</v>
      </c>
      <c r="AD77" s="14">
        <v>2.2827095989515701E-2</v>
      </c>
      <c r="AE77" s="14"/>
      <c r="AF77" s="14">
        <v>2.8452695532648901E-2</v>
      </c>
      <c r="AG77" s="14">
        <v>2.6378034309136999E-2</v>
      </c>
      <c r="AH77" s="14">
        <v>3.6459855883771999E-2</v>
      </c>
      <c r="AI77" s="14">
        <v>5.7020906970943697E-2</v>
      </c>
      <c r="AJ77" s="14">
        <v>0.168517411160616</v>
      </c>
      <c r="AK77" s="14"/>
      <c r="AL77" s="14">
        <v>3.8818777275072103E-2</v>
      </c>
      <c r="AM77" s="14">
        <v>5.7710972696483301E-2</v>
      </c>
      <c r="AN77" s="14">
        <v>3.53160895029066E-2</v>
      </c>
      <c r="AO77" s="14">
        <v>3.6353048972506102E-2</v>
      </c>
      <c r="AP77" s="14">
        <v>2.8365648000276501E-2</v>
      </c>
      <c r="AQ77" s="14">
        <v>2.9819266175113501E-2</v>
      </c>
      <c r="AR77" s="14">
        <v>2.9046753393275501E-2</v>
      </c>
      <c r="AS77" s="14">
        <v>2.7294125576074298E-2</v>
      </c>
      <c r="AT77" s="14">
        <v>1.33375806525548E-2</v>
      </c>
      <c r="AU77" s="14">
        <v>3.1597406527062999E-2</v>
      </c>
      <c r="AV77" s="14">
        <v>2.28579365443848E-2</v>
      </c>
      <c r="AW77" s="14">
        <v>3.5875095673201803E-2</v>
      </c>
      <c r="AX77" s="14">
        <v>4.7614542072722102E-2</v>
      </c>
      <c r="AY77" s="14">
        <v>5.4616553862145902E-2</v>
      </c>
      <c r="AZ77" s="14">
        <v>7.9277082287465203E-2</v>
      </c>
      <c r="BA77" s="14">
        <v>9.5144993580520199E-2</v>
      </c>
      <c r="BB77" s="14"/>
      <c r="BC77" s="14">
        <v>7.0074003945841595E-2</v>
      </c>
      <c r="BD77" s="14">
        <v>2.1077651277454399E-2</v>
      </c>
      <c r="BE77" s="14"/>
      <c r="BF77" s="14">
        <v>1.7534173825081399E-2</v>
      </c>
      <c r="BG77" s="14">
        <v>2.9053023927667398E-2</v>
      </c>
      <c r="BH77" s="14">
        <v>5.49750828591615E-2</v>
      </c>
      <c r="BI77" s="14">
        <v>5.6081169732554802E-2</v>
      </c>
      <c r="BJ77" s="14"/>
      <c r="BK77" s="14">
        <v>2.1202181283099201E-2</v>
      </c>
      <c r="BL77" s="14">
        <v>3.05342865987396E-2</v>
      </c>
      <c r="BM77" s="14">
        <v>4.8822680904065101E-2</v>
      </c>
      <c r="BN77" s="14">
        <v>3.5706011901566498E-2</v>
      </c>
      <c r="BO77" s="14"/>
      <c r="BP77" s="14">
        <v>8.0242017645578895E-2</v>
      </c>
      <c r="BQ77" s="14">
        <v>7.9925557222521801E-3</v>
      </c>
      <c r="BR77" s="14">
        <v>3.6587252224359098E-3</v>
      </c>
      <c r="BS77" s="14">
        <v>4.1568111693280202E-2</v>
      </c>
      <c r="BT77" s="14">
        <v>2.2013680657989001E-2</v>
      </c>
    </row>
    <row r="78" spans="2:72" x14ac:dyDescent="0.35">
      <c r="B78" t="s">
        <v>99</v>
      </c>
      <c r="C78" s="14">
        <v>0.15933110834896499</v>
      </c>
      <c r="D78" s="14">
        <v>0.16292095373860899</v>
      </c>
      <c r="E78" s="14">
        <v>0.155789122802024</v>
      </c>
      <c r="F78" s="14"/>
      <c r="G78" s="14">
        <v>0.21258842997232</v>
      </c>
      <c r="H78" s="14">
        <v>0.25405719481922301</v>
      </c>
      <c r="I78" s="14">
        <v>0.19716136017709801</v>
      </c>
      <c r="J78" s="14">
        <v>0.143716739264972</v>
      </c>
      <c r="K78" s="14">
        <v>9.8706598474137902E-2</v>
      </c>
      <c r="L78" s="14">
        <v>6.9506939614526905E-2</v>
      </c>
      <c r="M78" s="14"/>
      <c r="N78" s="14">
        <v>0.18493157724394199</v>
      </c>
      <c r="O78" s="14">
        <v>0.13192416178167901</v>
      </c>
      <c r="P78" s="14">
        <v>0.17075752298293201</v>
      </c>
      <c r="Q78" s="14">
        <v>0.15100132734772601</v>
      </c>
      <c r="R78" s="14"/>
      <c r="S78" s="14">
        <v>0.220888608861325</v>
      </c>
      <c r="T78" s="14">
        <v>0.138038835298748</v>
      </c>
      <c r="U78" s="14">
        <v>0.144460726164027</v>
      </c>
      <c r="V78" s="14">
        <v>0.15758501013567899</v>
      </c>
      <c r="W78" s="14">
        <v>0.139947190128799</v>
      </c>
      <c r="X78" s="14">
        <v>0.17037827837222499</v>
      </c>
      <c r="Y78" s="14">
        <v>0.14554894309079</v>
      </c>
      <c r="Z78" s="14">
        <v>0.13671193668541501</v>
      </c>
      <c r="AA78" s="14">
        <v>0.17531815296432099</v>
      </c>
      <c r="AB78" s="14">
        <v>0.12855787682407699</v>
      </c>
      <c r="AC78" s="14">
        <v>0.15177850532467299</v>
      </c>
      <c r="AD78" s="14">
        <v>0.134502125176546</v>
      </c>
      <c r="AE78" s="14"/>
      <c r="AF78" s="14">
        <v>0.144891292632641</v>
      </c>
      <c r="AG78" s="14">
        <v>0.142684952286701</v>
      </c>
      <c r="AH78" s="14">
        <v>0.15956193684869699</v>
      </c>
      <c r="AI78" s="14">
        <v>0.23259635019473901</v>
      </c>
      <c r="AJ78" s="14">
        <v>0.29884895557295099</v>
      </c>
      <c r="AK78" s="14"/>
      <c r="AL78" s="14">
        <v>9.4008013493889403E-2</v>
      </c>
      <c r="AM78" s="14">
        <v>0.17512796315569101</v>
      </c>
      <c r="AN78" s="14">
        <v>0.15098372510014199</v>
      </c>
      <c r="AO78" s="14">
        <v>0.16127291481471701</v>
      </c>
      <c r="AP78" s="14">
        <v>0.14508336130489299</v>
      </c>
      <c r="AQ78" s="14">
        <v>0.13513312782943501</v>
      </c>
      <c r="AR78" s="14">
        <v>0.151142059827054</v>
      </c>
      <c r="AS78" s="14">
        <v>0.14769685479285</v>
      </c>
      <c r="AT78" s="14">
        <v>0.12729933042534</v>
      </c>
      <c r="AU78" s="14">
        <v>0.13678043475320401</v>
      </c>
      <c r="AV78" s="14">
        <v>0.141664563613845</v>
      </c>
      <c r="AW78" s="14">
        <v>0.16276751803483</v>
      </c>
      <c r="AX78" s="14">
        <v>0.18655193041065199</v>
      </c>
      <c r="AY78" s="14">
        <v>0.21040709264785201</v>
      </c>
      <c r="AZ78" s="14">
        <v>0.20104535755126701</v>
      </c>
      <c r="BA78" s="14">
        <v>0.30699494586132398</v>
      </c>
      <c r="BB78" s="14"/>
      <c r="BC78" s="14">
        <v>0.239008335681412</v>
      </c>
      <c r="BD78" s="14">
        <v>0.12441341794491</v>
      </c>
      <c r="BE78" s="14"/>
      <c r="BF78" s="14">
        <v>0.113609615044181</v>
      </c>
      <c r="BG78" s="14">
        <v>0.14768796160675299</v>
      </c>
      <c r="BH78" s="14">
        <v>0.200103373754842</v>
      </c>
      <c r="BI78" s="14">
        <v>0.206950584213587</v>
      </c>
      <c r="BJ78" s="14"/>
      <c r="BK78" s="14">
        <v>0.13603298074484099</v>
      </c>
      <c r="BL78" s="14">
        <v>0.15321459049935901</v>
      </c>
      <c r="BM78" s="14">
        <v>0.17270163335654901</v>
      </c>
      <c r="BN78" s="14">
        <v>0.16781383088606799</v>
      </c>
      <c r="BO78" s="14"/>
      <c r="BP78" s="14">
        <v>0.23017316066921101</v>
      </c>
      <c r="BQ78" s="14">
        <v>9.9944054866166296E-2</v>
      </c>
      <c r="BR78" s="14">
        <v>6.6794688132901098E-2</v>
      </c>
      <c r="BS78" s="14">
        <v>0.17569339251738</v>
      </c>
      <c r="BT78" s="14">
        <v>0.154567413971161</v>
      </c>
    </row>
    <row r="79" spans="2:72" x14ac:dyDescent="0.35">
      <c r="B79" t="s">
        <v>100</v>
      </c>
      <c r="C79" s="14">
        <v>0.381632797293048</v>
      </c>
      <c r="D79" s="14">
        <v>0.36002083255403999</v>
      </c>
      <c r="E79" s="14">
        <v>0.40265755674616299</v>
      </c>
      <c r="F79" s="14"/>
      <c r="G79" s="14">
        <v>0.40011645245813798</v>
      </c>
      <c r="H79" s="14">
        <v>0.37762149513131898</v>
      </c>
      <c r="I79" s="14">
        <v>0.40932157983371098</v>
      </c>
      <c r="J79" s="14">
        <v>0.41365878337791101</v>
      </c>
      <c r="K79" s="14">
        <v>0.39079064881001202</v>
      </c>
      <c r="L79" s="14">
        <v>0.31796881576449698</v>
      </c>
      <c r="M79" s="14"/>
      <c r="N79" s="14">
        <v>0.37278770002890299</v>
      </c>
      <c r="O79" s="14">
        <v>0.39266078818009698</v>
      </c>
      <c r="P79" s="14">
        <v>0.37035599367391198</v>
      </c>
      <c r="Q79" s="14">
        <v>0.38911017043221202</v>
      </c>
      <c r="R79" s="14"/>
      <c r="S79" s="14">
        <v>0.35423069631593301</v>
      </c>
      <c r="T79" s="14">
        <v>0.386961483472468</v>
      </c>
      <c r="U79" s="14">
        <v>0.36469435155200902</v>
      </c>
      <c r="V79" s="14">
        <v>0.39855720792920901</v>
      </c>
      <c r="W79" s="14">
        <v>0.41314872932336899</v>
      </c>
      <c r="X79" s="14">
        <v>0.396754718696257</v>
      </c>
      <c r="Y79" s="14">
        <v>0.368852781663913</v>
      </c>
      <c r="Z79" s="14">
        <v>0.39275977845524401</v>
      </c>
      <c r="AA79" s="14">
        <v>0.40220147378875098</v>
      </c>
      <c r="AB79" s="14">
        <v>0.35996186494662302</v>
      </c>
      <c r="AC79" s="14">
        <v>0.38531862906130898</v>
      </c>
      <c r="AD79" s="14">
        <v>0.36467578042779702</v>
      </c>
      <c r="AE79" s="14"/>
      <c r="AF79" s="14">
        <v>0.39052732805873502</v>
      </c>
      <c r="AG79" s="14">
        <v>0.40171152987931302</v>
      </c>
      <c r="AH79" s="14">
        <v>0.37427794391570601</v>
      </c>
      <c r="AI79" s="14">
        <v>0.38570543638754701</v>
      </c>
      <c r="AJ79" s="14">
        <v>0.30674680572415203</v>
      </c>
      <c r="AK79" s="14"/>
      <c r="AL79" s="14">
        <v>0.26150020952794101</v>
      </c>
      <c r="AM79" s="14">
        <v>0.353538684220772</v>
      </c>
      <c r="AN79" s="14">
        <v>0.37702372028145698</v>
      </c>
      <c r="AO79" s="14">
        <v>0.36194347791117898</v>
      </c>
      <c r="AP79" s="14">
        <v>0.39522975582940501</v>
      </c>
      <c r="AQ79" s="14">
        <v>0.41185142577565198</v>
      </c>
      <c r="AR79" s="14">
        <v>0.38344760585202098</v>
      </c>
      <c r="AS79" s="14">
        <v>0.37246903126300601</v>
      </c>
      <c r="AT79" s="14">
        <v>0.41518773612322701</v>
      </c>
      <c r="AU79" s="14">
        <v>0.37880622234071598</v>
      </c>
      <c r="AV79" s="14">
        <v>0.43827921537744702</v>
      </c>
      <c r="AW79" s="14">
        <v>0.37746232283557202</v>
      </c>
      <c r="AX79" s="14">
        <v>0.39692329121846798</v>
      </c>
      <c r="AY79" s="14">
        <v>0.33059526971129499</v>
      </c>
      <c r="AZ79" s="14">
        <v>0.35530691665946201</v>
      </c>
      <c r="BA79" s="14">
        <v>0.33340608301148</v>
      </c>
      <c r="BB79" s="14"/>
      <c r="BC79" s="14">
        <v>0.38683349579106002</v>
      </c>
      <c r="BD79" s="14">
        <v>0.37935364694961698</v>
      </c>
      <c r="BE79" s="14"/>
      <c r="BF79" s="14">
        <v>0.36803502328778398</v>
      </c>
      <c r="BG79" s="14">
        <v>0.39674931636997601</v>
      </c>
      <c r="BH79" s="14">
        <v>0.38290966480966998</v>
      </c>
      <c r="BI79" s="14">
        <v>0.36966436300067002</v>
      </c>
      <c r="BJ79" s="14"/>
      <c r="BK79" s="14">
        <v>0.38074267784713001</v>
      </c>
      <c r="BL79" s="14">
        <v>0.391340557988134</v>
      </c>
      <c r="BM79" s="14">
        <v>0.40393776456865799</v>
      </c>
      <c r="BN79" s="14">
        <v>0.33782967347803</v>
      </c>
      <c r="BO79" s="14"/>
      <c r="BP79" s="14">
        <v>0.39055112913590401</v>
      </c>
      <c r="BQ79" s="14">
        <v>0.43342314510934299</v>
      </c>
      <c r="BR79" s="14">
        <v>0.300270818035621</v>
      </c>
      <c r="BS79" s="14">
        <v>0.37076011363507599</v>
      </c>
      <c r="BT79" s="14">
        <v>0.38365137197690602</v>
      </c>
    </row>
    <row r="80" spans="2:72" x14ac:dyDescent="0.35">
      <c r="B80" t="s">
        <v>101</v>
      </c>
      <c r="C80" s="14">
        <v>0.36432811920368102</v>
      </c>
      <c r="D80" s="14">
        <v>0.38878491497376599</v>
      </c>
      <c r="E80" s="14">
        <v>0.34063574359024301</v>
      </c>
      <c r="F80" s="14"/>
      <c r="G80" s="14">
        <v>0.27900006165438701</v>
      </c>
      <c r="H80" s="14">
        <v>0.24921451471811501</v>
      </c>
      <c r="I80" s="14">
        <v>0.29019558367838399</v>
      </c>
      <c r="J80" s="14">
        <v>0.356803628185201</v>
      </c>
      <c r="K80" s="14">
        <v>0.43063710755816997</v>
      </c>
      <c r="L80" s="14">
        <v>0.53651514256451605</v>
      </c>
      <c r="M80" s="14"/>
      <c r="N80" s="14">
        <v>0.35674206274056303</v>
      </c>
      <c r="O80" s="14">
        <v>0.395162703055075</v>
      </c>
      <c r="P80" s="14">
        <v>0.36453301314487901</v>
      </c>
      <c r="Q80" s="14">
        <v>0.338454994312335</v>
      </c>
      <c r="R80" s="14"/>
      <c r="S80" s="14">
        <v>0.322727125566239</v>
      </c>
      <c r="T80" s="14">
        <v>0.38958222120026498</v>
      </c>
      <c r="U80" s="14">
        <v>0.40243993876891299</v>
      </c>
      <c r="V80" s="14">
        <v>0.34637871535287101</v>
      </c>
      <c r="W80" s="14">
        <v>0.35179696619202899</v>
      </c>
      <c r="X80" s="14">
        <v>0.30953280840683101</v>
      </c>
      <c r="Y80" s="14">
        <v>0.399699725724597</v>
      </c>
      <c r="Z80" s="14">
        <v>0.35825630457425101</v>
      </c>
      <c r="AA80" s="14">
        <v>0.33365997472536602</v>
      </c>
      <c r="AB80" s="14">
        <v>0.42120170489560499</v>
      </c>
      <c r="AC80" s="14">
        <v>0.38512048269802901</v>
      </c>
      <c r="AD80" s="14">
        <v>0.415788653370598</v>
      </c>
      <c r="AE80" s="14"/>
      <c r="AF80" s="14">
        <v>0.35072476301818201</v>
      </c>
      <c r="AG80" s="14">
        <v>0.373398902871104</v>
      </c>
      <c r="AH80" s="14">
        <v>0.38495535003114101</v>
      </c>
      <c r="AI80" s="14">
        <v>0.29347807196119002</v>
      </c>
      <c r="AJ80" s="14">
        <v>0.202675527798031</v>
      </c>
      <c r="AK80" s="14"/>
      <c r="AL80" s="14">
        <v>0.34775525414222502</v>
      </c>
      <c r="AM80" s="14">
        <v>0.322442255666819</v>
      </c>
      <c r="AN80" s="14">
        <v>0.354072354480304</v>
      </c>
      <c r="AO80" s="14">
        <v>0.38997996753603897</v>
      </c>
      <c r="AP80" s="14">
        <v>0.36558538440685701</v>
      </c>
      <c r="AQ80" s="14">
        <v>0.36843915564650997</v>
      </c>
      <c r="AR80" s="14">
        <v>0.38598695539162797</v>
      </c>
      <c r="AS80" s="14">
        <v>0.412126826041539</v>
      </c>
      <c r="AT80" s="14">
        <v>0.39629998753996498</v>
      </c>
      <c r="AU80" s="14">
        <v>0.40298513241448097</v>
      </c>
      <c r="AV80" s="14">
        <v>0.35535628876255199</v>
      </c>
      <c r="AW80" s="14">
        <v>0.38303929217796101</v>
      </c>
      <c r="AX80" s="14">
        <v>0.32155497242326497</v>
      </c>
      <c r="AY80" s="14">
        <v>0.358830145230289</v>
      </c>
      <c r="AZ80" s="14">
        <v>0.30746303141821901</v>
      </c>
      <c r="BA80" s="14">
        <v>0.22751438593634499</v>
      </c>
      <c r="BB80" s="14"/>
      <c r="BC80" s="14">
        <v>0.26298782147258698</v>
      </c>
      <c r="BD80" s="14">
        <v>0.40873941789087997</v>
      </c>
      <c r="BE80" s="14"/>
      <c r="BF80" s="14">
        <v>0.46707221882048</v>
      </c>
      <c r="BG80" s="14">
        <v>0.36909961949035103</v>
      </c>
      <c r="BH80" s="14">
        <v>0.29606482252253602</v>
      </c>
      <c r="BI80" s="14">
        <v>0.26596468485788699</v>
      </c>
      <c r="BJ80" s="14"/>
      <c r="BK80" s="14">
        <v>0.42735285740814999</v>
      </c>
      <c r="BL80" s="14">
        <v>0.38315146220159002</v>
      </c>
      <c r="BM80" s="14">
        <v>0.31951605899664498</v>
      </c>
      <c r="BN80" s="14">
        <v>0.35353980308577998</v>
      </c>
      <c r="BO80" s="14"/>
      <c r="BP80" s="14">
        <v>0.257748278276899</v>
      </c>
      <c r="BQ80" s="14">
        <v>0.40093290764268902</v>
      </c>
      <c r="BR80" s="14">
        <v>0.54917470029590798</v>
      </c>
      <c r="BS80" s="14">
        <v>0.37691994204873802</v>
      </c>
      <c r="BT80" s="14">
        <v>0.35140742495667898</v>
      </c>
    </row>
    <row r="81" spans="2:72" x14ac:dyDescent="0.35">
      <c r="B81" t="s">
        <v>102</v>
      </c>
      <c r="C81" s="14">
        <v>5.8700870571282003E-2</v>
      </c>
      <c r="D81" s="14">
        <v>4.2720581484319398E-2</v>
      </c>
      <c r="E81" s="14">
        <v>7.4063337392167194E-2</v>
      </c>
      <c r="F81" s="14"/>
      <c r="G81" s="14">
        <v>4.81514035387361E-2</v>
      </c>
      <c r="H81" s="14">
        <v>4.7806612438381101E-2</v>
      </c>
      <c r="I81" s="14">
        <v>5.0919222989021198E-2</v>
      </c>
      <c r="J81" s="14">
        <v>6.3404836160193406E-2</v>
      </c>
      <c r="K81" s="14">
        <v>6.95040313526884E-2</v>
      </c>
      <c r="L81" s="14">
        <v>6.9827979355285202E-2</v>
      </c>
      <c r="M81" s="14"/>
      <c r="N81" s="14">
        <v>3.9475942431954798E-2</v>
      </c>
      <c r="O81" s="14">
        <v>5.6066412180727401E-2</v>
      </c>
      <c r="P81" s="14">
        <v>5.4855983177483802E-2</v>
      </c>
      <c r="Q81" s="14">
        <v>8.6511688947717102E-2</v>
      </c>
      <c r="R81" s="14"/>
      <c r="S81" s="14">
        <v>4.1154294932968898E-2</v>
      </c>
      <c r="T81" s="14">
        <v>5.9574919082766298E-2</v>
      </c>
      <c r="U81" s="14">
        <v>6.6052988337190102E-2</v>
      </c>
      <c r="V81" s="14">
        <v>6.8481317484230406E-2</v>
      </c>
      <c r="W81" s="14">
        <v>6.0103496196171301E-2</v>
      </c>
      <c r="X81" s="14">
        <v>5.9107615253797097E-2</v>
      </c>
      <c r="Y81" s="14">
        <v>5.7661492612935003E-2</v>
      </c>
      <c r="Z81" s="14">
        <v>6.7654452752040906E-2</v>
      </c>
      <c r="AA81" s="14">
        <v>6.3587385250949993E-2</v>
      </c>
      <c r="AB81" s="14">
        <v>5.6891630032899203E-2</v>
      </c>
      <c r="AC81" s="14">
        <v>5.8399027687402599E-2</v>
      </c>
      <c r="AD81" s="14">
        <v>6.2206345035542197E-2</v>
      </c>
      <c r="AE81" s="14"/>
      <c r="AF81" s="14">
        <v>8.5403920757793503E-2</v>
      </c>
      <c r="AG81" s="14">
        <v>5.5826580653745003E-2</v>
      </c>
      <c r="AH81" s="14">
        <v>4.4744913320684303E-2</v>
      </c>
      <c r="AI81" s="14">
        <v>3.1199234485580998E-2</v>
      </c>
      <c r="AJ81" s="14">
        <v>2.3211299744249299E-2</v>
      </c>
      <c r="AK81" s="14"/>
      <c r="AL81" s="14">
        <v>0.25791774556087299</v>
      </c>
      <c r="AM81" s="14">
        <v>9.1180124260233295E-2</v>
      </c>
      <c r="AN81" s="14">
        <v>8.2604110635190298E-2</v>
      </c>
      <c r="AO81" s="14">
        <v>5.0450590765558898E-2</v>
      </c>
      <c r="AP81" s="14">
        <v>6.5735850458568501E-2</v>
      </c>
      <c r="AQ81" s="14">
        <v>5.4757024573290097E-2</v>
      </c>
      <c r="AR81" s="14">
        <v>5.0376625536021798E-2</v>
      </c>
      <c r="AS81" s="14">
        <v>4.04131623265305E-2</v>
      </c>
      <c r="AT81" s="14">
        <v>4.7875365258913199E-2</v>
      </c>
      <c r="AU81" s="14">
        <v>4.9830803964536499E-2</v>
      </c>
      <c r="AV81" s="14">
        <v>4.1841995701770801E-2</v>
      </c>
      <c r="AW81" s="14">
        <v>4.08557712784351E-2</v>
      </c>
      <c r="AX81" s="14">
        <v>4.7355263874893097E-2</v>
      </c>
      <c r="AY81" s="14">
        <v>4.5550938548418997E-2</v>
      </c>
      <c r="AZ81" s="14">
        <v>5.6907612083586599E-2</v>
      </c>
      <c r="BA81" s="14">
        <v>3.6939591610331002E-2</v>
      </c>
      <c r="BB81" s="14"/>
      <c r="BC81" s="14">
        <v>4.1096343109099702E-2</v>
      </c>
      <c r="BD81" s="14">
        <v>6.6415865937139204E-2</v>
      </c>
      <c r="BE81" s="14"/>
      <c r="BF81" s="14">
        <v>3.3748969022474803E-2</v>
      </c>
      <c r="BG81" s="14">
        <v>5.7410078605252303E-2</v>
      </c>
      <c r="BH81" s="14">
        <v>6.5947056053790407E-2</v>
      </c>
      <c r="BI81" s="14">
        <v>0.101339198195302</v>
      </c>
      <c r="BJ81" s="14"/>
      <c r="BK81" s="14">
        <v>3.4669302716779898E-2</v>
      </c>
      <c r="BL81" s="14">
        <v>4.1759102712178003E-2</v>
      </c>
      <c r="BM81" s="14">
        <v>5.50218621740831E-2</v>
      </c>
      <c r="BN81" s="14">
        <v>0.105110680648555</v>
      </c>
      <c r="BO81" s="14"/>
      <c r="BP81" s="14">
        <v>4.1285414272407103E-2</v>
      </c>
      <c r="BQ81" s="14">
        <v>5.7707336659550197E-2</v>
      </c>
      <c r="BR81" s="14">
        <v>8.0101068313134099E-2</v>
      </c>
      <c r="BS81" s="14">
        <v>3.5058440105526001E-2</v>
      </c>
      <c r="BT81" s="14">
        <v>8.8360108437264703E-2</v>
      </c>
    </row>
    <row r="82" spans="2:72" x14ac:dyDescent="0.35">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row>
    <row r="83" spans="2:72" x14ac:dyDescent="0.35">
      <c r="B83" s="6" t="s">
        <v>137</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row>
    <row r="84" spans="2:72" x14ac:dyDescent="0.35">
      <c r="B84" s="21" t="s">
        <v>106</v>
      </c>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row>
    <row r="85" spans="2:72" x14ac:dyDescent="0.35">
      <c r="B85" t="s">
        <v>131</v>
      </c>
      <c r="C85" s="14">
        <v>7.3581563787577395E-2</v>
      </c>
      <c r="D85" s="14">
        <v>6.54053586470352E-2</v>
      </c>
      <c r="E85" s="14">
        <v>8.1885307583769801E-2</v>
      </c>
      <c r="F85" s="14"/>
      <c r="G85" s="14">
        <v>4.5797102431514899E-2</v>
      </c>
      <c r="H85" s="14">
        <v>5.2953413772608503E-2</v>
      </c>
      <c r="I85" s="14">
        <v>5.9694235868081702E-2</v>
      </c>
      <c r="J85" s="14">
        <v>8.7586890332267298E-2</v>
      </c>
      <c r="K85" s="14">
        <v>8.7767739838453304E-2</v>
      </c>
      <c r="L85" s="14">
        <v>9.9199822587481196E-2</v>
      </c>
      <c r="M85" s="14"/>
      <c r="N85" s="14">
        <v>5.4011148116733701E-2</v>
      </c>
      <c r="O85" s="14">
        <v>7.7348700854002403E-2</v>
      </c>
      <c r="P85" s="14">
        <v>6.2778299798759193E-2</v>
      </c>
      <c r="Q85" s="14">
        <v>9.9379909563199795E-2</v>
      </c>
      <c r="R85" s="14"/>
      <c r="S85" s="14">
        <v>6.7589469226416204E-2</v>
      </c>
      <c r="T85" s="14">
        <v>8.2851207650526601E-2</v>
      </c>
      <c r="U85" s="14">
        <v>7.9242371208938206E-2</v>
      </c>
      <c r="V85" s="14">
        <v>8.7298848796253298E-2</v>
      </c>
      <c r="W85" s="14">
        <v>6.32633241698526E-2</v>
      </c>
      <c r="X85" s="14">
        <v>7.6355029055948903E-2</v>
      </c>
      <c r="Y85" s="14">
        <v>7.5932050564349401E-2</v>
      </c>
      <c r="Z85" s="14">
        <v>7.6058810881729194E-2</v>
      </c>
      <c r="AA85" s="14">
        <v>6.0446405132440401E-2</v>
      </c>
      <c r="AB85" s="14">
        <v>7.5708449485713605E-2</v>
      </c>
      <c r="AC85" s="14">
        <v>6.5815451257226903E-2</v>
      </c>
      <c r="AD85" s="14">
        <v>6.5949303826818004E-2</v>
      </c>
      <c r="AE85" s="14"/>
      <c r="AF85" s="14">
        <v>0.100553050745642</v>
      </c>
      <c r="AG85" s="14">
        <v>7.2190365685186997E-2</v>
      </c>
      <c r="AH85" s="14">
        <v>5.3429371492287998E-2</v>
      </c>
      <c r="AI85" s="14">
        <v>4.6810316460331403E-2</v>
      </c>
      <c r="AJ85" s="14">
        <v>7.6573745901207205E-2</v>
      </c>
      <c r="AK85" s="14"/>
      <c r="AL85" s="14">
        <v>9.9171723860292299E-2</v>
      </c>
      <c r="AM85" s="14">
        <v>0.10493075554544801</v>
      </c>
      <c r="AN85" s="14">
        <v>9.3476415627889595E-2</v>
      </c>
      <c r="AO85" s="14">
        <v>0.13359439813075699</v>
      </c>
      <c r="AP85" s="14">
        <v>8.5151685408659597E-2</v>
      </c>
      <c r="AQ85" s="14">
        <v>7.8579388559636407E-2</v>
      </c>
      <c r="AR85" s="14">
        <v>6.3876449200395702E-2</v>
      </c>
      <c r="AS85" s="14">
        <v>4.7676696620118003E-2</v>
      </c>
      <c r="AT85" s="14">
        <v>7.9350019702191604E-2</v>
      </c>
      <c r="AU85" s="14">
        <v>4.8293754098923301E-2</v>
      </c>
      <c r="AV85" s="14">
        <v>5.40501909300432E-2</v>
      </c>
      <c r="AW85" s="14">
        <v>6.2266717999527897E-2</v>
      </c>
      <c r="AX85" s="14">
        <v>5.1014350365088099E-2</v>
      </c>
      <c r="AY85" s="14">
        <v>5.2833431871310899E-2</v>
      </c>
      <c r="AZ85" s="14">
        <v>5.9091139822336797E-2</v>
      </c>
      <c r="BA85" s="14">
        <v>6.3496327891487001E-2</v>
      </c>
      <c r="BB85" s="14"/>
      <c r="BC85" s="14">
        <v>5.9671746870879797E-2</v>
      </c>
      <c r="BD85" s="14">
        <v>7.9677391879684603E-2</v>
      </c>
      <c r="BE85" s="14"/>
      <c r="BF85" s="14">
        <v>6.8367529383405498E-2</v>
      </c>
      <c r="BG85" s="14">
        <v>6.8281462816933897E-2</v>
      </c>
      <c r="BH85" s="14">
        <v>7.4774865247002095E-2</v>
      </c>
      <c r="BI85" s="14">
        <v>9.5995180778390796E-2</v>
      </c>
      <c r="BJ85" s="14"/>
      <c r="BK85" s="14">
        <v>6.2730426583786997E-2</v>
      </c>
      <c r="BL85" s="14">
        <v>4.6605561261605699E-2</v>
      </c>
      <c r="BM85" s="14">
        <v>6.9974831634220205E-2</v>
      </c>
      <c r="BN85" s="14">
        <v>0.1143096242477</v>
      </c>
      <c r="BO85" s="14"/>
      <c r="BP85" s="14">
        <v>2.6465325789809199E-2</v>
      </c>
      <c r="BQ85" s="14">
        <v>9.4346106343572697E-2</v>
      </c>
      <c r="BR85" s="14">
        <v>0.10542321490956599</v>
      </c>
      <c r="BS85" s="14">
        <v>2.16041087871039E-2</v>
      </c>
      <c r="BT85" s="14">
        <v>0.138236736975035</v>
      </c>
    </row>
    <row r="86" spans="2:72" x14ac:dyDescent="0.35">
      <c r="B86" t="s">
        <v>132</v>
      </c>
      <c r="C86" s="14">
        <v>0.13981503296496001</v>
      </c>
      <c r="D86" s="14">
        <v>0.128120041379786</v>
      </c>
      <c r="E86" s="14">
        <v>0.15134356036975399</v>
      </c>
      <c r="F86" s="14"/>
      <c r="G86" s="14">
        <v>0.113979295328465</v>
      </c>
      <c r="H86" s="14">
        <v>0.108022279239697</v>
      </c>
      <c r="I86" s="14">
        <v>0.117947613892942</v>
      </c>
      <c r="J86" s="14">
        <v>0.13972841541869699</v>
      </c>
      <c r="K86" s="14">
        <v>0.160818130300627</v>
      </c>
      <c r="L86" s="14">
        <v>0.18658904539611801</v>
      </c>
      <c r="M86" s="14"/>
      <c r="N86" s="14">
        <v>0.108433800950268</v>
      </c>
      <c r="O86" s="14">
        <v>0.15918976138081201</v>
      </c>
      <c r="P86" s="14">
        <v>0.13489902753317401</v>
      </c>
      <c r="Q86" s="14">
        <v>0.16007341636780301</v>
      </c>
      <c r="R86" s="14"/>
      <c r="S86" s="14">
        <v>0.124876291077399</v>
      </c>
      <c r="T86" s="14">
        <v>0.14557991584270399</v>
      </c>
      <c r="U86" s="14">
        <v>0.14286460574095899</v>
      </c>
      <c r="V86" s="14">
        <v>0.13661031744524799</v>
      </c>
      <c r="W86" s="14">
        <v>0.13883248280671201</v>
      </c>
      <c r="X86" s="14">
        <v>0.114563014168601</v>
      </c>
      <c r="Y86" s="14">
        <v>0.164666594709306</v>
      </c>
      <c r="Z86" s="14">
        <v>0.15230252090122201</v>
      </c>
      <c r="AA86" s="14">
        <v>0.13692152383804401</v>
      </c>
      <c r="AB86" s="14">
        <v>0.149279255530472</v>
      </c>
      <c r="AC86" s="14">
        <v>0.156553964204804</v>
      </c>
      <c r="AD86" s="14">
        <v>0.135422551865992</v>
      </c>
      <c r="AE86" s="14"/>
      <c r="AF86" s="14">
        <v>0.168729943746148</v>
      </c>
      <c r="AG86" s="14">
        <v>0.16617949215587799</v>
      </c>
      <c r="AH86" s="14">
        <v>0.12973715063594601</v>
      </c>
      <c r="AI86" s="14">
        <v>7.8898402417011404E-2</v>
      </c>
      <c r="AJ86" s="14">
        <v>7.5235749322905707E-2</v>
      </c>
      <c r="AK86" s="14"/>
      <c r="AL86" s="14">
        <v>0.111162229845483</v>
      </c>
      <c r="AM86" s="14">
        <v>0.17862051075565299</v>
      </c>
      <c r="AN86" s="14">
        <v>0.19214720681689201</v>
      </c>
      <c r="AO86" s="14">
        <v>0.14748151883788299</v>
      </c>
      <c r="AP86" s="14">
        <v>0.15031233738041699</v>
      </c>
      <c r="AQ86" s="14">
        <v>0.16907769269690801</v>
      </c>
      <c r="AR86" s="14">
        <v>0.108198305050226</v>
      </c>
      <c r="AS86" s="14">
        <v>0.15035290472935101</v>
      </c>
      <c r="AT86" s="14">
        <v>0.12658746547116601</v>
      </c>
      <c r="AU86" s="14">
        <v>0.1126362446294</v>
      </c>
      <c r="AV86" s="14">
        <v>0.15805020186747301</v>
      </c>
      <c r="AW86" s="14">
        <v>0.127362856604855</v>
      </c>
      <c r="AX86" s="14">
        <v>0.15324920421864699</v>
      </c>
      <c r="AY86" s="14">
        <v>0.105997534129851</v>
      </c>
      <c r="AZ86" s="14">
        <v>4.3831345574710197E-2</v>
      </c>
      <c r="BA86" s="14">
        <v>6.5169186104095403E-2</v>
      </c>
      <c r="BB86" s="14"/>
      <c r="BC86" s="14">
        <v>9.5834914558811796E-2</v>
      </c>
      <c r="BD86" s="14">
        <v>0.15908884820494201</v>
      </c>
      <c r="BE86" s="14"/>
      <c r="BF86" s="14">
        <v>0.143544391182331</v>
      </c>
      <c r="BG86" s="14">
        <v>0.13998057143249601</v>
      </c>
      <c r="BH86" s="14">
        <v>0.13458160199671701</v>
      </c>
      <c r="BI86" s="14">
        <v>0.14170136170252601</v>
      </c>
      <c r="BJ86" s="14"/>
      <c r="BK86" s="14">
        <v>0.13720050637535899</v>
      </c>
      <c r="BL86" s="14">
        <v>0.130112650514629</v>
      </c>
      <c r="BM86" s="14">
        <v>0.13329287002870099</v>
      </c>
      <c r="BN86" s="14">
        <v>0.16161011256855001</v>
      </c>
      <c r="BO86" s="14"/>
      <c r="BP86" s="14">
        <v>5.0304291867675703E-2</v>
      </c>
      <c r="BQ86" s="14">
        <v>0.21737614395784999</v>
      </c>
      <c r="BR86" s="14">
        <v>0.25498145931096999</v>
      </c>
      <c r="BS86" s="14">
        <v>2.5180116598322699E-2</v>
      </c>
      <c r="BT86" s="14">
        <v>0.233033022383064</v>
      </c>
    </row>
    <row r="87" spans="2:72" x14ac:dyDescent="0.35">
      <c r="B87" t="s">
        <v>133</v>
      </c>
      <c r="C87" s="14">
        <v>0.34352175966126097</v>
      </c>
      <c r="D87" s="14">
        <v>0.318682720919716</v>
      </c>
      <c r="E87" s="14">
        <v>0.36779143389270902</v>
      </c>
      <c r="F87" s="14"/>
      <c r="G87" s="14">
        <v>0.31820767358109298</v>
      </c>
      <c r="H87" s="14">
        <v>0.27838016732368798</v>
      </c>
      <c r="I87" s="14">
        <v>0.33489055686783098</v>
      </c>
      <c r="J87" s="14">
        <v>0.36549485295490802</v>
      </c>
      <c r="K87" s="14">
        <v>0.38433702664734598</v>
      </c>
      <c r="L87" s="14">
        <v>0.375109993844292</v>
      </c>
      <c r="M87" s="14"/>
      <c r="N87" s="14">
        <v>0.30540252953796598</v>
      </c>
      <c r="O87" s="14">
        <v>0.34952080465327801</v>
      </c>
      <c r="P87" s="14">
        <v>0.340590336578381</v>
      </c>
      <c r="Q87" s="14">
        <v>0.379012373001401</v>
      </c>
      <c r="R87" s="14"/>
      <c r="S87" s="14">
        <v>0.30019629868589398</v>
      </c>
      <c r="T87" s="14">
        <v>0.33469001427699502</v>
      </c>
      <c r="U87" s="14">
        <v>0.34138107333888901</v>
      </c>
      <c r="V87" s="14">
        <v>0.33495690053322902</v>
      </c>
      <c r="W87" s="14">
        <v>0.379978075464453</v>
      </c>
      <c r="X87" s="14">
        <v>0.38581624840268502</v>
      </c>
      <c r="Y87" s="14">
        <v>0.36263045230107299</v>
      </c>
      <c r="Z87" s="14">
        <v>0.30338742408517699</v>
      </c>
      <c r="AA87" s="14">
        <v>0.34608874624632902</v>
      </c>
      <c r="AB87" s="14">
        <v>0.348710528190186</v>
      </c>
      <c r="AC87" s="14">
        <v>0.37025848486374102</v>
      </c>
      <c r="AD87" s="14">
        <v>0.33651065750595099</v>
      </c>
      <c r="AE87" s="14"/>
      <c r="AF87" s="14">
        <v>0.38878845671822099</v>
      </c>
      <c r="AG87" s="14">
        <v>0.35707134320807699</v>
      </c>
      <c r="AH87" s="14">
        <v>0.31425596562887198</v>
      </c>
      <c r="AI87" s="14">
        <v>0.27583041653463303</v>
      </c>
      <c r="AJ87" s="14">
        <v>0.204761123563032</v>
      </c>
      <c r="AK87" s="14"/>
      <c r="AL87" s="14">
        <v>0.472231782189167</v>
      </c>
      <c r="AM87" s="14">
        <v>0.37509120933461698</v>
      </c>
      <c r="AN87" s="14">
        <v>0.370819216660354</v>
      </c>
      <c r="AO87" s="14">
        <v>0.35736559514577498</v>
      </c>
      <c r="AP87" s="14">
        <v>0.362286299895206</v>
      </c>
      <c r="AQ87" s="14">
        <v>0.38954481232900101</v>
      </c>
      <c r="AR87" s="14">
        <v>0.34700365653232801</v>
      </c>
      <c r="AS87" s="14">
        <v>0.350822635666589</v>
      </c>
      <c r="AT87" s="14">
        <v>0.35391341607826399</v>
      </c>
      <c r="AU87" s="14">
        <v>0.33694249403464099</v>
      </c>
      <c r="AV87" s="14">
        <v>0.31697888422182902</v>
      </c>
      <c r="AW87" s="14">
        <v>0.286992918599769</v>
      </c>
      <c r="AX87" s="14">
        <v>0.30608681050658398</v>
      </c>
      <c r="AY87" s="14">
        <v>0.33123314328996301</v>
      </c>
      <c r="AZ87" s="14">
        <v>0.34555010001140501</v>
      </c>
      <c r="BA87" s="14">
        <v>0.19306645947355999</v>
      </c>
      <c r="BB87" s="14"/>
      <c r="BC87" s="14">
        <v>0.284423610202789</v>
      </c>
      <c r="BD87" s="14">
        <v>0.36942088988116001</v>
      </c>
      <c r="BE87" s="14"/>
      <c r="BF87" s="14">
        <v>0.30814568171606899</v>
      </c>
      <c r="BG87" s="14">
        <v>0.34993604822377999</v>
      </c>
      <c r="BH87" s="14">
        <v>0.34668828469679702</v>
      </c>
      <c r="BI87" s="14">
        <v>0.39690178037516</v>
      </c>
      <c r="BJ87" s="14"/>
      <c r="BK87" s="14">
        <v>0.31401339011915502</v>
      </c>
      <c r="BL87" s="14">
        <v>0.30925974018244401</v>
      </c>
      <c r="BM87" s="14">
        <v>0.35363963751799699</v>
      </c>
      <c r="BN87" s="14">
        <v>0.38816568916027699</v>
      </c>
      <c r="BO87" s="14"/>
      <c r="BP87" s="14">
        <v>0.24958636095488701</v>
      </c>
      <c r="BQ87" s="14">
        <v>0.48299946445215902</v>
      </c>
      <c r="BR87" s="14">
        <v>0.45733979853888002</v>
      </c>
      <c r="BS87" s="14">
        <v>0.16275350267852701</v>
      </c>
      <c r="BT87" s="14">
        <v>0.465066116627327</v>
      </c>
    </row>
    <row r="88" spans="2:72" x14ac:dyDescent="0.35">
      <c r="B88" t="s">
        <v>134</v>
      </c>
      <c r="C88" s="14">
        <v>0.29644591560432099</v>
      </c>
      <c r="D88" s="14">
        <v>0.32572757142601599</v>
      </c>
      <c r="E88" s="14">
        <v>0.26724014386783201</v>
      </c>
      <c r="F88" s="14"/>
      <c r="G88" s="14">
        <v>0.33240395560827202</v>
      </c>
      <c r="H88" s="14">
        <v>0.33473369126469399</v>
      </c>
      <c r="I88" s="14">
        <v>0.305770050607171</v>
      </c>
      <c r="J88" s="14">
        <v>0.28775506792835498</v>
      </c>
      <c r="K88" s="14">
        <v>0.26737082595296502</v>
      </c>
      <c r="L88" s="14">
        <v>0.26043571241399699</v>
      </c>
      <c r="M88" s="14"/>
      <c r="N88" s="14">
        <v>0.33068948898790501</v>
      </c>
      <c r="O88" s="14">
        <v>0.30104972637319199</v>
      </c>
      <c r="P88" s="14">
        <v>0.30616621088925</v>
      </c>
      <c r="Q88" s="14">
        <v>0.24562474375099499</v>
      </c>
      <c r="R88" s="14"/>
      <c r="S88" s="14">
        <v>0.29257251867314499</v>
      </c>
      <c r="T88" s="14">
        <v>0.30940854780775001</v>
      </c>
      <c r="U88" s="14">
        <v>0.29327517214166399</v>
      </c>
      <c r="V88" s="14">
        <v>0.29628883912822002</v>
      </c>
      <c r="W88" s="14">
        <v>0.29749952344506397</v>
      </c>
      <c r="X88" s="14">
        <v>0.268988328994963</v>
      </c>
      <c r="Y88" s="14">
        <v>0.27718909729263203</v>
      </c>
      <c r="Z88" s="14">
        <v>0.33256176305371699</v>
      </c>
      <c r="AA88" s="14">
        <v>0.31493172194916402</v>
      </c>
      <c r="AB88" s="14">
        <v>0.297914935315783</v>
      </c>
      <c r="AC88" s="14">
        <v>0.29162356012417001</v>
      </c>
      <c r="AD88" s="14">
        <v>0.28624141702258099</v>
      </c>
      <c r="AE88" s="14"/>
      <c r="AF88" s="14">
        <v>0.243980468782593</v>
      </c>
      <c r="AG88" s="14">
        <v>0.29382342169658099</v>
      </c>
      <c r="AH88" s="14">
        <v>0.32897936906603797</v>
      </c>
      <c r="AI88" s="14">
        <v>0.353712009566791</v>
      </c>
      <c r="AJ88" s="14">
        <v>0.31744682459977402</v>
      </c>
      <c r="AK88" s="14"/>
      <c r="AL88" s="14">
        <v>0.19632263537595701</v>
      </c>
      <c r="AM88" s="14">
        <v>0.23200372236695299</v>
      </c>
      <c r="AN88" s="14">
        <v>0.25345779252182099</v>
      </c>
      <c r="AO88" s="14">
        <v>0.25727848822135002</v>
      </c>
      <c r="AP88" s="14">
        <v>0.27178249679247801</v>
      </c>
      <c r="AQ88" s="14">
        <v>0.26729487479736602</v>
      </c>
      <c r="AR88" s="14">
        <v>0.342459850109465</v>
      </c>
      <c r="AS88" s="14">
        <v>0.29994338994658598</v>
      </c>
      <c r="AT88" s="14">
        <v>0.30490816094062301</v>
      </c>
      <c r="AU88" s="14">
        <v>0.35318968976899401</v>
      </c>
      <c r="AV88" s="14">
        <v>0.31986435087090498</v>
      </c>
      <c r="AW88" s="14">
        <v>0.32816957974268901</v>
      </c>
      <c r="AX88" s="14">
        <v>0.330196224854576</v>
      </c>
      <c r="AY88" s="14">
        <v>0.32478542882918099</v>
      </c>
      <c r="AZ88" s="14">
        <v>0.32552945659112398</v>
      </c>
      <c r="BA88" s="14">
        <v>0.34249723409899302</v>
      </c>
      <c r="BB88" s="14"/>
      <c r="BC88" s="14">
        <v>0.32568719524476503</v>
      </c>
      <c r="BD88" s="14">
        <v>0.28363123839117899</v>
      </c>
      <c r="BE88" s="14"/>
      <c r="BF88" s="14">
        <v>0.32471742793611202</v>
      </c>
      <c r="BG88" s="14">
        <v>0.30052531641992097</v>
      </c>
      <c r="BH88" s="14">
        <v>0.28549395963616397</v>
      </c>
      <c r="BI88" s="14">
        <v>0.24684911134550799</v>
      </c>
      <c r="BJ88" s="14"/>
      <c r="BK88" s="14">
        <v>0.33185667129711099</v>
      </c>
      <c r="BL88" s="14">
        <v>0.33806583143239199</v>
      </c>
      <c r="BM88" s="14">
        <v>0.29497843539496399</v>
      </c>
      <c r="BN88" s="14">
        <v>0.22500740600946301</v>
      </c>
      <c r="BO88" s="14"/>
      <c r="BP88" s="14">
        <v>0.45193652837785397</v>
      </c>
      <c r="BQ88" s="14">
        <v>0.195059941251751</v>
      </c>
      <c r="BR88" s="14">
        <v>0.16176535916030499</v>
      </c>
      <c r="BS88" s="14">
        <v>0.43929819995172098</v>
      </c>
      <c r="BT88" s="14">
        <v>0.141561586688187</v>
      </c>
    </row>
    <row r="89" spans="2:72" x14ac:dyDescent="0.35">
      <c r="B89" t="s">
        <v>135</v>
      </c>
      <c r="C89" s="14">
        <v>0.14663572798187999</v>
      </c>
      <c r="D89" s="14">
        <v>0.162064307627447</v>
      </c>
      <c r="E89" s="14">
        <v>0.13173955428593501</v>
      </c>
      <c r="F89" s="14"/>
      <c r="G89" s="14">
        <v>0.189611973050655</v>
      </c>
      <c r="H89" s="14">
        <v>0.22591044839931301</v>
      </c>
      <c r="I89" s="14">
        <v>0.18169754276397401</v>
      </c>
      <c r="J89" s="14">
        <v>0.119434773365772</v>
      </c>
      <c r="K89" s="14">
        <v>9.9706277260607906E-2</v>
      </c>
      <c r="L89" s="14">
        <v>7.86654257581125E-2</v>
      </c>
      <c r="M89" s="14"/>
      <c r="N89" s="14">
        <v>0.20146303240712701</v>
      </c>
      <c r="O89" s="14">
        <v>0.11289100673871599</v>
      </c>
      <c r="P89" s="14">
        <v>0.155566125200437</v>
      </c>
      <c r="Q89" s="14">
        <v>0.11590955731660101</v>
      </c>
      <c r="R89" s="14"/>
      <c r="S89" s="14">
        <v>0.21476542233714599</v>
      </c>
      <c r="T89" s="14">
        <v>0.127470314422025</v>
      </c>
      <c r="U89" s="14">
        <v>0.14323677756955</v>
      </c>
      <c r="V89" s="14">
        <v>0.14484509409704999</v>
      </c>
      <c r="W89" s="14">
        <v>0.120426594113918</v>
      </c>
      <c r="X89" s="14">
        <v>0.154277379377802</v>
      </c>
      <c r="Y89" s="14">
        <v>0.119581805132639</v>
      </c>
      <c r="Z89" s="14">
        <v>0.13568948107815401</v>
      </c>
      <c r="AA89" s="14">
        <v>0.14161160283402199</v>
      </c>
      <c r="AB89" s="14">
        <v>0.12838683147784499</v>
      </c>
      <c r="AC89" s="14">
        <v>0.115748539550057</v>
      </c>
      <c r="AD89" s="14">
        <v>0.175876069778658</v>
      </c>
      <c r="AE89" s="14"/>
      <c r="AF89" s="14">
        <v>9.7948080007396604E-2</v>
      </c>
      <c r="AG89" s="14">
        <v>0.110735377254277</v>
      </c>
      <c r="AH89" s="14">
        <v>0.17359814317685601</v>
      </c>
      <c r="AI89" s="14">
        <v>0.244748855021234</v>
      </c>
      <c r="AJ89" s="14">
        <v>0.32598255661308201</v>
      </c>
      <c r="AK89" s="14"/>
      <c r="AL89" s="14">
        <v>0.121111628729101</v>
      </c>
      <c r="AM89" s="14">
        <v>0.109353801997329</v>
      </c>
      <c r="AN89" s="14">
        <v>9.0099368373043803E-2</v>
      </c>
      <c r="AO89" s="14">
        <v>0.104279999664235</v>
      </c>
      <c r="AP89" s="14">
        <v>0.130467180523239</v>
      </c>
      <c r="AQ89" s="14">
        <v>9.5503231617088E-2</v>
      </c>
      <c r="AR89" s="14">
        <v>0.138461739107585</v>
      </c>
      <c r="AS89" s="14">
        <v>0.15120437303735501</v>
      </c>
      <c r="AT89" s="14">
        <v>0.13524093780775501</v>
      </c>
      <c r="AU89" s="14">
        <v>0.14893781746804099</v>
      </c>
      <c r="AV89" s="14">
        <v>0.15105637210975001</v>
      </c>
      <c r="AW89" s="14">
        <v>0.19520792705315801</v>
      </c>
      <c r="AX89" s="14">
        <v>0.15945341005510499</v>
      </c>
      <c r="AY89" s="14">
        <v>0.185150461879694</v>
      </c>
      <c r="AZ89" s="14">
        <v>0.22599795800042399</v>
      </c>
      <c r="BA89" s="14">
        <v>0.33577079243186397</v>
      </c>
      <c r="BB89" s="14"/>
      <c r="BC89" s="14">
        <v>0.234382533122755</v>
      </c>
      <c r="BD89" s="14">
        <v>0.108181631643034</v>
      </c>
      <c r="BE89" s="14"/>
      <c r="BF89" s="14">
        <v>0.155224969782083</v>
      </c>
      <c r="BG89" s="14">
        <v>0.14127660110686799</v>
      </c>
      <c r="BH89" s="14">
        <v>0.158461288423319</v>
      </c>
      <c r="BI89" s="14">
        <v>0.118552565798416</v>
      </c>
      <c r="BJ89" s="14"/>
      <c r="BK89" s="14">
        <v>0.15419900562458799</v>
      </c>
      <c r="BL89" s="14">
        <v>0.17595621660892899</v>
      </c>
      <c r="BM89" s="14">
        <v>0.14811422542411801</v>
      </c>
      <c r="BN89" s="14">
        <v>0.110907168014011</v>
      </c>
      <c r="BO89" s="14"/>
      <c r="BP89" s="14">
        <v>0.22170749300977399</v>
      </c>
      <c r="BQ89" s="14">
        <v>1.0218343994667201E-2</v>
      </c>
      <c r="BR89" s="14">
        <v>2.0490168080279599E-2</v>
      </c>
      <c r="BS89" s="14">
        <v>0.35116407198432498</v>
      </c>
      <c r="BT89" s="14">
        <v>2.2102537326385799E-2</v>
      </c>
    </row>
    <row r="90" spans="2:72" x14ac:dyDescent="0.35">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row>
    <row r="91" spans="2:72" x14ac:dyDescent="0.35">
      <c r="B91" s="6" t="s">
        <v>138</v>
      </c>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row>
    <row r="92" spans="2:72" x14ac:dyDescent="0.35">
      <c r="B92" s="21" t="s">
        <v>106</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row>
    <row r="93" spans="2:72" x14ac:dyDescent="0.35">
      <c r="B93" t="s">
        <v>131</v>
      </c>
      <c r="C93" s="14">
        <v>0.269547996796422</v>
      </c>
      <c r="D93" s="14">
        <v>0.297471302274463</v>
      </c>
      <c r="E93" s="14">
        <v>0.24302726926760401</v>
      </c>
      <c r="F93" s="14"/>
      <c r="G93" s="14">
        <v>0.190697483994824</v>
      </c>
      <c r="H93" s="14">
        <v>0.29834111377837202</v>
      </c>
      <c r="I93" s="14">
        <v>0.24844009570432601</v>
      </c>
      <c r="J93" s="14">
        <v>0.24568465601850401</v>
      </c>
      <c r="K93" s="14">
        <v>0.27837520514984299</v>
      </c>
      <c r="L93" s="14">
        <v>0.32899754183415097</v>
      </c>
      <c r="M93" s="14"/>
      <c r="N93" s="14">
        <v>0.34942582097206798</v>
      </c>
      <c r="O93" s="14">
        <v>0.24439164486763401</v>
      </c>
      <c r="P93" s="14">
        <v>0.26459868153681299</v>
      </c>
      <c r="Q93" s="14">
        <v>0.21392011105400299</v>
      </c>
      <c r="R93" s="14"/>
      <c r="S93" s="14">
        <v>0.30343135844087799</v>
      </c>
      <c r="T93" s="14">
        <v>0.241684731342339</v>
      </c>
      <c r="U93" s="14">
        <v>0.25920599662492499</v>
      </c>
      <c r="V93" s="14">
        <v>0.27052158574707602</v>
      </c>
      <c r="W93" s="14">
        <v>0.24032042270788201</v>
      </c>
      <c r="X93" s="14">
        <v>0.246040703715763</v>
      </c>
      <c r="Y93" s="14">
        <v>0.27744071063544101</v>
      </c>
      <c r="Z93" s="14">
        <v>0.27033380907127802</v>
      </c>
      <c r="AA93" s="14">
        <v>0.281916639064546</v>
      </c>
      <c r="AB93" s="14">
        <v>0.27261664667975199</v>
      </c>
      <c r="AC93" s="14">
        <v>0.28732455659600797</v>
      </c>
      <c r="AD93" s="14">
        <v>0.28931715984215101</v>
      </c>
      <c r="AE93" s="14"/>
      <c r="AF93" s="14">
        <v>0.21669224135947801</v>
      </c>
      <c r="AG93" s="14">
        <v>0.221929932593246</v>
      </c>
      <c r="AH93" s="14">
        <v>0.28369702638409899</v>
      </c>
      <c r="AI93" s="14">
        <v>0.35904256243198501</v>
      </c>
      <c r="AJ93" s="14">
        <v>0.46157038034432502</v>
      </c>
      <c r="AK93" s="14"/>
      <c r="AL93" s="14">
        <v>0.119661551203963</v>
      </c>
      <c r="AM93" s="14">
        <v>0.18342664496050301</v>
      </c>
      <c r="AN93" s="14">
        <v>0.24206443021629501</v>
      </c>
      <c r="AO93" s="14">
        <v>0.23634244383025199</v>
      </c>
      <c r="AP93" s="14">
        <v>0.23299771920415699</v>
      </c>
      <c r="AQ93" s="14">
        <v>0.226742969399685</v>
      </c>
      <c r="AR93" s="14">
        <v>0.26972544243222002</v>
      </c>
      <c r="AS93" s="14">
        <v>0.25502240617220701</v>
      </c>
      <c r="AT93" s="14">
        <v>0.28254763340380001</v>
      </c>
      <c r="AU93" s="14">
        <v>0.27444567079019899</v>
      </c>
      <c r="AV93" s="14">
        <v>0.26087157574323799</v>
      </c>
      <c r="AW93" s="14">
        <v>0.31856941028762698</v>
      </c>
      <c r="AX93" s="14">
        <v>0.29279533753229098</v>
      </c>
      <c r="AY93" s="14">
        <v>0.38708608033181702</v>
      </c>
      <c r="AZ93" s="14">
        <v>0.354000629287053</v>
      </c>
      <c r="BA93" s="14">
        <v>0.43884658793973402</v>
      </c>
      <c r="BB93" s="14"/>
      <c r="BC93" s="14">
        <v>0.31065044959117599</v>
      </c>
      <c r="BD93" s="14">
        <v>0.25153528764997701</v>
      </c>
      <c r="BE93" s="14"/>
      <c r="BF93" s="14">
        <v>0.353619497413311</v>
      </c>
      <c r="BG93" s="14">
        <v>0.26865255811171601</v>
      </c>
      <c r="BH93" s="14">
        <v>0.22673279059020601</v>
      </c>
      <c r="BI93" s="14">
        <v>0.175608782675373</v>
      </c>
      <c r="BJ93" s="14"/>
      <c r="BK93" s="14">
        <v>0.33703993935344201</v>
      </c>
      <c r="BL93" s="14">
        <v>0.29974043963660602</v>
      </c>
      <c r="BM93" s="14">
        <v>0.25373654912584198</v>
      </c>
      <c r="BN93" s="14">
        <v>0.19683213858672099</v>
      </c>
      <c r="BO93" s="14"/>
      <c r="BP93" s="14">
        <v>0.17191115740760199</v>
      </c>
      <c r="BQ93" s="14">
        <v>0.19614795557492801</v>
      </c>
      <c r="BR93" s="14">
        <v>0.227184868107558</v>
      </c>
      <c r="BS93" s="14">
        <v>0.63811320336520805</v>
      </c>
      <c r="BT93" s="14">
        <v>7.0424197106826805E-2</v>
      </c>
    </row>
    <row r="94" spans="2:72" x14ac:dyDescent="0.35">
      <c r="B94" t="s">
        <v>132</v>
      </c>
      <c r="C94" s="14">
        <v>0.31664395286863001</v>
      </c>
      <c r="D94" s="14">
        <v>0.31706343419689798</v>
      </c>
      <c r="E94" s="14">
        <v>0.31563523320370002</v>
      </c>
      <c r="F94" s="14"/>
      <c r="G94" s="14">
        <v>0.30085784541142802</v>
      </c>
      <c r="H94" s="14">
        <v>0.26446240086417999</v>
      </c>
      <c r="I94" s="14">
        <v>0.308465923154781</v>
      </c>
      <c r="J94" s="14">
        <v>0.32793370201605199</v>
      </c>
      <c r="K94" s="14">
        <v>0.34654987718264602</v>
      </c>
      <c r="L94" s="14">
        <v>0.34699408613691102</v>
      </c>
      <c r="M94" s="14"/>
      <c r="N94" s="14">
        <v>0.32293412703760299</v>
      </c>
      <c r="O94" s="14">
        <v>0.351702351139768</v>
      </c>
      <c r="P94" s="14">
        <v>0.29236814716743098</v>
      </c>
      <c r="Q94" s="14">
        <v>0.29266079736621498</v>
      </c>
      <c r="R94" s="14"/>
      <c r="S94" s="14">
        <v>0.27014645633404899</v>
      </c>
      <c r="T94" s="14">
        <v>0.33679480157856101</v>
      </c>
      <c r="U94" s="14">
        <v>0.30690123521198698</v>
      </c>
      <c r="V94" s="14">
        <v>0.30275493082518101</v>
      </c>
      <c r="W94" s="14">
        <v>0.33067073683055498</v>
      </c>
      <c r="X94" s="14">
        <v>0.30594513757443598</v>
      </c>
      <c r="Y94" s="14">
        <v>0.33080788509742598</v>
      </c>
      <c r="Z94" s="14">
        <v>0.339613316411009</v>
      </c>
      <c r="AA94" s="14">
        <v>0.35364458513871599</v>
      </c>
      <c r="AB94" s="14">
        <v>0.33103008869782102</v>
      </c>
      <c r="AC94" s="14">
        <v>0.28536274748783003</v>
      </c>
      <c r="AD94" s="14">
        <v>0.31828095532816097</v>
      </c>
      <c r="AE94" s="14"/>
      <c r="AF94" s="14">
        <v>0.30159659654971899</v>
      </c>
      <c r="AG94" s="14">
        <v>0.33913296350359501</v>
      </c>
      <c r="AH94" s="14">
        <v>0.34371889214946699</v>
      </c>
      <c r="AI94" s="14">
        <v>0.27683913253107301</v>
      </c>
      <c r="AJ94" s="14">
        <v>0.19316870981988499</v>
      </c>
      <c r="AK94" s="14"/>
      <c r="AL94" s="14">
        <v>0.15466692913865299</v>
      </c>
      <c r="AM94" s="14">
        <v>0.25994262108214899</v>
      </c>
      <c r="AN94" s="14">
        <v>0.29416416319272098</v>
      </c>
      <c r="AO94" s="14">
        <v>0.31030676979897298</v>
      </c>
      <c r="AP94" s="14">
        <v>0.319001959833773</v>
      </c>
      <c r="AQ94" s="14">
        <v>0.34122789369030798</v>
      </c>
      <c r="AR94" s="14">
        <v>0.28201165298735997</v>
      </c>
      <c r="AS94" s="14">
        <v>0.34776090783761998</v>
      </c>
      <c r="AT94" s="14">
        <v>0.31499300229066801</v>
      </c>
      <c r="AU94" s="14">
        <v>0.35190026752128001</v>
      </c>
      <c r="AV94" s="14">
        <v>0.35830459183125302</v>
      </c>
      <c r="AW94" s="14">
        <v>0.32668095868542302</v>
      </c>
      <c r="AX94" s="14">
        <v>0.339885573451217</v>
      </c>
      <c r="AY94" s="14">
        <v>0.31218579830461801</v>
      </c>
      <c r="AZ94" s="14">
        <v>0.33213131948059099</v>
      </c>
      <c r="BA94" s="14">
        <v>0.27875182510008101</v>
      </c>
      <c r="BB94" s="14"/>
      <c r="BC94" s="14">
        <v>0.28739065589308199</v>
      </c>
      <c r="BD94" s="14">
        <v>0.32946389655000602</v>
      </c>
      <c r="BE94" s="14"/>
      <c r="BF94" s="14">
        <v>0.36601425208552202</v>
      </c>
      <c r="BG94" s="14">
        <v>0.34938268402984801</v>
      </c>
      <c r="BH94" s="14">
        <v>0.284279680895834</v>
      </c>
      <c r="BI94" s="14">
        <v>0.19061707370783501</v>
      </c>
      <c r="BJ94" s="14"/>
      <c r="BK94" s="14">
        <v>0.371315717527125</v>
      </c>
      <c r="BL94" s="14">
        <v>0.369562395276893</v>
      </c>
      <c r="BM94" s="14">
        <v>0.30159275572038402</v>
      </c>
      <c r="BN94" s="14">
        <v>0.236964417024802</v>
      </c>
      <c r="BO94" s="14"/>
      <c r="BP94" s="14">
        <v>0.30067385567383698</v>
      </c>
      <c r="BQ94" s="14">
        <v>0.461836721778138</v>
      </c>
      <c r="BR94" s="14">
        <v>0.45134981139174002</v>
      </c>
      <c r="BS94" s="14">
        <v>0.286797216684054</v>
      </c>
      <c r="BT94" s="14">
        <v>0.21735151306856099</v>
      </c>
    </row>
    <row r="95" spans="2:72" x14ac:dyDescent="0.35">
      <c r="B95" t="s">
        <v>133</v>
      </c>
      <c r="C95" s="14">
        <v>0.25791242142986898</v>
      </c>
      <c r="D95" s="14">
        <v>0.229769965107786</v>
      </c>
      <c r="E95" s="14">
        <v>0.28531104127430301</v>
      </c>
      <c r="F95" s="14"/>
      <c r="G95" s="14">
        <v>0.30109266732867002</v>
      </c>
      <c r="H95" s="14">
        <v>0.23616215272753799</v>
      </c>
      <c r="I95" s="14">
        <v>0.25946350385229</v>
      </c>
      <c r="J95" s="14">
        <v>0.27837995116824998</v>
      </c>
      <c r="K95" s="14">
        <v>0.25609849891626602</v>
      </c>
      <c r="L95" s="14">
        <v>0.230344962371205</v>
      </c>
      <c r="M95" s="14"/>
      <c r="N95" s="14">
        <v>0.202075968828865</v>
      </c>
      <c r="O95" s="14">
        <v>0.25406363720817698</v>
      </c>
      <c r="P95" s="14">
        <v>0.27153827362852401</v>
      </c>
      <c r="Q95" s="14">
        <v>0.31026313597740401</v>
      </c>
      <c r="R95" s="14"/>
      <c r="S95" s="14">
        <v>0.25806555089812999</v>
      </c>
      <c r="T95" s="14">
        <v>0.27323726470032</v>
      </c>
      <c r="U95" s="14">
        <v>0.28356476805891501</v>
      </c>
      <c r="V95" s="14">
        <v>0.26696544374195902</v>
      </c>
      <c r="W95" s="14">
        <v>0.25508595983381499</v>
      </c>
      <c r="X95" s="14">
        <v>0.27074931574009597</v>
      </c>
      <c r="Y95" s="14">
        <v>0.24465193192269499</v>
      </c>
      <c r="Z95" s="14">
        <v>0.237614865493986</v>
      </c>
      <c r="AA95" s="14">
        <v>0.24262296293063301</v>
      </c>
      <c r="AB95" s="14">
        <v>0.23204995410739601</v>
      </c>
      <c r="AC95" s="14">
        <v>0.27080026370913401</v>
      </c>
      <c r="AD95" s="14">
        <v>0.237807960872708</v>
      </c>
      <c r="AE95" s="14"/>
      <c r="AF95" s="14">
        <v>0.29475746861647001</v>
      </c>
      <c r="AG95" s="14">
        <v>0.28888719510592598</v>
      </c>
      <c r="AH95" s="14">
        <v>0.23176284393056601</v>
      </c>
      <c r="AI95" s="14">
        <v>0.203320939375076</v>
      </c>
      <c r="AJ95" s="14">
        <v>0.17927719233207601</v>
      </c>
      <c r="AK95" s="14"/>
      <c r="AL95" s="14">
        <v>0.46787212996838001</v>
      </c>
      <c r="AM95" s="14">
        <v>0.37224031192549301</v>
      </c>
      <c r="AN95" s="14">
        <v>0.28296854823533502</v>
      </c>
      <c r="AO95" s="14">
        <v>0.28136519479898497</v>
      </c>
      <c r="AP95" s="14">
        <v>0.261532063326467</v>
      </c>
      <c r="AQ95" s="14">
        <v>0.30069421952563302</v>
      </c>
      <c r="AR95" s="14">
        <v>0.26686707534295201</v>
      </c>
      <c r="AS95" s="14">
        <v>0.24947909227512799</v>
      </c>
      <c r="AT95" s="14">
        <v>0.26817331251170201</v>
      </c>
      <c r="AU95" s="14">
        <v>0.239031829366329</v>
      </c>
      <c r="AV95" s="14">
        <v>0.21839168712250201</v>
      </c>
      <c r="AW95" s="14">
        <v>0.207793023553176</v>
      </c>
      <c r="AX95" s="14">
        <v>0.238258293290184</v>
      </c>
      <c r="AY95" s="14">
        <v>0.20781311844467201</v>
      </c>
      <c r="AZ95" s="14">
        <v>0.188771900478541</v>
      </c>
      <c r="BA95" s="14">
        <v>0.138955341927643</v>
      </c>
      <c r="BB95" s="14"/>
      <c r="BC95" s="14">
        <v>0.22115722682099201</v>
      </c>
      <c r="BD95" s="14">
        <v>0.274019991297212</v>
      </c>
      <c r="BE95" s="14"/>
      <c r="BF95" s="14">
        <v>0.187122215087865</v>
      </c>
      <c r="BG95" s="14">
        <v>0.24463692009534899</v>
      </c>
      <c r="BH95" s="14">
        <v>0.29873985972182099</v>
      </c>
      <c r="BI95" s="14">
        <v>0.36348364658500798</v>
      </c>
      <c r="BJ95" s="14"/>
      <c r="BK95" s="14">
        <v>0.18208996176769901</v>
      </c>
      <c r="BL95" s="14">
        <v>0.20706459987213999</v>
      </c>
      <c r="BM95" s="14">
        <v>0.279181204616614</v>
      </c>
      <c r="BN95" s="14">
        <v>0.348415157571629</v>
      </c>
      <c r="BO95" s="14"/>
      <c r="BP95" s="14">
        <v>0.26322500712750002</v>
      </c>
      <c r="BQ95" s="14">
        <v>0.26020168054744602</v>
      </c>
      <c r="BR95" s="14">
        <v>0.25038324767345699</v>
      </c>
      <c r="BS95" s="14">
        <v>4.69886413324654E-2</v>
      </c>
      <c r="BT95" s="14">
        <v>0.45249553452243002</v>
      </c>
    </row>
    <row r="96" spans="2:72" x14ac:dyDescent="0.35">
      <c r="B96" t="s">
        <v>134</v>
      </c>
      <c r="C96" s="14">
        <v>0.110583127413484</v>
      </c>
      <c r="D96" s="14">
        <v>0.110963392897499</v>
      </c>
      <c r="E96" s="14">
        <v>0.109946197165827</v>
      </c>
      <c r="F96" s="14"/>
      <c r="G96" s="14">
        <v>0.13928407459068001</v>
      </c>
      <c r="H96" s="14">
        <v>0.138499580904934</v>
      </c>
      <c r="I96" s="14">
        <v>0.12978563248616201</v>
      </c>
      <c r="J96" s="14">
        <v>0.111895108378414</v>
      </c>
      <c r="K96" s="14">
        <v>8.6604208973514799E-2</v>
      </c>
      <c r="L96" s="14">
        <v>6.8235849652078101E-2</v>
      </c>
      <c r="M96" s="14"/>
      <c r="N96" s="14">
        <v>8.6872240568213799E-2</v>
      </c>
      <c r="O96" s="14">
        <v>0.116358002152463</v>
      </c>
      <c r="P96" s="14">
        <v>0.122374649762091</v>
      </c>
      <c r="Q96" s="14">
        <v>0.12103569675477199</v>
      </c>
      <c r="R96" s="14"/>
      <c r="S96" s="14">
        <v>0.121094172341169</v>
      </c>
      <c r="T96" s="14">
        <v>0.107820902213484</v>
      </c>
      <c r="U96" s="14">
        <v>0.108559135039967</v>
      </c>
      <c r="V96" s="14">
        <v>0.115393538230425</v>
      </c>
      <c r="W96" s="14">
        <v>0.126926248412744</v>
      </c>
      <c r="X96" s="14">
        <v>0.11770755377881401</v>
      </c>
      <c r="Y96" s="14">
        <v>0.10935120990679301</v>
      </c>
      <c r="Z96" s="14">
        <v>9.9546555276618306E-2</v>
      </c>
      <c r="AA96" s="14">
        <v>8.5453269935423404E-2</v>
      </c>
      <c r="AB96" s="14">
        <v>0.116273122241228</v>
      </c>
      <c r="AC96" s="14">
        <v>0.10602441706893299</v>
      </c>
      <c r="AD96" s="14">
        <v>0.105620481935746</v>
      </c>
      <c r="AE96" s="14"/>
      <c r="AF96" s="14">
        <v>0.12871565390815401</v>
      </c>
      <c r="AG96" s="14">
        <v>0.111693518386749</v>
      </c>
      <c r="AH96" s="14">
        <v>9.8812313851369099E-2</v>
      </c>
      <c r="AI96" s="14">
        <v>0.119407837846969</v>
      </c>
      <c r="AJ96" s="14">
        <v>8.84905306223287E-2</v>
      </c>
      <c r="AK96" s="14"/>
      <c r="AL96" s="14">
        <v>0.157992683713015</v>
      </c>
      <c r="AM96" s="14">
        <v>0.108440751308364</v>
      </c>
      <c r="AN96" s="14">
        <v>0.11807086372974</v>
      </c>
      <c r="AO96" s="14">
        <v>0.11715164978277</v>
      </c>
      <c r="AP96" s="14">
        <v>0.14038677022084001</v>
      </c>
      <c r="AQ96" s="14">
        <v>0.100743136872289</v>
      </c>
      <c r="AR96" s="14">
        <v>0.13055847293575101</v>
      </c>
      <c r="AS96" s="14">
        <v>0.109209096133412</v>
      </c>
      <c r="AT96" s="14">
        <v>0.102204707144351</v>
      </c>
      <c r="AU96" s="14">
        <v>0.10303967150837599</v>
      </c>
      <c r="AV96" s="14">
        <v>0.127835175136085</v>
      </c>
      <c r="AW96" s="14">
        <v>9.5705799074197406E-2</v>
      </c>
      <c r="AX96" s="14">
        <v>0.103420312035278</v>
      </c>
      <c r="AY96" s="14">
        <v>6.7889155385010599E-2</v>
      </c>
      <c r="AZ96" s="14">
        <v>7.6083649954906102E-2</v>
      </c>
      <c r="BA96" s="14">
        <v>8.0302048152366995E-2</v>
      </c>
      <c r="BB96" s="14"/>
      <c r="BC96" s="14">
        <v>0.12300131148669601</v>
      </c>
      <c r="BD96" s="14">
        <v>0.105140991418468</v>
      </c>
      <c r="BE96" s="14"/>
      <c r="BF96" s="14">
        <v>7.3287017255243198E-2</v>
      </c>
      <c r="BG96" s="14">
        <v>0.100413947011634</v>
      </c>
      <c r="BH96" s="14">
        <v>0.12926187084801199</v>
      </c>
      <c r="BI96" s="14">
        <v>0.17991357315057599</v>
      </c>
      <c r="BJ96" s="14"/>
      <c r="BK96" s="14">
        <v>8.0587207203946007E-2</v>
      </c>
      <c r="BL96" s="14">
        <v>8.8990542064012995E-2</v>
      </c>
      <c r="BM96" s="14">
        <v>0.11986141079736</v>
      </c>
      <c r="BN96" s="14">
        <v>0.14624353703134799</v>
      </c>
      <c r="BO96" s="14"/>
      <c r="BP96" s="14">
        <v>0.16882650266720201</v>
      </c>
      <c r="BQ96" s="14">
        <v>6.7888236063848806E-2</v>
      </c>
      <c r="BR96" s="14">
        <v>5.7687421245180601E-2</v>
      </c>
      <c r="BS96" s="14">
        <v>1.76801276588139E-2</v>
      </c>
      <c r="BT96" s="14">
        <v>0.193645032737255</v>
      </c>
    </row>
    <row r="97" spans="2:72" x14ac:dyDescent="0.35">
      <c r="B97" t="s">
        <v>135</v>
      </c>
      <c r="C97" s="14">
        <v>4.5312501491595103E-2</v>
      </c>
      <c r="D97" s="14">
        <v>4.4731905523354903E-2</v>
      </c>
      <c r="E97" s="14">
        <v>4.6080259088567103E-2</v>
      </c>
      <c r="F97" s="14"/>
      <c r="G97" s="14">
        <v>6.8067928674397704E-2</v>
      </c>
      <c r="H97" s="14">
        <v>6.25347517249768E-2</v>
      </c>
      <c r="I97" s="14">
        <v>5.3844844802441602E-2</v>
      </c>
      <c r="J97" s="14">
        <v>3.6106582418779697E-2</v>
      </c>
      <c r="K97" s="14">
        <v>3.2372209777730997E-2</v>
      </c>
      <c r="L97" s="14">
        <v>2.5427560005655301E-2</v>
      </c>
      <c r="M97" s="14"/>
      <c r="N97" s="14">
        <v>3.8691842593250002E-2</v>
      </c>
      <c r="O97" s="14">
        <v>3.3484364631958599E-2</v>
      </c>
      <c r="P97" s="14">
        <v>4.9120247905140801E-2</v>
      </c>
      <c r="Q97" s="14">
        <v>6.2120258847605303E-2</v>
      </c>
      <c r="R97" s="14"/>
      <c r="S97" s="14">
        <v>4.7262461985774003E-2</v>
      </c>
      <c r="T97" s="14">
        <v>4.04623001652957E-2</v>
      </c>
      <c r="U97" s="14">
        <v>4.1768865064207301E-2</v>
      </c>
      <c r="V97" s="14">
        <v>4.4364501455360097E-2</v>
      </c>
      <c r="W97" s="14">
        <v>4.69966322150044E-2</v>
      </c>
      <c r="X97" s="14">
        <v>5.9557289190890698E-2</v>
      </c>
      <c r="Y97" s="14">
        <v>3.7748262437644002E-2</v>
      </c>
      <c r="Z97" s="14">
        <v>5.2891453747109102E-2</v>
      </c>
      <c r="AA97" s="14">
        <v>3.6362542930682598E-2</v>
      </c>
      <c r="AB97" s="14">
        <v>4.8030188273803003E-2</v>
      </c>
      <c r="AC97" s="14">
        <v>5.0488015138094602E-2</v>
      </c>
      <c r="AD97" s="14">
        <v>4.8973442021234298E-2</v>
      </c>
      <c r="AE97" s="14"/>
      <c r="AF97" s="14">
        <v>5.8238039566177999E-2</v>
      </c>
      <c r="AG97" s="14">
        <v>3.8356390410483901E-2</v>
      </c>
      <c r="AH97" s="14">
        <v>4.2008923684499197E-2</v>
      </c>
      <c r="AI97" s="14">
        <v>4.1389527814897402E-2</v>
      </c>
      <c r="AJ97" s="14">
        <v>7.7493186881386206E-2</v>
      </c>
      <c r="AK97" s="14"/>
      <c r="AL97" s="14">
        <v>9.9806705975988896E-2</v>
      </c>
      <c r="AM97" s="14">
        <v>7.5949670723490903E-2</v>
      </c>
      <c r="AN97" s="14">
        <v>6.2731994625909004E-2</v>
      </c>
      <c r="AO97" s="14">
        <v>5.4833941789019902E-2</v>
      </c>
      <c r="AP97" s="14">
        <v>4.6081487414762701E-2</v>
      </c>
      <c r="AQ97" s="14">
        <v>3.0591780512084301E-2</v>
      </c>
      <c r="AR97" s="14">
        <v>5.08373563017172E-2</v>
      </c>
      <c r="AS97" s="14">
        <v>3.8528497581633299E-2</v>
      </c>
      <c r="AT97" s="14">
        <v>3.2081344649478302E-2</v>
      </c>
      <c r="AU97" s="14">
        <v>3.1582560813815198E-2</v>
      </c>
      <c r="AV97" s="14">
        <v>3.4596970166921301E-2</v>
      </c>
      <c r="AW97" s="14">
        <v>5.1250808399575597E-2</v>
      </c>
      <c r="AX97" s="14">
        <v>2.5640483691030599E-2</v>
      </c>
      <c r="AY97" s="14">
        <v>2.5025847533882501E-2</v>
      </c>
      <c r="AZ97" s="14">
        <v>4.9012500798909502E-2</v>
      </c>
      <c r="BA97" s="14">
        <v>6.3144196880175196E-2</v>
      </c>
      <c r="BB97" s="14"/>
      <c r="BC97" s="14">
        <v>5.7800356208053502E-2</v>
      </c>
      <c r="BD97" s="14">
        <v>3.9839833084338E-2</v>
      </c>
      <c r="BE97" s="14"/>
      <c r="BF97" s="14">
        <v>1.9957018158059201E-2</v>
      </c>
      <c r="BG97" s="14">
        <v>3.6913890751453897E-2</v>
      </c>
      <c r="BH97" s="14">
        <v>6.0985797944127E-2</v>
      </c>
      <c r="BI97" s="14">
        <v>9.0376923881207494E-2</v>
      </c>
      <c r="BJ97" s="14"/>
      <c r="BK97" s="14">
        <v>2.8967174147787898E-2</v>
      </c>
      <c r="BL97" s="14">
        <v>3.4642023150347603E-2</v>
      </c>
      <c r="BM97" s="14">
        <v>4.5628079739799599E-2</v>
      </c>
      <c r="BN97" s="14">
        <v>7.1544749785499295E-2</v>
      </c>
      <c r="BO97" s="14"/>
      <c r="BP97" s="14">
        <v>9.5363477123859203E-2</v>
      </c>
      <c r="BQ97" s="14">
        <v>1.3925406035639101E-2</v>
      </c>
      <c r="BR97" s="14">
        <v>1.3394651582064E-2</v>
      </c>
      <c r="BS97" s="14">
        <v>1.04208109594594E-2</v>
      </c>
      <c r="BT97" s="14">
        <v>6.6083722564927297E-2</v>
      </c>
    </row>
    <row r="98" spans="2:72" x14ac:dyDescent="0.35">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row>
    <row r="99" spans="2:72" x14ac:dyDescent="0.35">
      <c r="B99" s="6" t="s">
        <v>139</v>
      </c>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row>
    <row r="100" spans="2:72" x14ac:dyDescent="0.35">
      <c r="B100" s="21" t="s">
        <v>106</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row>
    <row r="101" spans="2:72" x14ac:dyDescent="0.35">
      <c r="B101" t="s">
        <v>131</v>
      </c>
      <c r="C101" s="14">
        <v>1.7477878485807299E-2</v>
      </c>
      <c r="D101" s="14">
        <v>1.66060270020633E-2</v>
      </c>
      <c r="E101" s="14">
        <v>1.8406122459231001E-2</v>
      </c>
      <c r="F101" s="14"/>
      <c r="G101" s="14">
        <v>1.2832949635485501E-2</v>
      </c>
      <c r="H101" s="14">
        <v>1.2997088478304501E-2</v>
      </c>
      <c r="I101" s="14">
        <v>1.1693028623844101E-2</v>
      </c>
      <c r="J101" s="14">
        <v>2.0285265149449901E-2</v>
      </c>
      <c r="K101" s="14">
        <v>2.2538265261213102E-2</v>
      </c>
      <c r="L101" s="14">
        <v>2.3240118008345301E-2</v>
      </c>
      <c r="M101" s="14"/>
      <c r="N101" s="14">
        <v>1.0954120341265401E-2</v>
      </c>
      <c r="O101" s="14">
        <v>1.49114334901739E-2</v>
      </c>
      <c r="P101" s="14">
        <v>1.8406836669547601E-2</v>
      </c>
      <c r="Q101" s="14">
        <v>2.6650378278503101E-2</v>
      </c>
      <c r="R101" s="14"/>
      <c r="S101" s="14">
        <v>1.55463782921782E-2</v>
      </c>
      <c r="T101" s="14">
        <v>1.8092101323422101E-2</v>
      </c>
      <c r="U101" s="14">
        <v>1.8346877468511501E-2</v>
      </c>
      <c r="V101" s="14">
        <v>1.25041271294263E-2</v>
      </c>
      <c r="W101" s="14">
        <v>1.8201384045079101E-2</v>
      </c>
      <c r="X101" s="14">
        <v>1.49638170146719E-2</v>
      </c>
      <c r="Y101" s="14">
        <v>1.9452502559802201E-2</v>
      </c>
      <c r="Z101" s="14">
        <v>1.5541822810024201E-2</v>
      </c>
      <c r="AA101" s="14">
        <v>1.5793016541053601E-2</v>
      </c>
      <c r="AB101" s="14">
        <v>2.5925058252622299E-2</v>
      </c>
      <c r="AC101" s="14">
        <v>1.2797324002358799E-2</v>
      </c>
      <c r="AD101" s="14">
        <v>2.8264168817328301E-2</v>
      </c>
      <c r="AE101" s="14"/>
      <c r="AF101" s="14">
        <v>2.8108921295117301E-2</v>
      </c>
      <c r="AG101" s="14">
        <v>1.6681776315041599E-2</v>
      </c>
      <c r="AH101" s="14">
        <v>7.6208395605025202E-3</v>
      </c>
      <c r="AI101" s="14">
        <v>1.0509162322523901E-2</v>
      </c>
      <c r="AJ101" s="14">
        <v>1.35929707134297E-2</v>
      </c>
      <c r="AK101" s="14"/>
      <c r="AL101" s="14">
        <v>2.5700296290496999E-2</v>
      </c>
      <c r="AM101" s="14">
        <v>2.9046848301643498E-2</v>
      </c>
      <c r="AN101" s="14">
        <v>2.7607093547660801E-2</v>
      </c>
      <c r="AO101" s="14">
        <v>2.6234426490922402E-2</v>
      </c>
      <c r="AP101" s="14">
        <v>1.9967186551156701E-2</v>
      </c>
      <c r="AQ101" s="14">
        <v>1.86051453039172E-2</v>
      </c>
      <c r="AR101" s="14">
        <v>6.3403063426344403E-3</v>
      </c>
      <c r="AS101" s="14">
        <v>1.26841715381373E-2</v>
      </c>
      <c r="AT101" s="14">
        <v>2.1241092105313698E-2</v>
      </c>
      <c r="AU101" s="14">
        <v>1.32487530420663E-2</v>
      </c>
      <c r="AV101" s="14">
        <v>9.5217335118395596E-3</v>
      </c>
      <c r="AW101" s="14">
        <v>2.5041316679724E-2</v>
      </c>
      <c r="AX101" s="14">
        <v>2.06945185773896E-2</v>
      </c>
      <c r="AY101" s="14">
        <v>8.77447847185088E-3</v>
      </c>
      <c r="AZ101" s="14">
        <v>1.44161471256509E-2</v>
      </c>
      <c r="BA101" s="14">
        <v>2.0456152434200699E-3</v>
      </c>
      <c r="BB101" s="14"/>
      <c r="BC101" s="14">
        <v>1.3496621368692801E-2</v>
      </c>
      <c r="BD101" s="14">
        <v>1.9222621721591698E-2</v>
      </c>
      <c r="BE101" s="14"/>
      <c r="BF101" s="14">
        <v>9.80895857404172E-3</v>
      </c>
      <c r="BG101" s="14">
        <v>1.3961442510267499E-2</v>
      </c>
      <c r="BH101" s="14">
        <v>2.4690922575607201E-2</v>
      </c>
      <c r="BI101" s="14">
        <v>2.8727088455159901E-2</v>
      </c>
      <c r="BJ101" s="14"/>
      <c r="BK101" s="14">
        <v>1.07995819502349E-2</v>
      </c>
      <c r="BL101" s="14">
        <v>7.8458499495542792E-3</v>
      </c>
      <c r="BM101" s="14">
        <v>1.8336342808237399E-2</v>
      </c>
      <c r="BN101" s="14">
        <v>3.1531692126373703E-2</v>
      </c>
      <c r="BO101" s="14"/>
      <c r="BP101" s="14">
        <v>2.1082473800876798E-3</v>
      </c>
      <c r="BQ101" s="14">
        <v>2.2029671162292E-2</v>
      </c>
      <c r="BR101" s="14">
        <v>1.60348618694513E-2</v>
      </c>
      <c r="BS101" s="14">
        <v>2.9425795108045899E-3</v>
      </c>
      <c r="BT101" s="14">
        <v>4.2229713094349398E-2</v>
      </c>
    </row>
    <row r="102" spans="2:72" x14ac:dyDescent="0.35">
      <c r="B102" t="s">
        <v>132</v>
      </c>
      <c r="C102" s="14">
        <v>5.3840284891903199E-2</v>
      </c>
      <c r="D102" s="14">
        <v>5.2563549671365201E-2</v>
      </c>
      <c r="E102" s="14">
        <v>5.4823068083563103E-2</v>
      </c>
      <c r="F102" s="14"/>
      <c r="G102" s="14">
        <v>5.3579139525161197E-2</v>
      </c>
      <c r="H102" s="14">
        <v>4.0584907647688302E-2</v>
      </c>
      <c r="I102" s="14">
        <v>4.4386148814123297E-2</v>
      </c>
      <c r="J102" s="14">
        <v>5.7845773082664698E-2</v>
      </c>
      <c r="K102" s="14">
        <v>5.6940577167286399E-2</v>
      </c>
      <c r="L102" s="14">
        <v>6.7166923048067498E-2</v>
      </c>
      <c r="M102" s="14"/>
      <c r="N102" s="14">
        <v>3.2458790069855699E-2</v>
      </c>
      <c r="O102" s="14">
        <v>5.6469692939992301E-2</v>
      </c>
      <c r="P102" s="14">
        <v>5.1214128026790998E-2</v>
      </c>
      <c r="Q102" s="14">
        <v>7.73584712342648E-2</v>
      </c>
      <c r="R102" s="14"/>
      <c r="S102" s="14">
        <v>4.2678399468062699E-2</v>
      </c>
      <c r="T102" s="14">
        <v>4.6949394949768498E-2</v>
      </c>
      <c r="U102" s="14">
        <v>5.5168626232078598E-2</v>
      </c>
      <c r="V102" s="14">
        <v>6.6085914813152305E-2</v>
      </c>
      <c r="W102" s="14">
        <v>5.1695929570548499E-2</v>
      </c>
      <c r="X102" s="14">
        <v>5.1032300800140297E-2</v>
      </c>
      <c r="Y102" s="14">
        <v>5.4256456730356201E-2</v>
      </c>
      <c r="Z102" s="14">
        <v>7.5226073260696705E-2</v>
      </c>
      <c r="AA102" s="14">
        <v>6.3846860282497003E-2</v>
      </c>
      <c r="AB102" s="14">
        <v>5.96694347588183E-2</v>
      </c>
      <c r="AC102" s="14">
        <v>3.9543238836314797E-2</v>
      </c>
      <c r="AD102" s="14">
        <v>4.89434805118939E-2</v>
      </c>
      <c r="AE102" s="14"/>
      <c r="AF102" s="14">
        <v>7.3899779484266195E-2</v>
      </c>
      <c r="AG102" s="14">
        <v>6.1097996558505001E-2</v>
      </c>
      <c r="AH102" s="14">
        <v>3.7441527134426097E-2</v>
      </c>
      <c r="AI102" s="14">
        <v>2.8612461504913499E-2</v>
      </c>
      <c r="AJ102" s="14">
        <v>2.1299155488150499E-2</v>
      </c>
      <c r="AK102" s="14"/>
      <c r="AL102" s="14">
        <v>8.6410712473262097E-2</v>
      </c>
      <c r="AM102" s="14">
        <v>6.3400209788185405E-2</v>
      </c>
      <c r="AN102" s="14">
        <v>6.5100059664136303E-2</v>
      </c>
      <c r="AO102" s="14">
        <v>7.4610056897947502E-2</v>
      </c>
      <c r="AP102" s="14">
        <v>7.4353297574038302E-2</v>
      </c>
      <c r="AQ102" s="14">
        <v>6.0099582773490298E-2</v>
      </c>
      <c r="AR102" s="14">
        <v>4.8427572772288E-2</v>
      </c>
      <c r="AS102" s="14">
        <v>5.9050295744508999E-2</v>
      </c>
      <c r="AT102" s="14">
        <v>5.8590403241707202E-2</v>
      </c>
      <c r="AU102" s="14">
        <v>4.9945750870651902E-2</v>
      </c>
      <c r="AV102" s="14">
        <v>5.3932291151567703E-2</v>
      </c>
      <c r="AW102" s="14">
        <v>4.7250313036844703E-2</v>
      </c>
      <c r="AX102" s="14">
        <v>2.6051725484383101E-2</v>
      </c>
      <c r="AY102" s="14">
        <v>2.0649975512583501E-2</v>
      </c>
      <c r="AZ102" s="14">
        <v>6.2590854509703198E-2</v>
      </c>
      <c r="BA102" s="14">
        <v>4.8590823890685402E-3</v>
      </c>
      <c r="BB102" s="14"/>
      <c r="BC102" s="14">
        <v>4.9659647428902699E-2</v>
      </c>
      <c r="BD102" s="14">
        <v>5.56724044260778E-2</v>
      </c>
      <c r="BE102" s="14"/>
      <c r="BF102" s="14">
        <v>4.5805118000431501E-2</v>
      </c>
      <c r="BG102" s="14">
        <v>4.9027049774099898E-2</v>
      </c>
      <c r="BH102" s="14">
        <v>5.6469006470601497E-2</v>
      </c>
      <c r="BI102" s="14">
        <v>7.8239919416279696E-2</v>
      </c>
      <c r="BJ102" s="14"/>
      <c r="BK102" s="14">
        <v>4.0574318997044397E-2</v>
      </c>
      <c r="BL102" s="14">
        <v>3.7212464858023202E-2</v>
      </c>
      <c r="BM102" s="14">
        <v>5.3056289668576E-2</v>
      </c>
      <c r="BN102" s="14">
        <v>8.3670792868216201E-2</v>
      </c>
      <c r="BO102" s="14"/>
      <c r="BP102" s="14">
        <v>9.1058163551936706E-3</v>
      </c>
      <c r="BQ102" s="14">
        <v>6.4938048604043605E-2</v>
      </c>
      <c r="BR102" s="14">
        <v>7.7217178606559703E-2</v>
      </c>
      <c r="BS102" s="14">
        <v>1.9535290148580699E-3</v>
      </c>
      <c r="BT102" s="14">
        <v>0.12554278747865999</v>
      </c>
    </row>
    <row r="103" spans="2:72" x14ac:dyDescent="0.35">
      <c r="B103" t="s">
        <v>133</v>
      </c>
      <c r="C103" s="14">
        <v>0.23438421449711</v>
      </c>
      <c r="D103" s="14">
        <v>0.22544750212263601</v>
      </c>
      <c r="E103" s="14">
        <v>0.24390495214188099</v>
      </c>
      <c r="F103" s="14"/>
      <c r="G103" s="14">
        <v>0.21786307533886301</v>
      </c>
      <c r="H103" s="14">
        <v>0.182111123654908</v>
      </c>
      <c r="I103" s="14">
        <v>0.20913477609632</v>
      </c>
      <c r="J103" s="14">
        <v>0.25293060076400098</v>
      </c>
      <c r="K103" s="14">
        <v>0.28345726354030598</v>
      </c>
      <c r="L103" s="14">
        <v>0.260459932848431</v>
      </c>
      <c r="M103" s="14"/>
      <c r="N103" s="14">
        <v>0.17645779488612601</v>
      </c>
      <c r="O103" s="14">
        <v>0.24678974334159001</v>
      </c>
      <c r="P103" s="14">
        <v>0.22722057716781999</v>
      </c>
      <c r="Q103" s="14">
        <v>0.28798012665218298</v>
      </c>
      <c r="R103" s="14"/>
      <c r="S103" s="14">
        <v>0.191810648561546</v>
      </c>
      <c r="T103" s="14">
        <v>0.23927677173349299</v>
      </c>
      <c r="U103" s="14">
        <v>0.25516820319706901</v>
      </c>
      <c r="V103" s="14">
        <v>0.21428142895255001</v>
      </c>
      <c r="W103" s="14">
        <v>0.26662275985314898</v>
      </c>
      <c r="X103" s="14">
        <v>0.24174291670145401</v>
      </c>
      <c r="Y103" s="14">
        <v>0.27366881577889901</v>
      </c>
      <c r="Z103" s="14">
        <v>0.22709137306327601</v>
      </c>
      <c r="AA103" s="14">
        <v>0.210309819337233</v>
      </c>
      <c r="AB103" s="14">
        <v>0.23492647611818901</v>
      </c>
      <c r="AC103" s="14">
        <v>0.28271274121777801</v>
      </c>
      <c r="AD103" s="14">
        <v>0.23046960180451501</v>
      </c>
      <c r="AE103" s="14"/>
      <c r="AF103" s="14">
        <v>0.31625076539032598</v>
      </c>
      <c r="AG103" s="14">
        <v>0.25685490489829199</v>
      </c>
      <c r="AH103" s="14">
        <v>0.18284354249531401</v>
      </c>
      <c r="AI103" s="14">
        <v>0.14416344114237001</v>
      </c>
      <c r="AJ103" s="14">
        <v>0.126996971994942</v>
      </c>
      <c r="AK103" s="14"/>
      <c r="AL103" s="14">
        <v>0.40674105804819</v>
      </c>
      <c r="AM103" s="14">
        <v>0.32014775985702498</v>
      </c>
      <c r="AN103" s="14">
        <v>0.27767050561336498</v>
      </c>
      <c r="AO103" s="14">
        <v>0.27466631441739597</v>
      </c>
      <c r="AP103" s="14">
        <v>0.26416630456442802</v>
      </c>
      <c r="AQ103" s="14">
        <v>0.249061455565909</v>
      </c>
      <c r="AR103" s="14">
        <v>0.23716636416088399</v>
      </c>
      <c r="AS103" s="14">
        <v>0.229253296371207</v>
      </c>
      <c r="AT103" s="14">
        <v>0.23944563492658699</v>
      </c>
      <c r="AU103" s="14">
        <v>0.20829333004353101</v>
      </c>
      <c r="AV103" s="14">
        <v>0.21550768691581301</v>
      </c>
      <c r="AW103" s="14">
        <v>0.187509234882832</v>
      </c>
      <c r="AX103" s="14">
        <v>0.18227342647713499</v>
      </c>
      <c r="AY103" s="14">
        <v>0.20338858562762399</v>
      </c>
      <c r="AZ103" s="14">
        <v>0.14276012658551701</v>
      </c>
      <c r="BA103" s="14">
        <v>0.115931397501009</v>
      </c>
      <c r="BB103" s="14"/>
      <c r="BC103" s="14">
        <v>0.17084849713234601</v>
      </c>
      <c r="BD103" s="14">
        <v>0.26222806126258202</v>
      </c>
      <c r="BE103" s="14"/>
      <c r="BF103" s="14">
        <v>0.18136622956787099</v>
      </c>
      <c r="BG103" s="14">
        <v>0.228311335618084</v>
      </c>
      <c r="BH103" s="14">
        <v>0.25398178405377297</v>
      </c>
      <c r="BI103" s="14">
        <v>0.32521448783831303</v>
      </c>
      <c r="BJ103" s="14"/>
      <c r="BK103" s="14">
        <v>0.18614175485037601</v>
      </c>
      <c r="BL103" s="14">
        <v>0.19399369105535999</v>
      </c>
      <c r="BM103" s="14">
        <v>0.23659186485172501</v>
      </c>
      <c r="BN103" s="14">
        <v>0.31736318826294302</v>
      </c>
      <c r="BO103" s="14"/>
      <c r="BP103" s="14">
        <v>0.10195393725476801</v>
      </c>
      <c r="BQ103" s="14">
        <v>0.31350443861302602</v>
      </c>
      <c r="BR103" s="14">
        <v>0.33897572958287597</v>
      </c>
      <c r="BS103" s="14">
        <v>2.8336262432155101E-2</v>
      </c>
      <c r="BT103" s="14">
        <v>0.45373463260968999</v>
      </c>
    </row>
    <row r="104" spans="2:72" x14ac:dyDescent="0.35">
      <c r="B104" t="s">
        <v>134</v>
      </c>
      <c r="C104" s="14">
        <v>0.36371054201766401</v>
      </c>
      <c r="D104" s="14">
        <v>0.36687618992017201</v>
      </c>
      <c r="E104" s="14">
        <v>0.36028826304445599</v>
      </c>
      <c r="F104" s="14"/>
      <c r="G104" s="14">
        <v>0.36227771554268401</v>
      </c>
      <c r="H104" s="14">
        <v>0.316156887287532</v>
      </c>
      <c r="I104" s="14">
        <v>0.36377036037729099</v>
      </c>
      <c r="J104" s="14">
        <v>0.36580206619830302</v>
      </c>
      <c r="K104" s="14">
        <v>0.36686794380724203</v>
      </c>
      <c r="L104" s="14">
        <v>0.39947837457573099</v>
      </c>
      <c r="M104" s="14"/>
      <c r="N104" s="14">
        <v>0.34982504059678399</v>
      </c>
      <c r="O104" s="14">
        <v>0.388361828978737</v>
      </c>
      <c r="P104" s="14">
        <v>0.37765951886844201</v>
      </c>
      <c r="Q104" s="14">
        <v>0.33999377766417999</v>
      </c>
      <c r="R104" s="14"/>
      <c r="S104" s="14">
        <v>0.318634607014328</v>
      </c>
      <c r="T104" s="14">
        <v>0.38950532264159099</v>
      </c>
      <c r="U104" s="14">
        <v>0.371691449993032</v>
      </c>
      <c r="V104" s="14">
        <v>0.38458738923614699</v>
      </c>
      <c r="W104" s="14">
        <v>0.36722055848204699</v>
      </c>
      <c r="X104" s="14">
        <v>0.36349642345266903</v>
      </c>
      <c r="Y104" s="14">
        <v>0.35979651844233801</v>
      </c>
      <c r="Z104" s="14">
        <v>0.34164079510811002</v>
      </c>
      <c r="AA104" s="14">
        <v>0.377682409500399</v>
      </c>
      <c r="AB104" s="14">
        <v>0.368948955777751</v>
      </c>
      <c r="AC104" s="14">
        <v>0.36214593024982</v>
      </c>
      <c r="AD104" s="14">
        <v>0.34630645226308898</v>
      </c>
      <c r="AE104" s="14"/>
      <c r="AF104" s="14">
        <v>0.34284233178050899</v>
      </c>
      <c r="AG104" s="14">
        <v>0.38338970057829103</v>
      </c>
      <c r="AH104" s="14">
        <v>0.37957338014244602</v>
      </c>
      <c r="AI104" s="14">
        <v>0.33655319308613701</v>
      </c>
      <c r="AJ104" s="14">
        <v>0.219014023903639</v>
      </c>
      <c r="AK104" s="14"/>
      <c r="AL104" s="14">
        <v>0.28886049592712298</v>
      </c>
      <c r="AM104" s="14">
        <v>0.32422863673785801</v>
      </c>
      <c r="AN104" s="14">
        <v>0.33763832004799199</v>
      </c>
      <c r="AO104" s="14">
        <v>0.365448395030747</v>
      </c>
      <c r="AP104" s="14">
        <v>0.32637073568435498</v>
      </c>
      <c r="AQ104" s="14">
        <v>0.38512932514549197</v>
      </c>
      <c r="AR104" s="14">
        <v>0.41138915537732801</v>
      </c>
      <c r="AS104" s="14">
        <v>0.38264694500169999</v>
      </c>
      <c r="AT104" s="14">
        <v>0.37766836221568501</v>
      </c>
      <c r="AU104" s="14">
        <v>0.36075088452253701</v>
      </c>
      <c r="AV104" s="14">
        <v>0.36926849352431501</v>
      </c>
      <c r="AW104" s="14">
        <v>0.38355430051399603</v>
      </c>
      <c r="AX104" s="14">
        <v>0.40898794637661001</v>
      </c>
      <c r="AY104" s="14">
        <v>0.36871637056522899</v>
      </c>
      <c r="AZ104" s="14">
        <v>0.40478520704384102</v>
      </c>
      <c r="BA104" s="14">
        <v>0.27450578066095799</v>
      </c>
      <c r="BB104" s="14"/>
      <c r="BC104" s="14">
        <v>0.32795039929869602</v>
      </c>
      <c r="BD104" s="14">
        <v>0.37938204106538798</v>
      </c>
      <c r="BE104" s="14"/>
      <c r="BF104" s="14">
        <v>0.39718741612747899</v>
      </c>
      <c r="BG104" s="14">
        <v>0.37453615162496301</v>
      </c>
      <c r="BH104" s="14">
        <v>0.33363831224019802</v>
      </c>
      <c r="BI104" s="14">
        <v>0.32339007528747599</v>
      </c>
      <c r="BJ104" s="14"/>
      <c r="BK104" s="14">
        <v>0.38606484804903901</v>
      </c>
      <c r="BL104" s="14">
        <v>0.398925014766847</v>
      </c>
      <c r="BM104" s="14">
        <v>0.36420990802533498</v>
      </c>
      <c r="BN104" s="14">
        <v>0.30860704948610501</v>
      </c>
      <c r="BO104" s="14"/>
      <c r="BP104" s="14">
        <v>0.42067810142594197</v>
      </c>
      <c r="BQ104" s="14">
        <v>0.474267605272994</v>
      </c>
      <c r="BR104" s="14">
        <v>0.44544602686446599</v>
      </c>
      <c r="BS104" s="14">
        <v>0.28598321254088499</v>
      </c>
      <c r="BT104" s="14">
        <v>0.28757885770728903</v>
      </c>
    </row>
    <row r="105" spans="2:72" x14ac:dyDescent="0.35">
      <c r="B105" t="s">
        <v>135</v>
      </c>
      <c r="C105" s="14">
        <v>0.33058708010751597</v>
      </c>
      <c r="D105" s="14">
        <v>0.33850673128376302</v>
      </c>
      <c r="E105" s="14">
        <v>0.32257759427086902</v>
      </c>
      <c r="F105" s="14"/>
      <c r="G105" s="14">
        <v>0.35344711995780598</v>
      </c>
      <c r="H105" s="14">
        <v>0.44814999293156699</v>
      </c>
      <c r="I105" s="14">
        <v>0.371015686088422</v>
      </c>
      <c r="J105" s="14">
        <v>0.30313629480558102</v>
      </c>
      <c r="K105" s="14">
        <v>0.27019595022395299</v>
      </c>
      <c r="L105" s="14">
        <v>0.24965465151942501</v>
      </c>
      <c r="M105" s="14"/>
      <c r="N105" s="14">
        <v>0.43030425410596901</v>
      </c>
      <c r="O105" s="14">
        <v>0.29346730124950698</v>
      </c>
      <c r="P105" s="14">
        <v>0.32549893926739898</v>
      </c>
      <c r="Q105" s="14">
        <v>0.26801724617086897</v>
      </c>
      <c r="R105" s="14"/>
      <c r="S105" s="14">
        <v>0.43132996666388501</v>
      </c>
      <c r="T105" s="14">
        <v>0.30617640935172502</v>
      </c>
      <c r="U105" s="14">
        <v>0.29962484310930998</v>
      </c>
      <c r="V105" s="14">
        <v>0.32254113986872501</v>
      </c>
      <c r="W105" s="14">
        <v>0.29625936804917602</v>
      </c>
      <c r="X105" s="14">
        <v>0.32876454203106498</v>
      </c>
      <c r="Y105" s="14">
        <v>0.29282570648860401</v>
      </c>
      <c r="Z105" s="14">
        <v>0.340499935757892</v>
      </c>
      <c r="AA105" s="14">
        <v>0.33236789433881703</v>
      </c>
      <c r="AB105" s="14">
        <v>0.31053007509261898</v>
      </c>
      <c r="AC105" s="14">
        <v>0.30280076569372799</v>
      </c>
      <c r="AD105" s="14">
        <v>0.34601629660317401</v>
      </c>
      <c r="AE105" s="14"/>
      <c r="AF105" s="14">
        <v>0.23889820204978099</v>
      </c>
      <c r="AG105" s="14">
        <v>0.281975621649871</v>
      </c>
      <c r="AH105" s="14">
        <v>0.39252071066731098</v>
      </c>
      <c r="AI105" s="14">
        <v>0.48016174194405498</v>
      </c>
      <c r="AJ105" s="14">
        <v>0.61909687789983903</v>
      </c>
      <c r="AK105" s="14"/>
      <c r="AL105" s="14">
        <v>0.19228743726092801</v>
      </c>
      <c r="AM105" s="14">
        <v>0.263176545315287</v>
      </c>
      <c r="AN105" s="14">
        <v>0.29198402112684502</v>
      </c>
      <c r="AO105" s="14">
        <v>0.259040807162987</v>
      </c>
      <c r="AP105" s="14">
        <v>0.31514247562602199</v>
      </c>
      <c r="AQ105" s="14">
        <v>0.28710449121119103</v>
      </c>
      <c r="AR105" s="14">
        <v>0.29667660134686602</v>
      </c>
      <c r="AS105" s="14">
        <v>0.31636529134444702</v>
      </c>
      <c r="AT105" s="14">
        <v>0.303054507510708</v>
      </c>
      <c r="AU105" s="14">
        <v>0.36776128152121501</v>
      </c>
      <c r="AV105" s="14">
        <v>0.35176979489646498</v>
      </c>
      <c r="AW105" s="14">
        <v>0.35664483488660298</v>
      </c>
      <c r="AX105" s="14">
        <v>0.361992383084483</v>
      </c>
      <c r="AY105" s="14">
        <v>0.398470589822712</v>
      </c>
      <c r="AZ105" s="14">
        <v>0.37544766473528801</v>
      </c>
      <c r="BA105" s="14">
        <v>0.60265812420554399</v>
      </c>
      <c r="BB105" s="14"/>
      <c r="BC105" s="14">
        <v>0.43804483477136202</v>
      </c>
      <c r="BD105" s="14">
        <v>0.28349487152435998</v>
      </c>
      <c r="BE105" s="14"/>
      <c r="BF105" s="14">
        <v>0.36583227773017801</v>
      </c>
      <c r="BG105" s="14">
        <v>0.33416402047258598</v>
      </c>
      <c r="BH105" s="14">
        <v>0.331219974659821</v>
      </c>
      <c r="BI105" s="14">
        <v>0.24442842900277101</v>
      </c>
      <c r="BJ105" s="14"/>
      <c r="BK105" s="14">
        <v>0.376419496153306</v>
      </c>
      <c r="BL105" s="14">
        <v>0.36202297937021499</v>
      </c>
      <c r="BM105" s="14">
        <v>0.32780559464612602</v>
      </c>
      <c r="BN105" s="14">
        <v>0.25882727725636201</v>
      </c>
      <c r="BO105" s="14"/>
      <c r="BP105" s="14">
        <v>0.46615389758400799</v>
      </c>
      <c r="BQ105" s="14">
        <v>0.12526023634764399</v>
      </c>
      <c r="BR105" s="14">
        <v>0.122326203076647</v>
      </c>
      <c r="BS105" s="14">
        <v>0.68078441650129695</v>
      </c>
      <c r="BT105" s="14">
        <v>9.0914009110011601E-2</v>
      </c>
    </row>
    <row r="106" spans="2:72" x14ac:dyDescent="0.35">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row>
    <row r="107" spans="2:72" x14ac:dyDescent="0.35">
      <c r="B107" s="6" t="s">
        <v>140</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row>
    <row r="108" spans="2:72" x14ac:dyDescent="0.35">
      <c r="B108" s="21" t="s">
        <v>106</v>
      </c>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row>
    <row r="109" spans="2:72" x14ac:dyDescent="0.35">
      <c r="B109" t="s">
        <v>131</v>
      </c>
      <c r="C109" s="14">
        <v>2.84055262927553E-2</v>
      </c>
      <c r="D109" s="14">
        <v>2.0950459941968001E-2</v>
      </c>
      <c r="E109" s="14">
        <v>3.5545923385746102E-2</v>
      </c>
      <c r="F109" s="14"/>
      <c r="G109" s="14">
        <v>2.6438712270826101E-2</v>
      </c>
      <c r="H109" s="14">
        <v>1.8252582044436499E-2</v>
      </c>
      <c r="I109" s="14">
        <v>2.76794041316188E-2</v>
      </c>
      <c r="J109" s="14">
        <v>3.6642807385299403E-2</v>
      </c>
      <c r="K109" s="14">
        <v>2.7836767218588999E-2</v>
      </c>
      <c r="L109" s="14">
        <v>3.2255243514966697E-2</v>
      </c>
      <c r="M109" s="14"/>
      <c r="N109" s="14">
        <v>1.6906801659712201E-2</v>
      </c>
      <c r="O109" s="14">
        <v>2.7826688486160399E-2</v>
      </c>
      <c r="P109" s="14">
        <v>2.4257830535501901E-2</v>
      </c>
      <c r="Q109" s="14">
        <v>4.4473397863936302E-2</v>
      </c>
      <c r="R109" s="14"/>
      <c r="S109" s="14">
        <v>1.9077845034055001E-2</v>
      </c>
      <c r="T109" s="14">
        <v>3.0718573722924799E-2</v>
      </c>
      <c r="U109" s="14">
        <v>4.3311354575392397E-2</v>
      </c>
      <c r="V109" s="14">
        <v>2.9934604463333001E-2</v>
      </c>
      <c r="W109" s="14">
        <v>3.9669709574103901E-2</v>
      </c>
      <c r="X109" s="14">
        <v>2.5157588375508601E-2</v>
      </c>
      <c r="Y109" s="14">
        <v>3.1246811637640402E-2</v>
      </c>
      <c r="Z109" s="14">
        <v>2.3390093686659799E-2</v>
      </c>
      <c r="AA109" s="14">
        <v>2.43014697715834E-2</v>
      </c>
      <c r="AB109" s="14">
        <v>2.81589327858505E-2</v>
      </c>
      <c r="AC109" s="14">
        <v>2.8024724554034201E-2</v>
      </c>
      <c r="AD109" s="14">
        <v>1.6533626983701599E-2</v>
      </c>
      <c r="AE109" s="14"/>
      <c r="AF109" s="14">
        <v>4.8379430944539101E-2</v>
      </c>
      <c r="AG109" s="14">
        <v>2.3404588281553999E-2</v>
      </c>
      <c r="AH109" s="14">
        <v>1.8446589890681299E-2</v>
      </c>
      <c r="AI109" s="14">
        <v>1.3035313848278799E-2</v>
      </c>
      <c r="AJ109" s="14">
        <v>2.0607657510605702E-2</v>
      </c>
      <c r="AK109" s="14"/>
      <c r="AL109" s="14">
        <v>3.7578495237452499E-2</v>
      </c>
      <c r="AM109" s="14">
        <v>3.84350102629549E-2</v>
      </c>
      <c r="AN109" s="14">
        <v>4.64107321217226E-2</v>
      </c>
      <c r="AO109" s="14">
        <v>2.85265420615308E-2</v>
      </c>
      <c r="AP109" s="14">
        <v>3.7335213455390197E-2</v>
      </c>
      <c r="AQ109" s="14">
        <v>2.7656945874535401E-2</v>
      </c>
      <c r="AR109" s="14">
        <v>1.9812340154507401E-2</v>
      </c>
      <c r="AS109" s="14">
        <v>2.65218366866945E-2</v>
      </c>
      <c r="AT109" s="14">
        <v>4.1693281866966803E-2</v>
      </c>
      <c r="AU109" s="14">
        <v>2.2273689550926699E-2</v>
      </c>
      <c r="AV109" s="14">
        <v>2.50548337155908E-2</v>
      </c>
      <c r="AW109" s="14">
        <v>1.8042382088454701E-2</v>
      </c>
      <c r="AX109" s="14">
        <v>2.2910970106932101E-2</v>
      </c>
      <c r="AY109" s="14">
        <v>1.54462886199675E-2</v>
      </c>
      <c r="AZ109" s="14">
        <v>2.37446391518156E-2</v>
      </c>
      <c r="BA109" s="14">
        <v>1.42270369005886E-2</v>
      </c>
      <c r="BB109" s="14"/>
      <c r="BC109" s="14">
        <v>2.0588590182613099E-2</v>
      </c>
      <c r="BD109" s="14">
        <v>3.1831214712651802E-2</v>
      </c>
      <c r="BE109" s="14"/>
      <c r="BF109" s="14">
        <v>1.6583137358800602E-2</v>
      </c>
      <c r="BG109" s="14">
        <v>2.4199660699882001E-2</v>
      </c>
      <c r="BH109" s="14">
        <v>3.2787253586548E-2</v>
      </c>
      <c r="BI109" s="14">
        <v>5.5932805466348802E-2</v>
      </c>
      <c r="BJ109" s="14"/>
      <c r="BK109" s="14">
        <v>1.18538660070445E-2</v>
      </c>
      <c r="BL109" s="14">
        <v>1.5933657383438299E-2</v>
      </c>
      <c r="BM109" s="14">
        <v>2.7431576169634701E-2</v>
      </c>
      <c r="BN109" s="14">
        <v>5.8512438418923299E-2</v>
      </c>
      <c r="BO109" s="14"/>
      <c r="BP109" s="14">
        <v>5.0114149152902998E-3</v>
      </c>
      <c r="BQ109" s="14">
        <v>1.5253016837980001E-2</v>
      </c>
      <c r="BR109" s="14">
        <v>1.78568562628947E-2</v>
      </c>
      <c r="BS109" s="14">
        <v>3.3825151569707198E-3</v>
      </c>
      <c r="BT109" s="14">
        <v>8.4354222851989999E-2</v>
      </c>
    </row>
    <row r="110" spans="2:72" x14ac:dyDescent="0.35">
      <c r="B110" t="s">
        <v>132</v>
      </c>
      <c r="C110" s="14">
        <v>7.7012229427934994E-2</v>
      </c>
      <c r="D110" s="14">
        <v>6.5088499734651695E-2</v>
      </c>
      <c r="E110" s="14">
        <v>8.87482665986008E-2</v>
      </c>
      <c r="F110" s="14"/>
      <c r="G110" s="14">
        <v>8.5255953201230195E-2</v>
      </c>
      <c r="H110" s="14">
        <v>7.6587659639150998E-2</v>
      </c>
      <c r="I110" s="14">
        <v>7.0076172618305205E-2</v>
      </c>
      <c r="J110" s="14">
        <v>8.6840028320961493E-2</v>
      </c>
      <c r="K110" s="14">
        <v>8.0163775393399403E-2</v>
      </c>
      <c r="L110" s="14">
        <v>6.7457827687729302E-2</v>
      </c>
      <c r="M110" s="14"/>
      <c r="N110" s="14">
        <v>4.9019972518387099E-2</v>
      </c>
      <c r="O110" s="14">
        <v>7.9206164165208606E-2</v>
      </c>
      <c r="P110" s="14">
        <v>8.2408001654265095E-2</v>
      </c>
      <c r="Q110" s="14">
        <v>9.9463364894010101E-2</v>
      </c>
      <c r="R110" s="14"/>
      <c r="S110" s="14">
        <v>6.3062751641248901E-2</v>
      </c>
      <c r="T110" s="14">
        <v>8.2794646755652998E-2</v>
      </c>
      <c r="U110" s="14">
        <v>8.1899170075722394E-2</v>
      </c>
      <c r="V110" s="14">
        <v>8.0816006331157098E-2</v>
      </c>
      <c r="W110" s="14">
        <v>6.9712112889295894E-2</v>
      </c>
      <c r="X110" s="14">
        <v>7.7443933987704494E-2</v>
      </c>
      <c r="Y110" s="14">
        <v>6.2741098627204395E-2</v>
      </c>
      <c r="Z110" s="14">
        <v>7.9130835420465895E-2</v>
      </c>
      <c r="AA110" s="14">
        <v>8.2140381967660797E-2</v>
      </c>
      <c r="AB110" s="14">
        <v>9.1941254894629995E-2</v>
      </c>
      <c r="AC110" s="14">
        <v>7.7347123853572106E-2</v>
      </c>
      <c r="AD110" s="14">
        <v>7.9428486998713896E-2</v>
      </c>
      <c r="AE110" s="14"/>
      <c r="AF110" s="14">
        <v>0.10117186202961</v>
      </c>
      <c r="AG110" s="14">
        <v>9.1712798870945203E-2</v>
      </c>
      <c r="AH110" s="14">
        <v>6.79427620609456E-2</v>
      </c>
      <c r="AI110" s="14">
        <v>4.1017920336511297E-2</v>
      </c>
      <c r="AJ110" s="14">
        <v>2.4607606225603498E-2</v>
      </c>
      <c r="AK110" s="14"/>
      <c r="AL110" s="14">
        <v>0.125853057581093</v>
      </c>
      <c r="AM110" s="14">
        <v>0.12441844866429699</v>
      </c>
      <c r="AN110" s="14">
        <v>9.4527074204901695E-2</v>
      </c>
      <c r="AO110" s="14">
        <v>0.105098970695552</v>
      </c>
      <c r="AP110" s="14">
        <v>9.8493107219454798E-2</v>
      </c>
      <c r="AQ110" s="14">
        <v>7.8701670274787097E-2</v>
      </c>
      <c r="AR110" s="14">
        <v>6.5536727710056697E-2</v>
      </c>
      <c r="AS110" s="14">
        <v>9.0626856397733296E-2</v>
      </c>
      <c r="AT110" s="14">
        <v>8.23807752585244E-2</v>
      </c>
      <c r="AU110" s="14">
        <v>6.3982311198733599E-2</v>
      </c>
      <c r="AV110" s="14">
        <v>6.2826992607053503E-2</v>
      </c>
      <c r="AW110" s="14">
        <v>6.2129823432997902E-2</v>
      </c>
      <c r="AX110" s="14">
        <v>6.5069619834590101E-2</v>
      </c>
      <c r="AY110" s="14">
        <v>4.8589771041995897E-2</v>
      </c>
      <c r="AZ110" s="14">
        <v>4.3718612840997803E-2</v>
      </c>
      <c r="BA110" s="14">
        <v>2.61180070649598E-2</v>
      </c>
      <c r="BB110" s="14"/>
      <c r="BC110" s="14">
        <v>6.3247746010920994E-2</v>
      </c>
      <c r="BD110" s="14">
        <v>8.3044366672391207E-2</v>
      </c>
      <c r="BE110" s="14"/>
      <c r="BF110" s="14">
        <v>4.5967090680615198E-2</v>
      </c>
      <c r="BG110" s="14">
        <v>7.17686002535073E-2</v>
      </c>
      <c r="BH110" s="14">
        <v>9.6651623951354099E-2</v>
      </c>
      <c r="BI110" s="14">
        <v>0.11840861012573101</v>
      </c>
      <c r="BJ110" s="14"/>
      <c r="BK110" s="14">
        <v>4.5904917221951301E-2</v>
      </c>
      <c r="BL110" s="14">
        <v>5.3417600829174003E-2</v>
      </c>
      <c r="BM110" s="14">
        <v>8.4121665869433301E-2</v>
      </c>
      <c r="BN110" s="14">
        <v>0.119129257536966</v>
      </c>
      <c r="BO110" s="14"/>
      <c r="BP110" s="14">
        <v>2.11431712670965E-2</v>
      </c>
      <c r="BQ110" s="14">
        <v>6.1388477354442202E-2</v>
      </c>
      <c r="BR110" s="14">
        <v>5.44531742973028E-2</v>
      </c>
      <c r="BS110" s="14">
        <v>4.7782119843375898E-3</v>
      </c>
      <c r="BT110" s="14">
        <v>0.21160770984918201</v>
      </c>
    </row>
    <row r="111" spans="2:72" x14ac:dyDescent="0.35">
      <c r="B111" t="s">
        <v>133</v>
      </c>
      <c r="C111" s="14">
        <v>0.25811049519901103</v>
      </c>
      <c r="D111" s="14">
        <v>0.232587679470212</v>
      </c>
      <c r="E111" s="14">
        <v>0.282950698737642</v>
      </c>
      <c r="F111" s="14"/>
      <c r="G111" s="14">
        <v>0.29475722803426302</v>
      </c>
      <c r="H111" s="14">
        <v>0.22563789406663101</v>
      </c>
      <c r="I111" s="14">
        <v>0.248649221081468</v>
      </c>
      <c r="J111" s="14">
        <v>0.27046901396001599</v>
      </c>
      <c r="K111" s="14">
        <v>0.26359228151229702</v>
      </c>
      <c r="L111" s="14">
        <v>0.25425130636522703</v>
      </c>
      <c r="M111" s="14"/>
      <c r="N111" s="14">
        <v>0.187798717295979</v>
      </c>
      <c r="O111" s="14">
        <v>0.25766619466046897</v>
      </c>
      <c r="P111" s="14">
        <v>0.26497964594804002</v>
      </c>
      <c r="Q111" s="14">
        <v>0.32852175577491599</v>
      </c>
      <c r="R111" s="14"/>
      <c r="S111" s="14">
        <v>0.22582576794899401</v>
      </c>
      <c r="T111" s="14">
        <v>0.26342615141497799</v>
      </c>
      <c r="U111" s="14">
        <v>0.26426270440190203</v>
      </c>
      <c r="V111" s="14">
        <v>0.25863531047265897</v>
      </c>
      <c r="W111" s="14">
        <v>0.26992726949422902</v>
      </c>
      <c r="X111" s="14">
        <v>0.264912688511804</v>
      </c>
      <c r="Y111" s="14">
        <v>0.26719494222428197</v>
      </c>
      <c r="Z111" s="14">
        <v>0.28338180034958399</v>
      </c>
      <c r="AA111" s="14">
        <v>0.243455420739874</v>
      </c>
      <c r="AB111" s="14">
        <v>0.24372714028157999</v>
      </c>
      <c r="AC111" s="14">
        <v>0.30425610691064298</v>
      </c>
      <c r="AD111" s="14">
        <v>0.28187560595296601</v>
      </c>
      <c r="AE111" s="14"/>
      <c r="AF111" s="14">
        <v>0.30997294000304199</v>
      </c>
      <c r="AG111" s="14">
        <v>0.28811331290280101</v>
      </c>
      <c r="AH111" s="14">
        <v>0.22860293005273599</v>
      </c>
      <c r="AI111" s="14">
        <v>0.179614445671886</v>
      </c>
      <c r="AJ111" s="14">
        <v>0.11854164524128399</v>
      </c>
      <c r="AK111" s="14"/>
      <c r="AL111" s="14">
        <v>0.41638751490561698</v>
      </c>
      <c r="AM111" s="14">
        <v>0.36673726524581002</v>
      </c>
      <c r="AN111" s="14">
        <v>0.33204228768567401</v>
      </c>
      <c r="AO111" s="14">
        <v>0.307420755652974</v>
      </c>
      <c r="AP111" s="14">
        <v>0.28076384703454599</v>
      </c>
      <c r="AQ111" s="14">
        <v>0.288653316407671</v>
      </c>
      <c r="AR111" s="14">
        <v>0.24853367926074901</v>
      </c>
      <c r="AS111" s="14">
        <v>0.26494316511872401</v>
      </c>
      <c r="AT111" s="14">
        <v>0.24482773803813701</v>
      </c>
      <c r="AU111" s="14">
        <v>0.213448459223992</v>
      </c>
      <c r="AV111" s="14">
        <v>0.23674174512875401</v>
      </c>
      <c r="AW111" s="14">
        <v>0.220337006133112</v>
      </c>
      <c r="AX111" s="14">
        <v>0.17349665588337901</v>
      </c>
      <c r="AY111" s="14">
        <v>0.22897033166014499</v>
      </c>
      <c r="AZ111" s="14">
        <v>0.191305729409354</v>
      </c>
      <c r="BA111" s="14">
        <v>0.112355463420755</v>
      </c>
      <c r="BB111" s="14"/>
      <c r="BC111" s="14">
        <v>0.21720599296064599</v>
      </c>
      <c r="BD111" s="14">
        <v>0.27603645463697901</v>
      </c>
      <c r="BE111" s="14"/>
      <c r="BF111" s="14">
        <v>0.18245823024927499</v>
      </c>
      <c r="BG111" s="14">
        <v>0.236814365343061</v>
      </c>
      <c r="BH111" s="14">
        <v>0.29798571344796398</v>
      </c>
      <c r="BI111" s="14">
        <v>0.396532760254383</v>
      </c>
      <c r="BJ111" s="14"/>
      <c r="BK111" s="14">
        <v>0.16767953771247299</v>
      </c>
      <c r="BL111" s="14">
        <v>0.19721117274278699</v>
      </c>
      <c r="BM111" s="14">
        <v>0.27039456275885898</v>
      </c>
      <c r="BN111" s="14">
        <v>0.38763311927488903</v>
      </c>
      <c r="BO111" s="14"/>
      <c r="BP111" s="14">
        <v>0.173523149427841</v>
      </c>
      <c r="BQ111" s="14">
        <v>0.304959600328636</v>
      </c>
      <c r="BR111" s="14">
        <v>0.29367109297226601</v>
      </c>
      <c r="BS111" s="14">
        <v>3.7884171126321198E-2</v>
      </c>
      <c r="BT111" s="14">
        <v>0.49560056383508999</v>
      </c>
    </row>
    <row r="112" spans="2:72" x14ac:dyDescent="0.35">
      <c r="B112" t="s">
        <v>134</v>
      </c>
      <c r="C112" s="14">
        <v>0.36016505601896598</v>
      </c>
      <c r="D112" s="14">
        <v>0.380173106101592</v>
      </c>
      <c r="E112" s="14">
        <v>0.34072143273518202</v>
      </c>
      <c r="F112" s="14"/>
      <c r="G112" s="14">
        <v>0.32972636087191198</v>
      </c>
      <c r="H112" s="14">
        <v>0.33278453629077398</v>
      </c>
      <c r="I112" s="14">
        <v>0.34883406082930402</v>
      </c>
      <c r="J112" s="14">
        <v>0.362830018099778</v>
      </c>
      <c r="K112" s="14">
        <v>0.40194340160738201</v>
      </c>
      <c r="L112" s="14">
        <v>0.38165382451992902</v>
      </c>
      <c r="M112" s="14"/>
      <c r="N112" s="14">
        <v>0.36899441812791001</v>
      </c>
      <c r="O112" s="14">
        <v>0.39010750812803202</v>
      </c>
      <c r="P112" s="14">
        <v>0.35861845164155398</v>
      </c>
      <c r="Q112" s="14">
        <v>0.32137539989212999</v>
      </c>
      <c r="R112" s="14"/>
      <c r="S112" s="14">
        <v>0.32327620662366902</v>
      </c>
      <c r="T112" s="14">
        <v>0.37539890778947599</v>
      </c>
      <c r="U112" s="14">
        <v>0.33808937140409301</v>
      </c>
      <c r="V112" s="14">
        <v>0.38688018546575897</v>
      </c>
      <c r="W112" s="14">
        <v>0.40465657395976301</v>
      </c>
      <c r="X112" s="14">
        <v>0.3412879390818</v>
      </c>
      <c r="Y112" s="14">
        <v>0.38567600534989199</v>
      </c>
      <c r="Z112" s="14">
        <v>0.37598279116106098</v>
      </c>
      <c r="AA112" s="14">
        <v>0.36222147284145501</v>
      </c>
      <c r="AB112" s="14">
        <v>0.36670453609201098</v>
      </c>
      <c r="AC112" s="14">
        <v>0.34990400656363202</v>
      </c>
      <c r="AD112" s="14">
        <v>0.29855555036817799</v>
      </c>
      <c r="AE112" s="14"/>
      <c r="AF112" s="14">
        <v>0.33701070927429</v>
      </c>
      <c r="AG112" s="14">
        <v>0.37982581418246503</v>
      </c>
      <c r="AH112" s="14">
        <v>0.36132886653896301</v>
      </c>
      <c r="AI112" s="14">
        <v>0.370066823030407</v>
      </c>
      <c r="AJ112" s="14">
        <v>0.28797314700072202</v>
      </c>
      <c r="AK112" s="14"/>
      <c r="AL112" s="14">
        <v>0.241323052069114</v>
      </c>
      <c r="AM112" s="14">
        <v>0.25997112975014403</v>
      </c>
      <c r="AN112" s="14">
        <v>0.30425178501521899</v>
      </c>
      <c r="AO112" s="14">
        <v>0.32493194703392198</v>
      </c>
      <c r="AP112" s="14">
        <v>0.34431951823717799</v>
      </c>
      <c r="AQ112" s="14">
        <v>0.36202156108876299</v>
      </c>
      <c r="AR112" s="14">
        <v>0.41839688999936098</v>
      </c>
      <c r="AS112" s="14">
        <v>0.351154909150032</v>
      </c>
      <c r="AT112" s="14">
        <v>0.386920513043368</v>
      </c>
      <c r="AU112" s="14">
        <v>0.38499532880366899</v>
      </c>
      <c r="AV112" s="14">
        <v>0.41051894399183803</v>
      </c>
      <c r="AW112" s="14">
        <v>0.38511454478575602</v>
      </c>
      <c r="AX112" s="14">
        <v>0.444359535885548</v>
      </c>
      <c r="AY112" s="14">
        <v>0.371277819918166</v>
      </c>
      <c r="AZ112" s="14">
        <v>0.32799963651421798</v>
      </c>
      <c r="BA112" s="14">
        <v>0.31781904026422197</v>
      </c>
      <c r="BB112" s="14"/>
      <c r="BC112" s="14">
        <v>0.33738630557014898</v>
      </c>
      <c r="BD112" s="14">
        <v>0.37014759911932299</v>
      </c>
      <c r="BE112" s="14"/>
      <c r="BF112" s="14">
        <v>0.40029671366521702</v>
      </c>
      <c r="BG112" s="14">
        <v>0.38848998568343701</v>
      </c>
      <c r="BH112" s="14">
        <v>0.32442853205660099</v>
      </c>
      <c r="BI112" s="14">
        <v>0.27194302713743601</v>
      </c>
      <c r="BJ112" s="14"/>
      <c r="BK112" s="14">
        <v>0.40315632471712298</v>
      </c>
      <c r="BL112" s="14">
        <v>0.40333645232281001</v>
      </c>
      <c r="BM112" s="14">
        <v>0.36535767678838799</v>
      </c>
      <c r="BN112" s="14">
        <v>0.26836271274134599</v>
      </c>
      <c r="BO112" s="14"/>
      <c r="BP112" s="14">
        <v>0.46720337091159703</v>
      </c>
      <c r="BQ112" s="14">
        <v>0.50348177646011905</v>
      </c>
      <c r="BR112" s="14">
        <v>0.486475947169344</v>
      </c>
      <c r="BS112" s="14">
        <v>0.30904330239682998</v>
      </c>
      <c r="BT112" s="14">
        <v>0.178228868016092</v>
      </c>
    </row>
    <row r="113" spans="2:72" x14ac:dyDescent="0.35">
      <c r="B113" t="s">
        <v>135</v>
      </c>
      <c r="C113" s="14">
        <v>0.27630669306133299</v>
      </c>
      <c r="D113" s="14">
        <v>0.30120025475157602</v>
      </c>
      <c r="E113" s="14">
        <v>0.25203367854282899</v>
      </c>
      <c r="F113" s="14"/>
      <c r="G113" s="14">
        <v>0.26382174562176902</v>
      </c>
      <c r="H113" s="14">
        <v>0.34673732795900702</v>
      </c>
      <c r="I113" s="14">
        <v>0.30476114133930399</v>
      </c>
      <c r="J113" s="14">
        <v>0.24321813223394501</v>
      </c>
      <c r="K113" s="14">
        <v>0.226463774268333</v>
      </c>
      <c r="L113" s="14">
        <v>0.264381797912148</v>
      </c>
      <c r="M113" s="14"/>
      <c r="N113" s="14">
        <v>0.37728009039801202</v>
      </c>
      <c r="O113" s="14">
        <v>0.24519344456013001</v>
      </c>
      <c r="P113" s="14">
        <v>0.269736070220639</v>
      </c>
      <c r="Q113" s="14">
        <v>0.20616608157500699</v>
      </c>
      <c r="R113" s="14"/>
      <c r="S113" s="14">
        <v>0.36875742875203299</v>
      </c>
      <c r="T113" s="14">
        <v>0.24766172031696901</v>
      </c>
      <c r="U113" s="14">
        <v>0.27243739954289098</v>
      </c>
      <c r="V113" s="14">
        <v>0.24373389326709199</v>
      </c>
      <c r="W113" s="14">
        <v>0.216034334082608</v>
      </c>
      <c r="X113" s="14">
        <v>0.29119785004318299</v>
      </c>
      <c r="Y113" s="14">
        <v>0.25314114216098099</v>
      </c>
      <c r="Z113" s="14">
        <v>0.23811447938222899</v>
      </c>
      <c r="AA113" s="14">
        <v>0.28788125467942699</v>
      </c>
      <c r="AB113" s="14">
        <v>0.269468135945929</v>
      </c>
      <c r="AC113" s="14">
        <v>0.24046803811811901</v>
      </c>
      <c r="AD113" s="14">
        <v>0.32360672969644</v>
      </c>
      <c r="AE113" s="14"/>
      <c r="AF113" s="14">
        <v>0.203465057748519</v>
      </c>
      <c r="AG113" s="14">
        <v>0.21694348576223499</v>
      </c>
      <c r="AH113" s="14">
        <v>0.32367885145667402</v>
      </c>
      <c r="AI113" s="14">
        <v>0.39626549711291698</v>
      </c>
      <c r="AJ113" s="14">
        <v>0.54826994402178497</v>
      </c>
      <c r="AK113" s="14"/>
      <c r="AL113" s="14">
        <v>0.178857880206723</v>
      </c>
      <c r="AM113" s="14">
        <v>0.21043814607679501</v>
      </c>
      <c r="AN113" s="14">
        <v>0.222768120972482</v>
      </c>
      <c r="AO113" s="14">
        <v>0.23402178455602199</v>
      </c>
      <c r="AP113" s="14">
        <v>0.23908831405343101</v>
      </c>
      <c r="AQ113" s="14">
        <v>0.24296650635424299</v>
      </c>
      <c r="AR113" s="14">
        <v>0.24772036287532501</v>
      </c>
      <c r="AS113" s="14">
        <v>0.266753232646816</v>
      </c>
      <c r="AT113" s="14">
        <v>0.244177691793004</v>
      </c>
      <c r="AU113" s="14">
        <v>0.31530021122267798</v>
      </c>
      <c r="AV113" s="14">
        <v>0.264857484556763</v>
      </c>
      <c r="AW113" s="14">
        <v>0.31437624355968002</v>
      </c>
      <c r="AX113" s="14">
        <v>0.29416321828955</v>
      </c>
      <c r="AY113" s="14">
        <v>0.33571578875972502</v>
      </c>
      <c r="AZ113" s="14">
        <v>0.41323138208361498</v>
      </c>
      <c r="BA113" s="14">
        <v>0.52948045234947505</v>
      </c>
      <c r="BB113" s="14"/>
      <c r="BC113" s="14">
        <v>0.36157136527567102</v>
      </c>
      <c r="BD113" s="14">
        <v>0.238940364858655</v>
      </c>
      <c r="BE113" s="14"/>
      <c r="BF113" s="14">
        <v>0.35469482804609198</v>
      </c>
      <c r="BG113" s="14">
        <v>0.27872738802011299</v>
      </c>
      <c r="BH113" s="14">
        <v>0.24814687695753199</v>
      </c>
      <c r="BI113" s="14">
        <v>0.15718279701610199</v>
      </c>
      <c r="BJ113" s="14"/>
      <c r="BK113" s="14">
        <v>0.37140535434140898</v>
      </c>
      <c r="BL113" s="14">
        <v>0.33010111672179099</v>
      </c>
      <c r="BM113" s="14">
        <v>0.25269451841368501</v>
      </c>
      <c r="BN113" s="14">
        <v>0.16636247202787499</v>
      </c>
      <c r="BO113" s="14"/>
      <c r="BP113" s="14">
        <v>0.33311889347817503</v>
      </c>
      <c r="BQ113" s="14">
        <v>0.11491712901882301</v>
      </c>
      <c r="BR113" s="14">
        <v>0.14754292929819299</v>
      </c>
      <c r="BS113" s="14">
        <v>0.64491179933553999</v>
      </c>
      <c r="BT113" s="14">
        <v>3.0208635447646699E-2</v>
      </c>
    </row>
    <row r="114" spans="2:72" x14ac:dyDescent="0.35">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row>
    <row r="115" spans="2:72" x14ac:dyDescent="0.35">
      <c r="B115" s="6" t="s">
        <v>141</v>
      </c>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row>
    <row r="116" spans="2:72" x14ac:dyDescent="0.35">
      <c r="B116" s="21" t="s">
        <v>106</v>
      </c>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row>
    <row r="117" spans="2:72" x14ac:dyDescent="0.35">
      <c r="B117" t="s">
        <v>131</v>
      </c>
      <c r="C117" s="14">
        <v>0.246651981294465</v>
      </c>
      <c r="D117" s="14">
        <v>0.23370242094784299</v>
      </c>
      <c r="E117" s="14">
        <v>0.25964160728528801</v>
      </c>
      <c r="F117" s="14"/>
      <c r="G117" s="14">
        <v>0.19410740158824699</v>
      </c>
      <c r="H117" s="14">
        <v>0.23397515115182499</v>
      </c>
      <c r="I117" s="14">
        <v>0.23284934130292601</v>
      </c>
      <c r="J117" s="14">
        <v>0.22479381224078901</v>
      </c>
      <c r="K117" s="14">
        <v>0.26347056378100098</v>
      </c>
      <c r="L117" s="14">
        <v>0.30947347845544498</v>
      </c>
      <c r="M117" s="14"/>
      <c r="N117" s="14">
        <v>0.28606660864483702</v>
      </c>
      <c r="O117" s="14">
        <v>0.24366133098856901</v>
      </c>
      <c r="P117" s="14">
        <v>0.240125510983173</v>
      </c>
      <c r="Q117" s="14">
        <v>0.21330666015261601</v>
      </c>
      <c r="R117" s="14"/>
      <c r="S117" s="14">
        <v>0.25752293881850702</v>
      </c>
      <c r="T117" s="14">
        <v>0.252127030600168</v>
      </c>
      <c r="U117" s="14">
        <v>0.27361678806689099</v>
      </c>
      <c r="V117" s="14">
        <v>0.249419899463664</v>
      </c>
      <c r="W117" s="14">
        <v>0.20848478341797799</v>
      </c>
      <c r="X117" s="14">
        <v>0.234441836609843</v>
      </c>
      <c r="Y117" s="14">
        <v>0.23110721950131599</v>
      </c>
      <c r="Z117" s="14">
        <v>0.25461483584309502</v>
      </c>
      <c r="AA117" s="14">
        <v>0.24631610319040501</v>
      </c>
      <c r="AB117" s="14">
        <v>0.25107735685749999</v>
      </c>
      <c r="AC117" s="14">
        <v>0.24813818026246801</v>
      </c>
      <c r="AD117" s="14">
        <v>0.23385444676527001</v>
      </c>
      <c r="AE117" s="14"/>
      <c r="AF117" s="14">
        <v>0.22871373160851599</v>
      </c>
      <c r="AG117" s="14">
        <v>0.230967568896777</v>
      </c>
      <c r="AH117" s="14">
        <v>0.25062644124354899</v>
      </c>
      <c r="AI117" s="14">
        <v>0.26854592465788202</v>
      </c>
      <c r="AJ117" s="14">
        <v>0.29043131316280502</v>
      </c>
      <c r="AK117" s="14"/>
      <c r="AL117" s="14">
        <v>0.18392945454846901</v>
      </c>
      <c r="AM117" s="14">
        <v>0.161408599705713</v>
      </c>
      <c r="AN117" s="14">
        <v>0.24723714984991901</v>
      </c>
      <c r="AO117" s="14">
        <v>0.26594339348166002</v>
      </c>
      <c r="AP117" s="14">
        <v>0.24290639408638201</v>
      </c>
      <c r="AQ117" s="14">
        <v>0.22774532053041499</v>
      </c>
      <c r="AR117" s="14">
        <v>0.256207851382387</v>
      </c>
      <c r="AS117" s="14">
        <v>0.26309683795947097</v>
      </c>
      <c r="AT117" s="14">
        <v>0.242062577694585</v>
      </c>
      <c r="AU117" s="14">
        <v>0.26071751898577999</v>
      </c>
      <c r="AV117" s="14">
        <v>0.20711871029245901</v>
      </c>
      <c r="AW117" s="14">
        <v>0.23576680147860399</v>
      </c>
      <c r="AX117" s="14">
        <v>0.22722576463905</v>
      </c>
      <c r="AY117" s="14">
        <v>0.23578347986638101</v>
      </c>
      <c r="AZ117" s="14">
        <v>0.280061406541814</v>
      </c>
      <c r="BA117" s="14">
        <v>0.345344320998836</v>
      </c>
      <c r="BB117" s="14"/>
      <c r="BC117" s="14">
        <v>0.25137865632592499</v>
      </c>
      <c r="BD117" s="14">
        <v>0.244580566651729</v>
      </c>
      <c r="BE117" s="14"/>
      <c r="BF117" s="14">
        <v>0.30210269006450402</v>
      </c>
      <c r="BG117" s="14">
        <v>0.26004389266358802</v>
      </c>
      <c r="BH117" s="14">
        <v>0.21653091819190401</v>
      </c>
      <c r="BI117" s="14">
        <v>0.15262997860063501</v>
      </c>
      <c r="BJ117" s="14"/>
      <c r="BK117" s="14">
        <v>0.31858676844196199</v>
      </c>
      <c r="BL117" s="14">
        <v>0.27284418727940901</v>
      </c>
      <c r="BM117" s="14">
        <v>0.228089205526295</v>
      </c>
      <c r="BN117" s="14">
        <v>0.17708431682008199</v>
      </c>
      <c r="BO117" s="14"/>
      <c r="BP117" s="14">
        <v>0.112524089880086</v>
      </c>
      <c r="BQ117" s="14">
        <v>0.25724306921930501</v>
      </c>
      <c r="BR117" s="14">
        <v>0.26348264248666098</v>
      </c>
      <c r="BS117" s="14">
        <v>0.54582776188089599</v>
      </c>
      <c r="BT117" s="14">
        <v>6.98746268498638E-2</v>
      </c>
    </row>
    <row r="118" spans="2:72" x14ac:dyDescent="0.35">
      <c r="B118" t="s">
        <v>132</v>
      </c>
      <c r="C118" s="14">
        <v>0.30282289835866799</v>
      </c>
      <c r="D118" s="14">
        <v>0.28580744235563399</v>
      </c>
      <c r="E118" s="14">
        <v>0.31878344433200401</v>
      </c>
      <c r="F118" s="14"/>
      <c r="G118" s="14">
        <v>0.26345132790625903</v>
      </c>
      <c r="H118" s="14">
        <v>0.27484627973056802</v>
      </c>
      <c r="I118" s="14">
        <v>0.29409639025974599</v>
      </c>
      <c r="J118" s="14">
        <v>0.327912644005248</v>
      </c>
      <c r="K118" s="14">
        <v>0.32750059154388</v>
      </c>
      <c r="L118" s="14">
        <v>0.32186057065113899</v>
      </c>
      <c r="M118" s="14"/>
      <c r="N118" s="14">
        <v>0.317434120372802</v>
      </c>
      <c r="O118" s="14">
        <v>0.31457925637981399</v>
      </c>
      <c r="P118" s="14">
        <v>0.28154438586255298</v>
      </c>
      <c r="Q118" s="14">
        <v>0.28919876239074299</v>
      </c>
      <c r="R118" s="14"/>
      <c r="S118" s="14">
        <v>0.29597280690458999</v>
      </c>
      <c r="T118" s="14">
        <v>0.33895558628143602</v>
      </c>
      <c r="U118" s="14">
        <v>0.26672247443907998</v>
      </c>
      <c r="V118" s="14">
        <v>0.28903291810230602</v>
      </c>
      <c r="W118" s="14">
        <v>0.29353365919940599</v>
      </c>
      <c r="X118" s="14">
        <v>0.28968881705558303</v>
      </c>
      <c r="Y118" s="14">
        <v>0.30355767376898601</v>
      </c>
      <c r="Z118" s="14">
        <v>0.32724131148609298</v>
      </c>
      <c r="AA118" s="14">
        <v>0.303210017089869</v>
      </c>
      <c r="AB118" s="14">
        <v>0.31966990810384499</v>
      </c>
      <c r="AC118" s="14">
        <v>0.279584495489893</v>
      </c>
      <c r="AD118" s="14">
        <v>0.32922742597166799</v>
      </c>
      <c r="AE118" s="14"/>
      <c r="AF118" s="14">
        <v>0.28366618626944001</v>
      </c>
      <c r="AG118" s="14">
        <v>0.31941083640891799</v>
      </c>
      <c r="AH118" s="14">
        <v>0.335750503108799</v>
      </c>
      <c r="AI118" s="14">
        <v>0.26734587878863397</v>
      </c>
      <c r="AJ118" s="14">
        <v>0.197784175434428</v>
      </c>
      <c r="AK118" s="14"/>
      <c r="AL118" s="14">
        <v>0.18422966224809501</v>
      </c>
      <c r="AM118" s="14">
        <v>0.28253641439750898</v>
      </c>
      <c r="AN118" s="14">
        <v>0.26689396798318199</v>
      </c>
      <c r="AO118" s="14">
        <v>0.266592747594732</v>
      </c>
      <c r="AP118" s="14">
        <v>0.30637557057578901</v>
      </c>
      <c r="AQ118" s="14">
        <v>0.31375227051402599</v>
      </c>
      <c r="AR118" s="14">
        <v>0.299685460583067</v>
      </c>
      <c r="AS118" s="14">
        <v>0.32698003294950101</v>
      </c>
      <c r="AT118" s="14">
        <v>0.337826854213442</v>
      </c>
      <c r="AU118" s="14">
        <v>0.30273772278902999</v>
      </c>
      <c r="AV118" s="14">
        <v>0.327190667771461</v>
      </c>
      <c r="AW118" s="14">
        <v>0.30054518206170699</v>
      </c>
      <c r="AX118" s="14">
        <v>0.30465849967949399</v>
      </c>
      <c r="AY118" s="14">
        <v>0.345978511012137</v>
      </c>
      <c r="AZ118" s="14">
        <v>0.305397265320276</v>
      </c>
      <c r="BA118" s="14">
        <v>0.26847657009971998</v>
      </c>
      <c r="BB118" s="14"/>
      <c r="BC118" s="14">
        <v>0.28062245960891802</v>
      </c>
      <c r="BD118" s="14">
        <v>0.31255200255883703</v>
      </c>
      <c r="BE118" s="14"/>
      <c r="BF118" s="14">
        <v>0.34093150239641501</v>
      </c>
      <c r="BG118" s="14">
        <v>0.32789087919385601</v>
      </c>
      <c r="BH118" s="14">
        <v>0.26916077755824602</v>
      </c>
      <c r="BI118" s="14">
        <v>0.22318955491039499</v>
      </c>
      <c r="BJ118" s="14"/>
      <c r="BK118" s="14">
        <v>0.34275321627195598</v>
      </c>
      <c r="BL118" s="14">
        <v>0.33469130028868099</v>
      </c>
      <c r="BM118" s="14">
        <v>0.29407101654446699</v>
      </c>
      <c r="BN118" s="14">
        <v>0.246791283410708</v>
      </c>
      <c r="BO118" s="14"/>
      <c r="BP118" s="14">
        <v>0.25526511702201299</v>
      </c>
      <c r="BQ118" s="14">
        <v>0.45451727076324799</v>
      </c>
      <c r="BR118" s="14">
        <v>0.40418930223618099</v>
      </c>
      <c r="BS118" s="14">
        <v>0.30455898903763901</v>
      </c>
      <c r="BT118" s="14">
        <v>0.21026879026138101</v>
      </c>
    </row>
    <row r="119" spans="2:72" x14ac:dyDescent="0.35">
      <c r="B119" t="s">
        <v>133</v>
      </c>
      <c r="C119" s="14">
        <v>0.25584967628433902</v>
      </c>
      <c r="D119" s="14">
        <v>0.26143833016809997</v>
      </c>
      <c r="E119" s="14">
        <v>0.25055537082572998</v>
      </c>
      <c r="F119" s="14"/>
      <c r="G119" s="14">
        <v>0.28623480976409099</v>
      </c>
      <c r="H119" s="14">
        <v>0.25764802232346901</v>
      </c>
      <c r="I119" s="14">
        <v>0.26237233702386398</v>
      </c>
      <c r="J119" s="14">
        <v>0.272396813533966</v>
      </c>
      <c r="K119" s="14">
        <v>0.24938033357696099</v>
      </c>
      <c r="L119" s="14">
        <v>0.21985610593414201</v>
      </c>
      <c r="M119" s="14"/>
      <c r="N119" s="14">
        <v>0.21381761149633199</v>
      </c>
      <c r="O119" s="14">
        <v>0.26340192453493599</v>
      </c>
      <c r="P119" s="14">
        <v>0.267600013507509</v>
      </c>
      <c r="Q119" s="14">
        <v>0.28452505679264201</v>
      </c>
      <c r="R119" s="14"/>
      <c r="S119" s="14">
        <v>0.238794590873497</v>
      </c>
      <c r="T119" s="14">
        <v>0.216816707709345</v>
      </c>
      <c r="U119" s="14">
        <v>0.27375800292320901</v>
      </c>
      <c r="V119" s="14">
        <v>0.26606215524383198</v>
      </c>
      <c r="W119" s="14">
        <v>0.30871887466464298</v>
      </c>
      <c r="X119" s="14">
        <v>0.25790923006258198</v>
      </c>
      <c r="Y119" s="14">
        <v>0.27751979911211799</v>
      </c>
      <c r="Z119" s="14">
        <v>0.21246785916990199</v>
      </c>
      <c r="AA119" s="14">
        <v>0.26512334352369199</v>
      </c>
      <c r="AB119" s="14">
        <v>0.239489450008289</v>
      </c>
      <c r="AC119" s="14">
        <v>0.28012750892007099</v>
      </c>
      <c r="AD119" s="14">
        <v>0.27150184020396401</v>
      </c>
      <c r="AE119" s="14"/>
      <c r="AF119" s="14">
        <v>0.28346499449687401</v>
      </c>
      <c r="AG119" s="14">
        <v>0.26443212913717101</v>
      </c>
      <c r="AH119" s="14">
        <v>0.218175155695503</v>
      </c>
      <c r="AI119" s="14">
        <v>0.254881916395236</v>
      </c>
      <c r="AJ119" s="14">
        <v>0.24363571344898</v>
      </c>
      <c r="AK119" s="14"/>
      <c r="AL119" s="14">
        <v>0.39354695650216698</v>
      </c>
      <c r="AM119" s="14">
        <v>0.35143172272022799</v>
      </c>
      <c r="AN119" s="14">
        <v>0.278533362947192</v>
      </c>
      <c r="AO119" s="14">
        <v>0.25402953671113798</v>
      </c>
      <c r="AP119" s="14">
        <v>0.24430926479418</v>
      </c>
      <c r="AQ119" s="14">
        <v>0.25945212694398201</v>
      </c>
      <c r="AR119" s="14">
        <v>0.24821957355212701</v>
      </c>
      <c r="AS119" s="14">
        <v>0.208053998680376</v>
      </c>
      <c r="AT119" s="14">
        <v>0.25415661414720397</v>
      </c>
      <c r="AU119" s="14">
        <v>0.26524025806766099</v>
      </c>
      <c r="AV119" s="14">
        <v>0.27491182658037</v>
      </c>
      <c r="AW119" s="14">
        <v>0.25664835903106298</v>
      </c>
      <c r="AX119" s="14">
        <v>0.25876267405380499</v>
      </c>
      <c r="AY119" s="14">
        <v>0.272598418417906</v>
      </c>
      <c r="AZ119" s="14">
        <v>0.21086653361145799</v>
      </c>
      <c r="BA119" s="14">
        <v>0.194586253750444</v>
      </c>
      <c r="BB119" s="14"/>
      <c r="BC119" s="14">
        <v>0.243967998660578</v>
      </c>
      <c r="BD119" s="14">
        <v>0.26105669408148502</v>
      </c>
      <c r="BE119" s="14"/>
      <c r="BF119" s="14">
        <v>0.214720243000494</v>
      </c>
      <c r="BG119" s="14">
        <v>0.230636293597624</v>
      </c>
      <c r="BH119" s="14">
        <v>0.28652359940500499</v>
      </c>
      <c r="BI119" s="14">
        <v>0.348244126823331</v>
      </c>
      <c r="BJ119" s="14"/>
      <c r="BK119" s="14">
        <v>0.208415082278884</v>
      </c>
      <c r="BL119" s="14">
        <v>0.224742952666145</v>
      </c>
      <c r="BM119" s="14">
        <v>0.260589489798909</v>
      </c>
      <c r="BN119" s="14">
        <v>0.32585248829798003</v>
      </c>
      <c r="BO119" s="14"/>
      <c r="BP119" s="14">
        <v>0.29685631627655801</v>
      </c>
      <c r="BQ119" s="14">
        <v>0.213430725466008</v>
      </c>
      <c r="BR119" s="14">
        <v>0.22139386207536901</v>
      </c>
      <c r="BS119" s="14">
        <v>9.9544772846349994E-2</v>
      </c>
      <c r="BT119" s="14">
        <v>0.40604547653557399</v>
      </c>
    </row>
    <row r="120" spans="2:72" x14ac:dyDescent="0.35">
      <c r="B120" t="s">
        <v>134</v>
      </c>
      <c r="C120" s="14">
        <v>0.12418147891133199</v>
      </c>
      <c r="D120" s="14">
        <v>0.14058068951283501</v>
      </c>
      <c r="E120" s="14">
        <v>0.10873389294966899</v>
      </c>
      <c r="F120" s="14"/>
      <c r="G120" s="14">
        <v>0.160028486349266</v>
      </c>
      <c r="H120" s="14">
        <v>0.15645738377113699</v>
      </c>
      <c r="I120" s="14">
        <v>0.12784215534646901</v>
      </c>
      <c r="J120" s="14">
        <v>0.11326417734529599</v>
      </c>
      <c r="K120" s="14">
        <v>9.7330395085136301E-2</v>
      </c>
      <c r="L120" s="14">
        <v>9.8063660909075798E-2</v>
      </c>
      <c r="M120" s="14"/>
      <c r="N120" s="14">
        <v>0.122776550869668</v>
      </c>
      <c r="O120" s="14">
        <v>0.119853778904428</v>
      </c>
      <c r="P120" s="14">
        <v>0.134372929539848</v>
      </c>
      <c r="Q120" s="14">
        <v>0.12315670320045501</v>
      </c>
      <c r="R120" s="14"/>
      <c r="S120" s="14">
        <v>0.13734804754418301</v>
      </c>
      <c r="T120" s="14">
        <v>0.125411436311928</v>
      </c>
      <c r="U120" s="14">
        <v>0.122843558294606</v>
      </c>
      <c r="V120" s="14">
        <v>0.116835741432705</v>
      </c>
      <c r="W120" s="14">
        <v>0.13165120020005699</v>
      </c>
      <c r="X120" s="14">
        <v>0.13797256614740899</v>
      </c>
      <c r="Y120" s="14">
        <v>0.118007413953147</v>
      </c>
      <c r="Z120" s="14">
        <v>0.11468806649933599</v>
      </c>
      <c r="AA120" s="14">
        <v>0.13174537734712799</v>
      </c>
      <c r="AB120" s="14">
        <v>0.106787899758577</v>
      </c>
      <c r="AC120" s="14">
        <v>0.112880655703226</v>
      </c>
      <c r="AD120" s="14">
        <v>9.6580053044312705E-2</v>
      </c>
      <c r="AE120" s="14"/>
      <c r="AF120" s="14">
        <v>0.120916034736909</v>
      </c>
      <c r="AG120" s="14">
        <v>0.120474082892383</v>
      </c>
      <c r="AH120" s="14">
        <v>0.13455746240605401</v>
      </c>
      <c r="AI120" s="14">
        <v>0.131043829349036</v>
      </c>
      <c r="AJ120" s="14">
        <v>0.131344648268369</v>
      </c>
      <c r="AK120" s="14"/>
      <c r="AL120" s="14">
        <v>0.140022431017367</v>
      </c>
      <c r="AM120" s="14">
        <v>0.104470134349434</v>
      </c>
      <c r="AN120" s="14">
        <v>0.13435573844264501</v>
      </c>
      <c r="AO120" s="14">
        <v>0.12780593531192999</v>
      </c>
      <c r="AP120" s="14">
        <v>0.122404019561467</v>
      </c>
      <c r="AQ120" s="14">
        <v>0.129600580599111</v>
      </c>
      <c r="AR120" s="14">
        <v>0.12785603644374999</v>
      </c>
      <c r="AS120" s="14">
        <v>0.1260462946565</v>
      </c>
      <c r="AT120" s="14">
        <v>0.119890512813289</v>
      </c>
      <c r="AU120" s="14">
        <v>0.12048080302246</v>
      </c>
      <c r="AV120" s="14">
        <v>0.13777348354197799</v>
      </c>
      <c r="AW120" s="14">
        <v>0.128192828145896</v>
      </c>
      <c r="AX120" s="14">
        <v>0.14553815613221599</v>
      </c>
      <c r="AY120" s="14">
        <v>0.110058839197127</v>
      </c>
      <c r="AZ120" s="14">
        <v>0.14600594004053799</v>
      </c>
      <c r="BA120" s="14">
        <v>8.9974818141448296E-2</v>
      </c>
      <c r="BB120" s="14"/>
      <c r="BC120" s="14">
        <v>0.13800031491003201</v>
      </c>
      <c r="BD120" s="14">
        <v>0.118125522230839</v>
      </c>
      <c r="BE120" s="14"/>
      <c r="BF120" s="14">
        <v>9.2732961835523806E-2</v>
      </c>
      <c r="BG120" s="14">
        <v>0.114325642865061</v>
      </c>
      <c r="BH120" s="14">
        <v>0.15581628342325099</v>
      </c>
      <c r="BI120" s="14">
        <v>0.15457775337650501</v>
      </c>
      <c r="BJ120" s="14"/>
      <c r="BK120" s="14">
        <v>8.7504687700706393E-2</v>
      </c>
      <c r="BL120" s="14">
        <v>0.11597741185282701</v>
      </c>
      <c r="BM120" s="14">
        <v>0.14089155662712699</v>
      </c>
      <c r="BN120" s="14">
        <v>0.14339645414572499</v>
      </c>
      <c r="BO120" s="14"/>
      <c r="BP120" s="14">
        <v>0.21176826599127799</v>
      </c>
      <c r="BQ120" s="14">
        <v>6.1751225868652199E-2</v>
      </c>
      <c r="BR120" s="14">
        <v>8.8128305198683199E-2</v>
      </c>
      <c r="BS120" s="14">
        <v>2.3502610581475299E-2</v>
      </c>
      <c r="BT120" s="14">
        <v>0.19463582953644201</v>
      </c>
    </row>
    <row r="121" spans="2:72" x14ac:dyDescent="0.35">
      <c r="B121" t="s">
        <v>135</v>
      </c>
      <c r="C121" s="14">
        <v>7.0493965151196297E-2</v>
      </c>
      <c r="D121" s="14">
        <v>7.8471117015588704E-2</v>
      </c>
      <c r="E121" s="14">
        <v>6.2285684607310203E-2</v>
      </c>
      <c r="F121" s="14"/>
      <c r="G121" s="14">
        <v>9.6177974392135504E-2</v>
      </c>
      <c r="H121" s="14">
        <v>7.7073163023001101E-2</v>
      </c>
      <c r="I121" s="14">
        <v>8.2839776066995496E-2</v>
      </c>
      <c r="J121" s="14">
        <v>6.16325528747005E-2</v>
      </c>
      <c r="K121" s="14">
        <v>6.2318116013021903E-2</v>
      </c>
      <c r="L121" s="14">
        <v>5.0746184050198401E-2</v>
      </c>
      <c r="M121" s="14"/>
      <c r="N121" s="14">
        <v>5.9905108616362002E-2</v>
      </c>
      <c r="O121" s="14">
        <v>5.8503709192252E-2</v>
      </c>
      <c r="P121" s="14">
        <v>7.6357160106916705E-2</v>
      </c>
      <c r="Q121" s="14">
        <v>8.9812817463544206E-2</v>
      </c>
      <c r="R121" s="14"/>
      <c r="S121" s="14">
        <v>7.0361615859223195E-2</v>
      </c>
      <c r="T121" s="14">
        <v>6.6689239097123099E-2</v>
      </c>
      <c r="U121" s="14">
        <v>6.3059176276214296E-2</v>
      </c>
      <c r="V121" s="14">
        <v>7.8649285757492998E-2</v>
      </c>
      <c r="W121" s="14">
        <v>5.7611482517916202E-2</v>
      </c>
      <c r="X121" s="14">
        <v>7.9987550124582196E-2</v>
      </c>
      <c r="Y121" s="14">
        <v>6.9807893664433698E-2</v>
      </c>
      <c r="Z121" s="14">
        <v>9.0987927001574806E-2</v>
      </c>
      <c r="AA121" s="14">
        <v>5.3605158848906202E-2</v>
      </c>
      <c r="AB121" s="14">
        <v>8.2975385271789104E-2</v>
      </c>
      <c r="AC121" s="14">
        <v>7.9269159624341598E-2</v>
      </c>
      <c r="AD121" s="14">
        <v>6.8836234014785405E-2</v>
      </c>
      <c r="AE121" s="14"/>
      <c r="AF121" s="14">
        <v>8.3239052888261306E-2</v>
      </c>
      <c r="AG121" s="14">
        <v>6.47153826647512E-2</v>
      </c>
      <c r="AH121" s="14">
        <v>6.0890437546095001E-2</v>
      </c>
      <c r="AI121" s="14">
        <v>7.8182450809212503E-2</v>
      </c>
      <c r="AJ121" s="14">
        <v>0.13680414968541699</v>
      </c>
      <c r="AK121" s="14"/>
      <c r="AL121" s="14">
        <v>9.8271495683901797E-2</v>
      </c>
      <c r="AM121" s="14">
        <v>0.100153128827115</v>
      </c>
      <c r="AN121" s="14">
        <v>7.2979780777062297E-2</v>
      </c>
      <c r="AO121" s="14">
        <v>8.5628386900539602E-2</v>
      </c>
      <c r="AP121" s="14">
        <v>8.4004750982182297E-2</v>
      </c>
      <c r="AQ121" s="14">
        <v>6.94497014124663E-2</v>
      </c>
      <c r="AR121" s="14">
        <v>6.8031078038668896E-2</v>
      </c>
      <c r="AS121" s="14">
        <v>7.5822835754151705E-2</v>
      </c>
      <c r="AT121" s="14">
        <v>4.6063441131480101E-2</v>
      </c>
      <c r="AU121" s="14">
        <v>5.0823697135068097E-2</v>
      </c>
      <c r="AV121" s="14">
        <v>5.3005311813731103E-2</v>
      </c>
      <c r="AW121" s="14">
        <v>7.88468292827295E-2</v>
      </c>
      <c r="AX121" s="14">
        <v>6.3814905495434601E-2</v>
      </c>
      <c r="AY121" s="14">
        <v>3.55807515064488E-2</v>
      </c>
      <c r="AZ121" s="14">
        <v>5.7668854485914599E-2</v>
      </c>
      <c r="BA121" s="14">
        <v>0.10161803700955201</v>
      </c>
      <c r="BB121" s="14"/>
      <c r="BC121" s="14">
        <v>8.6030570494546599E-2</v>
      </c>
      <c r="BD121" s="14">
        <v>6.3685214477110202E-2</v>
      </c>
      <c r="BE121" s="14"/>
      <c r="BF121" s="14">
        <v>4.9512602703062403E-2</v>
      </c>
      <c r="BG121" s="14">
        <v>6.7103291679870197E-2</v>
      </c>
      <c r="BH121" s="14">
        <v>7.1968421421593307E-2</v>
      </c>
      <c r="BI121" s="14">
        <v>0.121358586289134</v>
      </c>
      <c r="BJ121" s="14"/>
      <c r="BK121" s="14">
        <v>4.2740245306491197E-2</v>
      </c>
      <c r="BL121" s="14">
        <v>5.1744147912937299E-2</v>
      </c>
      <c r="BM121" s="14">
        <v>7.6358731503201896E-2</v>
      </c>
      <c r="BN121" s="14">
        <v>0.106875457325505</v>
      </c>
      <c r="BO121" s="14"/>
      <c r="BP121" s="14">
        <v>0.123586210830066</v>
      </c>
      <c r="BQ121" s="14">
        <v>1.30577086827876E-2</v>
      </c>
      <c r="BR121" s="14">
        <v>2.28058880031064E-2</v>
      </c>
      <c r="BS121" s="14">
        <v>2.65658656536398E-2</v>
      </c>
      <c r="BT121" s="14">
        <v>0.11917527681673901</v>
      </c>
    </row>
    <row r="122" spans="2:72" x14ac:dyDescent="0.35">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row>
    <row r="123" spans="2:72" x14ac:dyDescent="0.35">
      <c r="B123" s="6" t="s">
        <v>142</v>
      </c>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row>
    <row r="124" spans="2:72" x14ac:dyDescent="0.35">
      <c r="B124" s="21" t="s">
        <v>106</v>
      </c>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row>
    <row r="125" spans="2:72" x14ac:dyDescent="0.35">
      <c r="B125" t="s">
        <v>131</v>
      </c>
      <c r="C125" s="14">
        <v>0.107832317997577</v>
      </c>
      <c r="D125" s="14">
        <v>0.11873564543491601</v>
      </c>
      <c r="E125" s="14">
        <v>9.7437134576527598E-2</v>
      </c>
      <c r="F125" s="14"/>
      <c r="G125" s="14">
        <v>8.9071562866057399E-2</v>
      </c>
      <c r="H125" s="14">
        <v>0.10878791958700899</v>
      </c>
      <c r="I125" s="14">
        <v>9.3693121864198203E-2</v>
      </c>
      <c r="J125" s="14">
        <v>0.102039373518405</v>
      </c>
      <c r="K125" s="14">
        <v>0.11498454908526699</v>
      </c>
      <c r="L125" s="14">
        <v>0.13090434202194701</v>
      </c>
      <c r="M125" s="14"/>
      <c r="N125" s="14">
        <v>0.138034000769477</v>
      </c>
      <c r="O125" s="14">
        <v>9.3007729279720994E-2</v>
      </c>
      <c r="P125" s="14">
        <v>0.10850327803519</v>
      </c>
      <c r="Q125" s="14">
        <v>8.8584046940401798E-2</v>
      </c>
      <c r="R125" s="14"/>
      <c r="S125" s="14">
        <v>0.12905812900409699</v>
      </c>
      <c r="T125" s="14">
        <v>9.2106771559325298E-2</v>
      </c>
      <c r="U125" s="14">
        <v>0.10620367752203599</v>
      </c>
      <c r="V125" s="14">
        <v>0.115976881464879</v>
      </c>
      <c r="W125" s="14">
        <v>0.10179214636929</v>
      </c>
      <c r="X125" s="14">
        <v>0.103607094848363</v>
      </c>
      <c r="Y125" s="14">
        <v>8.7027993665389394E-2</v>
      </c>
      <c r="Z125" s="14">
        <v>0.110392898623668</v>
      </c>
      <c r="AA125" s="14">
        <v>0.119265091566883</v>
      </c>
      <c r="AB125" s="14">
        <v>0.106851248426762</v>
      </c>
      <c r="AC125" s="14">
        <v>9.6250965897061697E-2</v>
      </c>
      <c r="AD125" s="14">
        <v>0.11605459217915801</v>
      </c>
      <c r="AE125" s="14"/>
      <c r="AF125" s="14">
        <v>9.8204740757645306E-2</v>
      </c>
      <c r="AG125" s="14">
        <v>8.9604743490292696E-2</v>
      </c>
      <c r="AH125" s="14">
        <v>0.101047662408863</v>
      </c>
      <c r="AI125" s="14">
        <v>0.13490780074950101</v>
      </c>
      <c r="AJ125" s="14">
        <v>0.179518221656324</v>
      </c>
      <c r="AK125" s="14"/>
      <c r="AL125" s="14">
        <v>0.105041258677532</v>
      </c>
      <c r="AM125" s="14">
        <v>9.2865907421666893E-2</v>
      </c>
      <c r="AN125" s="14">
        <v>9.3337288982285896E-2</v>
      </c>
      <c r="AO125" s="14">
        <v>9.6635012189275102E-2</v>
      </c>
      <c r="AP125" s="14">
        <v>0.100186651865912</v>
      </c>
      <c r="AQ125" s="14">
        <v>9.7943926064302397E-2</v>
      </c>
      <c r="AR125" s="14">
        <v>9.4978003001125993E-2</v>
      </c>
      <c r="AS125" s="14">
        <v>0.10960498351723599</v>
      </c>
      <c r="AT125" s="14">
        <v>8.75670961393787E-2</v>
      </c>
      <c r="AU125" s="14">
        <v>8.9414436282097595E-2</v>
      </c>
      <c r="AV125" s="14">
        <v>0.110290474797724</v>
      </c>
      <c r="AW125" s="14">
        <v>0.14186003772142899</v>
      </c>
      <c r="AX125" s="14">
        <v>0.110401506415925</v>
      </c>
      <c r="AY125" s="14">
        <v>0.15203232901836</v>
      </c>
      <c r="AZ125" s="14">
        <v>0.13967131420991399</v>
      </c>
      <c r="BA125" s="14">
        <v>0.178165380778156</v>
      </c>
      <c r="BB125" s="14"/>
      <c r="BC125" s="14">
        <v>0.123568365761955</v>
      </c>
      <c r="BD125" s="14">
        <v>0.10093616382133599</v>
      </c>
      <c r="BE125" s="14"/>
      <c r="BF125" s="14">
        <v>0.12536716228660999</v>
      </c>
      <c r="BG125" s="14">
        <v>0.109181437306582</v>
      </c>
      <c r="BH125" s="14">
        <v>0.10675770643948</v>
      </c>
      <c r="BI125" s="14">
        <v>6.8810399851478798E-2</v>
      </c>
      <c r="BJ125" s="14"/>
      <c r="BK125" s="14">
        <v>0.110101413321696</v>
      </c>
      <c r="BL125" s="14">
        <v>0.11311950524163999</v>
      </c>
      <c r="BM125" s="14">
        <v>0.10923668523867699</v>
      </c>
      <c r="BN125" s="14">
        <v>9.8557693451172795E-2</v>
      </c>
      <c r="BO125" s="14"/>
      <c r="BP125" s="14">
        <v>5.8386250710652399E-2</v>
      </c>
      <c r="BQ125" s="14">
        <v>6.6711577233580302E-2</v>
      </c>
      <c r="BR125" s="14">
        <v>7.8286547962906697E-2</v>
      </c>
      <c r="BS125" s="14">
        <v>0.25593897327592702</v>
      </c>
      <c r="BT125" s="14">
        <v>4.8667576759333198E-2</v>
      </c>
    </row>
    <row r="126" spans="2:72" x14ac:dyDescent="0.35">
      <c r="B126" t="s">
        <v>132</v>
      </c>
      <c r="C126" s="14">
        <v>0.19721211011641099</v>
      </c>
      <c r="D126" s="14">
        <v>0.2147815524026</v>
      </c>
      <c r="E126" s="14">
        <v>0.180189813476925</v>
      </c>
      <c r="F126" s="14"/>
      <c r="G126" s="14">
        <v>0.19634406072447899</v>
      </c>
      <c r="H126" s="14">
        <v>0.19726770658379</v>
      </c>
      <c r="I126" s="14">
        <v>0.194534709432643</v>
      </c>
      <c r="J126" s="14">
        <v>0.185836605653626</v>
      </c>
      <c r="K126" s="14">
        <v>0.201182344974045</v>
      </c>
      <c r="L126" s="14">
        <v>0.20649198580720499</v>
      </c>
      <c r="M126" s="14"/>
      <c r="N126" s="14">
        <v>0.237652906853663</v>
      </c>
      <c r="O126" s="14">
        <v>0.20164217647712801</v>
      </c>
      <c r="P126" s="14">
        <v>0.197011569907073</v>
      </c>
      <c r="Q126" s="14">
        <v>0.14758604283718599</v>
      </c>
      <c r="R126" s="14"/>
      <c r="S126" s="14">
        <v>0.205446712812623</v>
      </c>
      <c r="T126" s="14">
        <v>0.20632947144309</v>
      </c>
      <c r="U126" s="14">
        <v>0.20264550006600601</v>
      </c>
      <c r="V126" s="14">
        <v>0.166173761747162</v>
      </c>
      <c r="W126" s="14">
        <v>0.217607855106452</v>
      </c>
      <c r="X126" s="14">
        <v>0.16693506399720301</v>
      </c>
      <c r="Y126" s="14">
        <v>0.21840982888833901</v>
      </c>
      <c r="Z126" s="14">
        <v>0.17314569065864999</v>
      </c>
      <c r="AA126" s="14">
        <v>0.203919625800183</v>
      </c>
      <c r="AB126" s="14">
        <v>0.207629734741235</v>
      </c>
      <c r="AC126" s="14">
        <v>0.17814062341516801</v>
      </c>
      <c r="AD126" s="14">
        <v>0.19266722032266101</v>
      </c>
      <c r="AE126" s="14"/>
      <c r="AF126" s="14">
        <v>0.157869574273346</v>
      </c>
      <c r="AG126" s="14">
        <v>0.204614581705618</v>
      </c>
      <c r="AH126" s="14">
        <v>0.22331903261358901</v>
      </c>
      <c r="AI126" s="14">
        <v>0.19410075146922701</v>
      </c>
      <c r="AJ126" s="14">
        <v>0.22411094405175699</v>
      </c>
      <c r="AK126" s="14"/>
      <c r="AL126" s="14">
        <v>0.154299004198798</v>
      </c>
      <c r="AM126" s="14">
        <v>0.129824437834759</v>
      </c>
      <c r="AN126" s="14">
        <v>0.156001456578575</v>
      </c>
      <c r="AO126" s="14">
        <v>0.16141729060846199</v>
      </c>
      <c r="AP126" s="14">
        <v>0.18734745883183401</v>
      </c>
      <c r="AQ126" s="14">
        <v>0.16186916436791901</v>
      </c>
      <c r="AR126" s="14">
        <v>0.195692677408179</v>
      </c>
      <c r="AS126" s="14">
        <v>0.21701986841026599</v>
      </c>
      <c r="AT126" s="14">
        <v>0.234901551721893</v>
      </c>
      <c r="AU126" s="14">
        <v>0.256217328337559</v>
      </c>
      <c r="AV126" s="14">
        <v>0.195571578990896</v>
      </c>
      <c r="AW126" s="14">
        <v>0.188656750269309</v>
      </c>
      <c r="AX126" s="14">
        <v>0.231843171294291</v>
      </c>
      <c r="AY126" s="14">
        <v>0.20708908107877899</v>
      </c>
      <c r="AZ126" s="14">
        <v>0.27278416513513198</v>
      </c>
      <c r="BA126" s="14">
        <v>0.241913420223211</v>
      </c>
      <c r="BB126" s="14"/>
      <c r="BC126" s="14">
        <v>0.199227661723169</v>
      </c>
      <c r="BD126" s="14">
        <v>0.19632881623992501</v>
      </c>
      <c r="BE126" s="14"/>
      <c r="BF126" s="14">
        <v>0.23802351796127399</v>
      </c>
      <c r="BG126" s="14">
        <v>0.20803214391181801</v>
      </c>
      <c r="BH126" s="14">
        <v>0.17194326252509101</v>
      </c>
      <c r="BI126" s="14">
        <v>0.131663208607678</v>
      </c>
      <c r="BJ126" s="14"/>
      <c r="BK126" s="14">
        <v>0.231187045161906</v>
      </c>
      <c r="BL126" s="14">
        <v>0.23388898250182699</v>
      </c>
      <c r="BM126" s="14">
        <v>0.181806904779162</v>
      </c>
      <c r="BN126" s="14">
        <v>0.154323647008026</v>
      </c>
      <c r="BO126" s="14"/>
      <c r="BP126" s="14">
        <v>0.16498657763247301</v>
      </c>
      <c r="BQ126" s="14">
        <v>0.194260119279548</v>
      </c>
      <c r="BR126" s="14">
        <v>0.19683853187648701</v>
      </c>
      <c r="BS126" s="14">
        <v>0.31209923264900202</v>
      </c>
      <c r="BT126" s="14">
        <v>0.119508421291368</v>
      </c>
    </row>
    <row r="127" spans="2:72" x14ac:dyDescent="0.35">
      <c r="B127" t="s">
        <v>133</v>
      </c>
      <c r="C127" s="14">
        <v>0.36105583293640803</v>
      </c>
      <c r="D127" s="14">
        <v>0.35717133259370498</v>
      </c>
      <c r="E127" s="14">
        <v>0.365207613441069</v>
      </c>
      <c r="F127" s="14"/>
      <c r="G127" s="14">
        <v>0.33941634870239001</v>
      </c>
      <c r="H127" s="14">
        <v>0.35629947781683802</v>
      </c>
      <c r="I127" s="14">
        <v>0.34417623812440001</v>
      </c>
      <c r="J127" s="14">
        <v>0.37485559034230298</v>
      </c>
      <c r="K127" s="14">
        <v>0.37411223099681501</v>
      </c>
      <c r="L127" s="14">
        <v>0.37305452944107498</v>
      </c>
      <c r="M127" s="14"/>
      <c r="N127" s="14">
        <v>0.346073502978892</v>
      </c>
      <c r="O127" s="14">
        <v>0.367107409024517</v>
      </c>
      <c r="P127" s="14">
        <v>0.35088205697413</v>
      </c>
      <c r="Q127" s="14">
        <v>0.381515175594213</v>
      </c>
      <c r="R127" s="14"/>
      <c r="S127" s="14">
        <v>0.34425743178212498</v>
      </c>
      <c r="T127" s="14">
        <v>0.36171446477661401</v>
      </c>
      <c r="U127" s="14">
        <v>0.35674017270160202</v>
      </c>
      <c r="V127" s="14">
        <v>0.36446404340195199</v>
      </c>
      <c r="W127" s="14">
        <v>0.36970662207000698</v>
      </c>
      <c r="X127" s="14">
        <v>0.36130833720975097</v>
      </c>
      <c r="Y127" s="14">
        <v>0.34221149572655801</v>
      </c>
      <c r="Z127" s="14">
        <v>0.37957705485256199</v>
      </c>
      <c r="AA127" s="14">
        <v>0.358932592281892</v>
      </c>
      <c r="AB127" s="14">
        <v>0.34400317763975002</v>
      </c>
      <c r="AC127" s="14">
        <v>0.41770109282944101</v>
      </c>
      <c r="AD127" s="14">
        <v>0.40720044487423801</v>
      </c>
      <c r="AE127" s="14"/>
      <c r="AF127" s="14">
        <v>0.37701725104954897</v>
      </c>
      <c r="AG127" s="14">
        <v>0.36372668647098699</v>
      </c>
      <c r="AH127" s="14">
        <v>0.36221853818943001</v>
      </c>
      <c r="AI127" s="14">
        <v>0.32806097096613801</v>
      </c>
      <c r="AJ127" s="14">
        <v>0.28574977328245998</v>
      </c>
      <c r="AK127" s="14"/>
      <c r="AL127" s="14">
        <v>0.36414074836015498</v>
      </c>
      <c r="AM127" s="14">
        <v>0.34624874517609</v>
      </c>
      <c r="AN127" s="14">
        <v>0.374729208869719</v>
      </c>
      <c r="AO127" s="14">
        <v>0.38317891056303999</v>
      </c>
      <c r="AP127" s="14">
        <v>0.36056863105050801</v>
      </c>
      <c r="AQ127" s="14">
        <v>0.41882546623689698</v>
      </c>
      <c r="AR127" s="14">
        <v>0.37615139414417598</v>
      </c>
      <c r="AS127" s="14">
        <v>0.34314966529732199</v>
      </c>
      <c r="AT127" s="14">
        <v>0.35380812639603898</v>
      </c>
      <c r="AU127" s="14">
        <v>0.345720331097294</v>
      </c>
      <c r="AV127" s="14">
        <v>0.343662666581526</v>
      </c>
      <c r="AW127" s="14">
        <v>0.36497978514599599</v>
      </c>
      <c r="AX127" s="14">
        <v>0.34359954180760999</v>
      </c>
      <c r="AY127" s="14">
        <v>0.37614764651032701</v>
      </c>
      <c r="AZ127" s="14">
        <v>0.34207249578805299</v>
      </c>
      <c r="BA127" s="14">
        <v>0.28200740496425802</v>
      </c>
      <c r="BB127" s="14"/>
      <c r="BC127" s="14">
        <v>0.33968493262625898</v>
      </c>
      <c r="BD127" s="14">
        <v>0.370421400811557</v>
      </c>
      <c r="BE127" s="14"/>
      <c r="BF127" s="14">
        <v>0.36281895094432098</v>
      </c>
      <c r="BG127" s="14">
        <v>0.356498250770724</v>
      </c>
      <c r="BH127" s="14">
        <v>0.35123345809200102</v>
      </c>
      <c r="BI127" s="14">
        <v>0.38830735240240399</v>
      </c>
      <c r="BJ127" s="14"/>
      <c r="BK127" s="14">
        <v>0.36253358413615899</v>
      </c>
      <c r="BL127" s="14">
        <v>0.35879907880197798</v>
      </c>
      <c r="BM127" s="14">
        <v>0.36410749852336699</v>
      </c>
      <c r="BN127" s="14">
        <v>0.35642038970757001</v>
      </c>
      <c r="BO127" s="14"/>
      <c r="BP127" s="14">
        <v>0.33716184894053403</v>
      </c>
      <c r="BQ127" s="14">
        <v>0.41055627723224403</v>
      </c>
      <c r="BR127" s="14">
        <v>0.421571627859609</v>
      </c>
      <c r="BS127" s="14">
        <v>0.29557408148793002</v>
      </c>
      <c r="BT127" s="14">
        <v>0.38945895401816899</v>
      </c>
    </row>
    <row r="128" spans="2:72" x14ac:dyDescent="0.35">
      <c r="B128" t="s">
        <v>134</v>
      </c>
      <c r="C128" s="14">
        <v>0.22364637230071599</v>
      </c>
      <c r="D128" s="14">
        <v>0.218477398143578</v>
      </c>
      <c r="E128" s="14">
        <v>0.228442297177399</v>
      </c>
      <c r="F128" s="14"/>
      <c r="G128" s="14">
        <v>0.23683454697789599</v>
      </c>
      <c r="H128" s="14">
        <v>0.22480673453108099</v>
      </c>
      <c r="I128" s="14">
        <v>0.24324678204735001</v>
      </c>
      <c r="J128" s="14">
        <v>0.224329716816389</v>
      </c>
      <c r="K128" s="14">
        <v>0.20586132952476399</v>
      </c>
      <c r="L128" s="14">
        <v>0.209372222435045</v>
      </c>
      <c r="M128" s="14"/>
      <c r="N128" s="14">
        <v>0.19530928237546899</v>
      </c>
      <c r="O128" s="14">
        <v>0.23412039832797599</v>
      </c>
      <c r="P128" s="14">
        <v>0.23637189926378399</v>
      </c>
      <c r="Q128" s="14">
        <v>0.23280167815776501</v>
      </c>
      <c r="R128" s="14"/>
      <c r="S128" s="14">
        <v>0.21776241349515399</v>
      </c>
      <c r="T128" s="14">
        <v>0.23861476414357399</v>
      </c>
      <c r="U128" s="14">
        <v>0.21077789079787701</v>
      </c>
      <c r="V128" s="14">
        <v>0.22932941987449601</v>
      </c>
      <c r="W128" s="14">
        <v>0.213839052348576</v>
      </c>
      <c r="X128" s="14">
        <v>0.248723051524326</v>
      </c>
      <c r="Y128" s="14">
        <v>0.234512201313647</v>
      </c>
      <c r="Z128" s="14">
        <v>0.23773088977237899</v>
      </c>
      <c r="AA128" s="14">
        <v>0.216401870872688</v>
      </c>
      <c r="AB128" s="14">
        <v>0.225447750368928</v>
      </c>
      <c r="AC128" s="14">
        <v>0.21149546985081499</v>
      </c>
      <c r="AD128" s="14">
        <v>0.144541551361654</v>
      </c>
      <c r="AE128" s="14"/>
      <c r="AF128" s="14">
        <v>0.241348625027547</v>
      </c>
      <c r="AG128" s="14">
        <v>0.22523290772954099</v>
      </c>
      <c r="AH128" s="14">
        <v>0.219530264515091</v>
      </c>
      <c r="AI128" s="14">
        <v>0.23699179249410099</v>
      </c>
      <c r="AJ128" s="14">
        <v>0.14885551139647099</v>
      </c>
      <c r="AK128" s="14"/>
      <c r="AL128" s="14">
        <v>0.137694761420248</v>
      </c>
      <c r="AM128" s="14">
        <v>0.247954190485172</v>
      </c>
      <c r="AN128" s="14">
        <v>0.21780461974443399</v>
      </c>
      <c r="AO128" s="14">
        <v>0.23682845451348</v>
      </c>
      <c r="AP128" s="14">
        <v>0.240447339612887</v>
      </c>
      <c r="AQ128" s="14">
        <v>0.231541241701787</v>
      </c>
      <c r="AR128" s="14">
        <v>0.236274745551905</v>
      </c>
      <c r="AS128" s="14">
        <v>0.21324138571877599</v>
      </c>
      <c r="AT128" s="14">
        <v>0.238201716469953</v>
      </c>
      <c r="AU128" s="14">
        <v>0.203473418987097</v>
      </c>
      <c r="AV128" s="14">
        <v>0.252299553790088</v>
      </c>
      <c r="AW128" s="14">
        <v>0.20670116080375001</v>
      </c>
      <c r="AX128" s="14">
        <v>0.23633803637141501</v>
      </c>
      <c r="AY128" s="14">
        <v>0.225605765213307</v>
      </c>
      <c r="AZ128" s="14">
        <v>0.15642405324498301</v>
      </c>
      <c r="BA128" s="14">
        <v>0.166075900443234</v>
      </c>
      <c r="BB128" s="14"/>
      <c r="BC128" s="14">
        <v>0.220504352680268</v>
      </c>
      <c r="BD128" s="14">
        <v>0.22502332870373501</v>
      </c>
      <c r="BE128" s="14"/>
      <c r="BF128" s="14">
        <v>0.204641800831528</v>
      </c>
      <c r="BG128" s="14">
        <v>0.22181056987964301</v>
      </c>
      <c r="BH128" s="14">
        <v>0.23214189077727401</v>
      </c>
      <c r="BI128" s="14">
        <v>0.25243060107316501</v>
      </c>
      <c r="BJ128" s="14"/>
      <c r="BK128" s="14">
        <v>0.21361616639995501</v>
      </c>
      <c r="BL128" s="14">
        <v>0.20881573993828101</v>
      </c>
      <c r="BM128" s="14">
        <v>0.234704741750935</v>
      </c>
      <c r="BN128" s="14">
        <v>0.229113502448659</v>
      </c>
      <c r="BO128" s="14"/>
      <c r="BP128" s="14">
        <v>0.28536146947336399</v>
      </c>
      <c r="BQ128" s="14">
        <v>0.23758369905872601</v>
      </c>
      <c r="BR128" s="14">
        <v>0.231300518352343</v>
      </c>
      <c r="BS128" s="14">
        <v>9.1751386154867901E-2</v>
      </c>
      <c r="BT128" s="14">
        <v>0.28208907206519901</v>
      </c>
    </row>
    <row r="129" spans="2:72" x14ac:dyDescent="0.35">
      <c r="B129" t="s">
        <v>135</v>
      </c>
      <c r="C129" s="14">
        <v>0.110253366648888</v>
      </c>
      <c r="D129" s="14">
        <v>9.0834071425200696E-2</v>
      </c>
      <c r="E129" s="14">
        <v>0.12872314132807899</v>
      </c>
      <c r="F129" s="14"/>
      <c r="G129" s="14">
        <v>0.138333480729178</v>
      </c>
      <c r="H129" s="14">
        <v>0.11283816148128201</v>
      </c>
      <c r="I129" s="14">
        <v>0.12434914853140799</v>
      </c>
      <c r="J129" s="14">
        <v>0.112938713669278</v>
      </c>
      <c r="K129" s="14">
        <v>0.103859545419109</v>
      </c>
      <c r="L129" s="14">
        <v>8.0176920294728005E-2</v>
      </c>
      <c r="M129" s="14"/>
      <c r="N129" s="14">
        <v>8.2930307022498803E-2</v>
      </c>
      <c r="O129" s="14">
        <v>0.104122286890658</v>
      </c>
      <c r="P129" s="14">
        <v>0.107231195819822</v>
      </c>
      <c r="Q129" s="14">
        <v>0.149513056470434</v>
      </c>
      <c r="R129" s="14"/>
      <c r="S129" s="14">
        <v>0.103475312906001</v>
      </c>
      <c r="T129" s="14">
        <v>0.101234528077396</v>
      </c>
      <c r="U129" s="14">
        <v>0.123632758912479</v>
      </c>
      <c r="V129" s="14">
        <v>0.124055893511511</v>
      </c>
      <c r="W129" s="14">
        <v>9.7054324105674897E-2</v>
      </c>
      <c r="X129" s="14">
        <v>0.119426452420357</v>
      </c>
      <c r="Y129" s="14">
        <v>0.11783848040606699</v>
      </c>
      <c r="Z129" s="14">
        <v>9.9153466092740797E-2</v>
      </c>
      <c r="AA129" s="14">
        <v>0.101480819478354</v>
      </c>
      <c r="AB129" s="14">
        <v>0.11606808882332401</v>
      </c>
      <c r="AC129" s="14">
        <v>9.6411848007514497E-2</v>
      </c>
      <c r="AD129" s="14">
        <v>0.139536191262288</v>
      </c>
      <c r="AE129" s="14"/>
      <c r="AF129" s="14">
        <v>0.12555980889191101</v>
      </c>
      <c r="AG129" s="14">
        <v>0.116821080603562</v>
      </c>
      <c r="AH129" s="14">
        <v>9.3884502273027304E-2</v>
      </c>
      <c r="AI129" s="14">
        <v>0.105938684321034</v>
      </c>
      <c r="AJ129" s="14">
        <v>0.161765549612989</v>
      </c>
      <c r="AK129" s="14"/>
      <c r="AL129" s="14">
        <v>0.238824227343266</v>
      </c>
      <c r="AM129" s="14">
        <v>0.18310671908231199</v>
      </c>
      <c r="AN129" s="14">
        <v>0.15812742582498601</v>
      </c>
      <c r="AO129" s="14">
        <v>0.121940332125744</v>
      </c>
      <c r="AP129" s="14">
        <v>0.111449918638859</v>
      </c>
      <c r="AQ129" s="14">
        <v>8.9820201629095306E-2</v>
      </c>
      <c r="AR129" s="14">
        <v>9.6903179894614305E-2</v>
      </c>
      <c r="AS129" s="14">
        <v>0.116984097056401</v>
      </c>
      <c r="AT129" s="14">
        <v>8.5521509272737301E-2</v>
      </c>
      <c r="AU129" s="14">
        <v>0.105174485295952</v>
      </c>
      <c r="AV129" s="14">
        <v>9.8175725839766095E-2</v>
      </c>
      <c r="AW129" s="14">
        <v>9.7802266059515405E-2</v>
      </c>
      <c r="AX129" s="14">
        <v>7.7817744110758993E-2</v>
      </c>
      <c r="AY129" s="14">
        <v>3.9125178179226998E-2</v>
      </c>
      <c r="AZ129" s="14">
        <v>8.9047971621919103E-2</v>
      </c>
      <c r="BA129" s="14">
        <v>0.13183789359114101</v>
      </c>
      <c r="BB129" s="14"/>
      <c r="BC129" s="14">
        <v>0.117014687208349</v>
      </c>
      <c r="BD129" s="14">
        <v>0.107290290423447</v>
      </c>
      <c r="BE129" s="14"/>
      <c r="BF129" s="14">
        <v>6.9148567976267006E-2</v>
      </c>
      <c r="BG129" s="14">
        <v>0.104477598131233</v>
      </c>
      <c r="BH129" s="14">
        <v>0.137923682166154</v>
      </c>
      <c r="BI129" s="14">
        <v>0.15878843806527501</v>
      </c>
      <c r="BJ129" s="14"/>
      <c r="BK129" s="14">
        <v>8.2561790980283503E-2</v>
      </c>
      <c r="BL129" s="14">
        <v>8.5376693516273694E-2</v>
      </c>
      <c r="BM129" s="14">
        <v>0.11014416970785899</v>
      </c>
      <c r="BN129" s="14">
        <v>0.161584767384572</v>
      </c>
      <c r="BO129" s="14"/>
      <c r="BP129" s="14">
        <v>0.15410385324297701</v>
      </c>
      <c r="BQ129" s="14">
        <v>9.0888327195901494E-2</v>
      </c>
      <c r="BR129" s="14">
        <v>7.2002773948654397E-2</v>
      </c>
      <c r="BS129" s="14">
        <v>4.4636326432273603E-2</v>
      </c>
      <c r="BT129" s="14">
        <v>0.16027597586593101</v>
      </c>
    </row>
    <row r="130" spans="2:72" x14ac:dyDescent="0.35">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row>
    <row r="131" spans="2:72" x14ac:dyDescent="0.35">
      <c r="B131" s="6" t="s">
        <v>143</v>
      </c>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row>
    <row r="132" spans="2:72" x14ac:dyDescent="0.35">
      <c r="B132" s="21" t="s">
        <v>106</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row>
    <row r="133" spans="2:72" x14ac:dyDescent="0.35">
      <c r="B133" t="s">
        <v>131</v>
      </c>
      <c r="C133" s="14">
        <v>1.8854910082780001E-2</v>
      </c>
      <c r="D133" s="14">
        <v>1.95833665386651E-2</v>
      </c>
      <c r="E133" s="14">
        <v>1.8227987880273799E-2</v>
      </c>
      <c r="F133" s="14"/>
      <c r="G133" s="14">
        <v>1.7352871349965899E-2</v>
      </c>
      <c r="H133" s="14">
        <v>2.5032271965463801E-2</v>
      </c>
      <c r="I133" s="14">
        <v>1.9350549653215799E-2</v>
      </c>
      <c r="J133" s="14">
        <v>2.1483922325909201E-2</v>
      </c>
      <c r="K133" s="14">
        <v>1.48656398375162E-2</v>
      </c>
      <c r="L133" s="14">
        <v>1.49626678898207E-2</v>
      </c>
      <c r="M133" s="14"/>
      <c r="N133" s="14">
        <v>1.6783425587186901E-2</v>
      </c>
      <c r="O133" s="14">
        <v>1.9224962808761299E-2</v>
      </c>
      <c r="P133" s="14">
        <v>1.8539683035791801E-2</v>
      </c>
      <c r="Q133" s="14">
        <v>2.07536293591776E-2</v>
      </c>
      <c r="R133" s="14"/>
      <c r="S133" s="14">
        <v>2.4412142741278599E-2</v>
      </c>
      <c r="T133" s="14">
        <v>1.43798640397767E-2</v>
      </c>
      <c r="U133" s="14">
        <v>2.2150996771550299E-2</v>
      </c>
      <c r="V133" s="14">
        <v>2.1547381117408899E-2</v>
      </c>
      <c r="W133" s="14">
        <v>1.64366022218978E-2</v>
      </c>
      <c r="X133" s="14">
        <v>1.7793032502898501E-2</v>
      </c>
      <c r="Y133" s="14">
        <v>1.17484929198038E-2</v>
      </c>
      <c r="Z133" s="14">
        <v>3.2397792729290102E-2</v>
      </c>
      <c r="AA133" s="14">
        <v>1.76426424639076E-2</v>
      </c>
      <c r="AB133" s="14">
        <v>2.0152293673825299E-2</v>
      </c>
      <c r="AC133" s="14">
        <v>1.4980135728465601E-2</v>
      </c>
      <c r="AD133" s="14">
        <v>1.2153170793789501E-2</v>
      </c>
      <c r="AE133" s="14"/>
      <c r="AF133" s="14">
        <v>2.55963315004024E-2</v>
      </c>
      <c r="AG133" s="14">
        <v>1.2986601904139E-2</v>
      </c>
      <c r="AH133" s="14">
        <v>1.52200725089447E-2</v>
      </c>
      <c r="AI133" s="14">
        <v>2.33136739876404E-2</v>
      </c>
      <c r="AJ133" s="14">
        <v>3.9256145714864403E-2</v>
      </c>
      <c r="AK133" s="14"/>
      <c r="AL133" s="14">
        <v>1.3810519964002999E-2</v>
      </c>
      <c r="AM133" s="14">
        <v>1.1628007387801899E-2</v>
      </c>
      <c r="AN133" s="14">
        <v>3.8000439894542201E-2</v>
      </c>
      <c r="AO133" s="14">
        <v>2.3066085122170801E-2</v>
      </c>
      <c r="AP133" s="14">
        <v>1.9389727562944801E-2</v>
      </c>
      <c r="AQ133" s="14">
        <v>1.1211024462320101E-2</v>
      </c>
      <c r="AR133" s="14">
        <v>9.3370996770719694E-3</v>
      </c>
      <c r="AS133" s="14">
        <v>1.42232752466947E-2</v>
      </c>
      <c r="AT133" s="14">
        <v>2.1753326483704101E-2</v>
      </c>
      <c r="AU133" s="14">
        <v>2.22857609402261E-2</v>
      </c>
      <c r="AV133" s="14">
        <v>9.9523523500346794E-3</v>
      </c>
      <c r="AW133" s="14">
        <v>2.6969036926579201E-2</v>
      </c>
      <c r="AX133" s="14">
        <v>1.7193124251570598E-2</v>
      </c>
      <c r="AY133" s="14">
        <v>0</v>
      </c>
      <c r="AZ133" s="14">
        <v>3.3654973627231501E-2</v>
      </c>
      <c r="BA133" s="14">
        <v>2.8488320147134601E-2</v>
      </c>
      <c r="BB133" s="14"/>
      <c r="BC133" s="14">
        <v>2.4908171412802198E-2</v>
      </c>
      <c r="BD133" s="14">
        <v>1.62021332212729E-2</v>
      </c>
      <c r="BE133" s="14"/>
      <c r="BF133" s="14">
        <v>1.36034248998489E-2</v>
      </c>
      <c r="BG133" s="14">
        <v>1.48318269053089E-2</v>
      </c>
      <c r="BH133" s="14">
        <v>2.2078217802934098E-2</v>
      </c>
      <c r="BI133" s="14">
        <v>3.4076308690705701E-2</v>
      </c>
      <c r="BJ133" s="14"/>
      <c r="BK133" s="14">
        <v>1.40689650029518E-2</v>
      </c>
      <c r="BL133" s="14">
        <v>1.6037246520630301E-2</v>
      </c>
      <c r="BM133" s="14">
        <v>2.0587012208218802E-2</v>
      </c>
      <c r="BN133" s="14">
        <v>2.3594740390905301E-2</v>
      </c>
      <c r="BO133" s="14"/>
      <c r="BP133" s="14">
        <v>1.10663856851614E-2</v>
      </c>
      <c r="BQ133" s="14">
        <v>1.7080093900387502E-2</v>
      </c>
      <c r="BR133" s="14">
        <v>1.51292095916844E-2</v>
      </c>
      <c r="BS133" s="14">
        <v>1.22437904936525E-2</v>
      </c>
      <c r="BT133" s="14">
        <v>3.4352849912557597E-2</v>
      </c>
    </row>
    <row r="134" spans="2:72" x14ac:dyDescent="0.35">
      <c r="B134" t="s">
        <v>132</v>
      </c>
      <c r="C134" s="14">
        <v>5.7948104660092502E-2</v>
      </c>
      <c r="D134" s="14">
        <v>6.3238181684426395E-2</v>
      </c>
      <c r="E134" s="14">
        <v>5.3044485335775299E-2</v>
      </c>
      <c r="F134" s="14"/>
      <c r="G134" s="14">
        <v>6.6715864723194601E-2</v>
      </c>
      <c r="H134" s="14">
        <v>6.0241257206691198E-2</v>
      </c>
      <c r="I134" s="14">
        <v>6.0299769750041601E-2</v>
      </c>
      <c r="J134" s="14">
        <v>5.2195647209894801E-2</v>
      </c>
      <c r="K134" s="14">
        <v>5.3659270128932901E-2</v>
      </c>
      <c r="L134" s="14">
        <v>5.5903390837212803E-2</v>
      </c>
      <c r="M134" s="14"/>
      <c r="N134" s="14">
        <v>4.7688682975906102E-2</v>
      </c>
      <c r="O134" s="14">
        <v>6.1473728163838601E-2</v>
      </c>
      <c r="P134" s="14">
        <v>5.1520183132955498E-2</v>
      </c>
      <c r="Q134" s="14">
        <v>7.0898428294549898E-2</v>
      </c>
      <c r="R134" s="14"/>
      <c r="S134" s="14">
        <v>6.32777273626801E-2</v>
      </c>
      <c r="T134" s="14">
        <v>5.2873063805230998E-2</v>
      </c>
      <c r="U134" s="14">
        <v>6.2689898019259505E-2</v>
      </c>
      <c r="V134" s="14">
        <v>5.6571662193060299E-2</v>
      </c>
      <c r="W134" s="14">
        <v>5.6415433982908401E-2</v>
      </c>
      <c r="X134" s="14">
        <v>5.9917427741789403E-2</v>
      </c>
      <c r="Y134" s="14">
        <v>7.1703913980808595E-2</v>
      </c>
      <c r="Z134" s="14">
        <v>5.79959778382972E-2</v>
      </c>
      <c r="AA134" s="14">
        <v>5.8091888891758703E-2</v>
      </c>
      <c r="AB134" s="14">
        <v>5.9052640954206599E-2</v>
      </c>
      <c r="AC134" s="14">
        <v>3.2236051441442898E-2</v>
      </c>
      <c r="AD134" s="14">
        <v>4.6428635166323999E-2</v>
      </c>
      <c r="AE134" s="14"/>
      <c r="AF134" s="14">
        <v>5.5903612939101899E-2</v>
      </c>
      <c r="AG134" s="14">
        <v>6.8580575090216395E-2</v>
      </c>
      <c r="AH134" s="14">
        <v>5.6305568290101499E-2</v>
      </c>
      <c r="AI134" s="14">
        <v>4.94918511407689E-2</v>
      </c>
      <c r="AJ134" s="14">
        <v>4.1855099213215598E-2</v>
      </c>
      <c r="AK134" s="14"/>
      <c r="AL134" s="14">
        <v>7.2603954785106603E-2</v>
      </c>
      <c r="AM134" s="14">
        <v>6.9261253159806802E-2</v>
      </c>
      <c r="AN134" s="14">
        <v>5.5641860904631101E-2</v>
      </c>
      <c r="AO134" s="14">
        <v>6.5704387510635995E-2</v>
      </c>
      <c r="AP134" s="14">
        <v>8.37662498974657E-2</v>
      </c>
      <c r="AQ134" s="14">
        <v>4.9792683407380002E-2</v>
      </c>
      <c r="AR134" s="14">
        <v>6.1720686605760501E-2</v>
      </c>
      <c r="AS134" s="14">
        <v>5.0669007885375698E-2</v>
      </c>
      <c r="AT134" s="14">
        <v>6.3368009875512499E-2</v>
      </c>
      <c r="AU134" s="14">
        <v>5.7649261114934999E-2</v>
      </c>
      <c r="AV134" s="14">
        <v>5.5281102288105101E-2</v>
      </c>
      <c r="AW134" s="14">
        <v>4.8367829094563997E-2</v>
      </c>
      <c r="AX134" s="14">
        <v>4.3104184729605297E-2</v>
      </c>
      <c r="AY134" s="14">
        <v>3.1259884551353999E-2</v>
      </c>
      <c r="AZ134" s="14">
        <v>6.8377777064085002E-2</v>
      </c>
      <c r="BA134" s="14">
        <v>4.0870641713262101E-2</v>
      </c>
      <c r="BB134" s="14"/>
      <c r="BC134" s="14">
        <v>5.60505277574459E-2</v>
      </c>
      <c r="BD134" s="14">
        <v>5.8779697387686299E-2</v>
      </c>
      <c r="BE134" s="14"/>
      <c r="BF134" s="14">
        <v>4.5571387036257197E-2</v>
      </c>
      <c r="BG134" s="14">
        <v>5.4502753656469803E-2</v>
      </c>
      <c r="BH134" s="14">
        <v>6.4895133472314001E-2</v>
      </c>
      <c r="BI134" s="14">
        <v>7.9659509879135698E-2</v>
      </c>
      <c r="BJ134" s="14"/>
      <c r="BK134" s="14">
        <v>4.6359454040950702E-2</v>
      </c>
      <c r="BL134" s="14">
        <v>5.1617413105892199E-2</v>
      </c>
      <c r="BM134" s="14">
        <v>6.3791774226454406E-2</v>
      </c>
      <c r="BN134" s="14">
        <v>6.6308830732709101E-2</v>
      </c>
      <c r="BO134" s="14"/>
      <c r="BP134" s="14">
        <v>2.86294073177994E-2</v>
      </c>
      <c r="BQ134" s="14">
        <v>7.8039810930037798E-2</v>
      </c>
      <c r="BR134" s="14">
        <v>5.9033754561859803E-2</v>
      </c>
      <c r="BS134" s="14">
        <v>1.6660295848008998E-2</v>
      </c>
      <c r="BT134" s="14">
        <v>0.10938623663335099</v>
      </c>
    </row>
    <row r="135" spans="2:72" x14ac:dyDescent="0.35">
      <c r="B135" t="s">
        <v>133</v>
      </c>
      <c r="C135" s="14">
        <v>0.23544884923491899</v>
      </c>
      <c r="D135" s="14">
        <v>0.233183038239997</v>
      </c>
      <c r="E135" s="14">
        <v>0.237964371237992</v>
      </c>
      <c r="F135" s="14"/>
      <c r="G135" s="14">
        <v>0.25703950515833301</v>
      </c>
      <c r="H135" s="14">
        <v>0.23180508465480301</v>
      </c>
      <c r="I135" s="14">
        <v>0.24441903808195101</v>
      </c>
      <c r="J135" s="14">
        <v>0.24894124094064801</v>
      </c>
      <c r="K135" s="14">
        <v>0.24507108161514901</v>
      </c>
      <c r="L135" s="14">
        <v>0.19940338602993399</v>
      </c>
      <c r="M135" s="14"/>
      <c r="N135" s="14">
        <v>0.17816737591291801</v>
      </c>
      <c r="O135" s="14">
        <v>0.25007672426324901</v>
      </c>
      <c r="P135" s="14">
        <v>0.237613983831306</v>
      </c>
      <c r="Q135" s="14">
        <v>0.28139646205577701</v>
      </c>
      <c r="R135" s="14"/>
      <c r="S135" s="14">
        <v>0.226243382225083</v>
      </c>
      <c r="T135" s="14">
        <v>0.24180331623022999</v>
      </c>
      <c r="U135" s="14">
        <v>0.237207217299753</v>
      </c>
      <c r="V135" s="14">
        <v>0.23194372493323201</v>
      </c>
      <c r="W135" s="14">
        <v>0.279076552937082</v>
      </c>
      <c r="X135" s="14">
        <v>0.25096263497508597</v>
      </c>
      <c r="Y135" s="14">
        <v>0.22595532758883699</v>
      </c>
      <c r="Z135" s="14">
        <v>0.22349531787655499</v>
      </c>
      <c r="AA135" s="14">
        <v>0.247158030566693</v>
      </c>
      <c r="AB135" s="14">
        <v>0.214507298324913</v>
      </c>
      <c r="AC135" s="14">
        <v>0.19312086379162099</v>
      </c>
      <c r="AD135" s="14">
        <v>0.24016926265074701</v>
      </c>
      <c r="AE135" s="14"/>
      <c r="AF135" s="14">
        <v>0.288402232943893</v>
      </c>
      <c r="AG135" s="14">
        <v>0.241107952890944</v>
      </c>
      <c r="AH135" s="14">
        <v>0.207513076574703</v>
      </c>
      <c r="AI135" s="14">
        <v>0.175834888066977</v>
      </c>
      <c r="AJ135" s="14">
        <v>0.14960473197805901</v>
      </c>
      <c r="AK135" s="14"/>
      <c r="AL135" s="14">
        <v>0.32748740047862601</v>
      </c>
      <c r="AM135" s="14">
        <v>0.34385044590737002</v>
      </c>
      <c r="AN135" s="14">
        <v>0.26717684162351202</v>
      </c>
      <c r="AO135" s="14">
        <v>0.25541663792605801</v>
      </c>
      <c r="AP135" s="14">
        <v>0.25484078894811202</v>
      </c>
      <c r="AQ135" s="14">
        <v>0.26727822064276602</v>
      </c>
      <c r="AR135" s="14">
        <v>0.232432308848878</v>
      </c>
      <c r="AS135" s="14">
        <v>0.22430827361716599</v>
      </c>
      <c r="AT135" s="14">
        <v>0.20430505279264599</v>
      </c>
      <c r="AU135" s="14">
        <v>0.18158488673838299</v>
      </c>
      <c r="AV135" s="14">
        <v>0.22328061777872399</v>
      </c>
      <c r="AW135" s="14">
        <v>0.218453895285318</v>
      </c>
      <c r="AX135" s="14">
        <v>0.20951393902561899</v>
      </c>
      <c r="AY135" s="14">
        <v>0.22266202783330799</v>
      </c>
      <c r="AZ135" s="14">
        <v>0.19364110470512499</v>
      </c>
      <c r="BA135" s="14">
        <v>0.160372672896688</v>
      </c>
      <c r="BB135" s="14"/>
      <c r="BC135" s="14">
        <v>0.23212903395779999</v>
      </c>
      <c r="BD135" s="14">
        <v>0.236903722677759</v>
      </c>
      <c r="BE135" s="14"/>
      <c r="BF135" s="14">
        <v>0.158652909567602</v>
      </c>
      <c r="BG135" s="14">
        <v>0.22948270550118499</v>
      </c>
      <c r="BH135" s="14">
        <v>0.27165716149846297</v>
      </c>
      <c r="BI135" s="14">
        <v>0.34434141689644099</v>
      </c>
      <c r="BJ135" s="14"/>
      <c r="BK135" s="14">
        <v>0.18403914111345701</v>
      </c>
      <c r="BL135" s="14">
        <v>0.190875232387582</v>
      </c>
      <c r="BM135" s="14">
        <v>0.244281293647579</v>
      </c>
      <c r="BN135" s="14">
        <v>0.31460874356198898</v>
      </c>
      <c r="BO135" s="14"/>
      <c r="BP135" s="14">
        <v>0.14869750439298399</v>
      </c>
      <c r="BQ135" s="14">
        <v>0.30938954107397698</v>
      </c>
      <c r="BR135" s="14">
        <v>0.25866674236869203</v>
      </c>
      <c r="BS135" s="14">
        <v>7.6111073803640295E-2</v>
      </c>
      <c r="BT135" s="14">
        <v>0.405870815086815</v>
      </c>
    </row>
    <row r="136" spans="2:72" x14ac:dyDescent="0.35">
      <c r="B136" t="s">
        <v>134</v>
      </c>
      <c r="C136" s="14">
        <v>0.398065275722636</v>
      </c>
      <c r="D136" s="14">
        <v>0.39991167401852901</v>
      </c>
      <c r="E136" s="14">
        <v>0.395821055852982</v>
      </c>
      <c r="F136" s="14"/>
      <c r="G136" s="14">
        <v>0.38005093008191998</v>
      </c>
      <c r="H136" s="14">
        <v>0.34870716560756898</v>
      </c>
      <c r="I136" s="14">
        <v>0.39761032736444102</v>
      </c>
      <c r="J136" s="14">
        <v>0.41594914237352898</v>
      </c>
      <c r="K136" s="14">
        <v>0.40608629903198101</v>
      </c>
      <c r="L136" s="14">
        <v>0.43062708782324</v>
      </c>
      <c r="M136" s="14"/>
      <c r="N136" s="14">
        <v>0.41582958605436998</v>
      </c>
      <c r="O136" s="14">
        <v>0.40355886041336198</v>
      </c>
      <c r="P136" s="14">
        <v>0.39414528117011499</v>
      </c>
      <c r="Q136" s="14">
        <v>0.37577871442034799</v>
      </c>
      <c r="R136" s="14"/>
      <c r="S136" s="14">
        <v>0.36399530902066302</v>
      </c>
      <c r="T136" s="14">
        <v>0.40046159286901301</v>
      </c>
      <c r="U136" s="14">
        <v>0.39748786377384299</v>
      </c>
      <c r="V136" s="14">
        <v>0.40128150179119099</v>
      </c>
      <c r="W136" s="14">
        <v>0.40530517596542898</v>
      </c>
      <c r="X136" s="14">
        <v>0.38419705015639599</v>
      </c>
      <c r="Y136" s="14">
        <v>0.422179571424526</v>
      </c>
      <c r="Z136" s="14">
        <v>0.407900410416348</v>
      </c>
      <c r="AA136" s="14">
        <v>0.37502849845434599</v>
      </c>
      <c r="AB136" s="14">
        <v>0.42155637931286399</v>
      </c>
      <c r="AC136" s="14">
        <v>0.47158337592586003</v>
      </c>
      <c r="AD136" s="14">
        <v>0.37722720984522901</v>
      </c>
      <c r="AE136" s="14"/>
      <c r="AF136" s="14">
        <v>0.37499983987778701</v>
      </c>
      <c r="AG136" s="14">
        <v>0.42787661993745202</v>
      </c>
      <c r="AH136" s="14">
        <v>0.40596801544563099</v>
      </c>
      <c r="AI136" s="14">
        <v>0.38730240549550699</v>
      </c>
      <c r="AJ136" s="14">
        <v>0.29862164289218401</v>
      </c>
      <c r="AK136" s="14"/>
      <c r="AL136" s="14">
        <v>0.32022961072197598</v>
      </c>
      <c r="AM136" s="14">
        <v>0.34615163192867798</v>
      </c>
      <c r="AN136" s="14">
        <v>0.35646158309139803</v>
      </c>
      <c r="AO136" s="14">
        <v>0.38499482945215402</v>
      </c>
      <c r="AP136" s="14">
        <v>0.335870829670669</v>
      </c>
      <c r="AQ136" s="14">
        <v>0.418408284519726</v>
      </c>
      <c r="AR136" s="14">
        <v>0.41650284604738103</v>
      </c>
      <c r="AS136" s="14">
        <v>0.42716285455049102</v>
      </c>
      <c r="AT136" s="14">
        <v>0.41999787050020099</v>
      </c>
      <c r="AU136" s="14">
        <v>0.44529122732716903</v>
      </c>
      <c r="AV136" s="14">
        <v>0.41202322846355799</v>
      </c>
      <c r="AW136" s="14">
        <v>0.41328073835067097</v>
      </c>
      <c r="AX136" s="14">
        <v>0.42517390965375002</v>
      </c>
      <c r="AY136" s="14">
        <v>0.428884534188607</v>
      </c>
      <c r="AZ136" s="14">
        <v>0.434715849955499</v>
      </c>
      <c r="BA136" s="14">
        <v>0.35648587395266601</v>
      </c>
      <c r="BB136" s="14"/>
      <c r="BC136" s="14">
        <v>0.37286160471867702</v>
      </c>
      <c r="BD136" s="14">
        <v>0.40911051425095502</v>
      </c>
      <c r="BE136" s="14"/>
      <c r="BF136" s="14">
        <v>0.45022424112661402</v>
      </c>
      <c r="BG136" s="14">
        <v>0.40590041778939601</v>
      </c>
      <c r="BH136" s="14">
        <v>0.36701072758598502</v>
      </c>
      <c r="BI136" s="14">
        <v>0.32717803200961498</v>
      </c>
      <c r="BJ136" s="14"/>
      <c r="BK136" s="14">
        <v>0.44314811250679698</v>
      </c>
      <c r="BL136" s="14">
        <v>0.41711643969332302</v>
      </c>
      <c r="BM136" s="14">
        <v>0.39844946349530602</v>
      </c>
      <c r="BN136" s="14">
        <v>0.33257691103771397</v>
      </c>
      <c r="BO136" s="14"/>
      <c r="BP136" s="14">
        <v>0.43821545645063098</v>
      </c>
      <c r="BQ136" s="14">
        <v>0.47402628640382999</v>
      </c>
      <c r="BR136" s="14">
        <v>0.499233733630426</v>
      </c>
      <c r="BS136" s="14">
        <v>0.34920610042551498</v>
      </c>
      <c r="BT136" s="14">
        <v>0.32325157559776602</v>
      </c>
    </row>
    <row r="137" spans="2:72" x14ac:dyDescent="0.35">
      <c r="B137" t="s">
        <v>135</v>
      </c>
      <c r="C137" s="14">
        <v>0.28968286029957202</v>
      </c>
      <c r="D137" s="14">
        <v>0.284083739518383</v>
      </c>
      <c r="E137" s="14">
        <v>0.29494209969297702</v>
      </c>
      <c r="F137" s="14"/>
      <c r="G137" s="14">
        <v>0.278840828686586</v>
      </c>
      <c r="H137" s="14">
        <v>0.33421422056547301</v>
      </c>
      <c r="I137" s="14">
        <v>0.27832031515035099</v>
      </c>
      <c r="J137" s="14">
        <v>0.261430047150019</v>
      </c>
      <c r="K137" s="14">
        <v>0.28031770938641998</v>
      </c>
      <c r="L137" s="14">
        <v>0.29910346741979199</v>
      </c>
      <c r="M137" s="14"/>
      <c r="N137" s="14">
        <v>0.34153092946961899</v>
      </c>
      <c r="O137" s="14">
        <v>0.265665724350789</v>
      </c>
      <c r="P137" s="14">
        <v>0.29818086882983202</v>
      </c>
      <c r="Q137" s="14">
        <v>0.25117276587014797</v>
      </c>
      <c r="R137" s="14"/>
      <c r="S137" s="14">
        <v>0.32207143865029503</v>
      </c>
      <c r="T137" s="14">
        <v>0.29048216305574898</v>
      </c>
      <c r="U137" s="14">
        <v>0.28046402413559501</v>
      </c>
      <c r="V137" s="14">
        <v>0.28865572996510802</v>
      </c>
      <c r="W137" s="14">
        <v>0.24276623489268301</v>
      </c>
      <c r="X137" s="14">
        <v>0.287129854623831</v>
      </c>
      <c r="Y137" s="14">
        <v>0.26841269408602503</v>
      </c>
      <c r="Z137" s="14">
        <v>0.27821050113951001</v>
      </c>
      <c r="AA137" s="14">
        <v>0.30207893962329502</v>
      </c>
      <c r="AB137" s="14">
        <v>0.28473138773419199</v>
      </c>
      <c r="AC137" s="14">
        <v>0.28807957311261001</v>
      </c>
      <c r="AD137" s="14">
        <v>0.32402172154391001</v>
      </c>
      <c r="AE137" s="14"/>
      <c r="AF137" s="14">
        <v>0.25509798273881601</v>
      </c>
      <c r="AG137" s="14">
        <v>0.249448250177248</v>
      </c>
      <c r="AH137" s="14">
        <v>0.31499326718061998</v>
      </c>
      <c r="AI137" s="14">
        <v>0.36405718130910603</v>
      </c>
      <c r="AJ137" s="14">
        <v>0.470662380201677</v>
      </c>
      <c r="AK137" s="14"/>
      <c r="AL137" s="14">
        <v>0.265868514050289</v>
      </c>
      <c r="AM137" s="14">
        <v>0.229108661616343</v>
      </c>
      <c r="AN137" s="14">
        <v>0.28271927448591699</v>
      </c>
      <c r="AO137" s="14">
        <v>0.27081805998898001</v>
      </c>
      <c r="AP137" s="14">
        <v>0.30613240392080798</v>
      </c>
      <c r="AQ137" s="14">
        <v>0.25330978696780698</v>
      </c>
      <c r="AR137" s="14">
        <v>0.28000705882090898</v>
      </c>
      <c r="AS137" s="14">
        <v>0.28363658870027297</v>
      </c>
      <c r="AT137" s="14">
        <v>0.29057574034793598</v>
      </c>
      <c r="AU137" s="14">
        <v>0.293188863879287</v>
      </c>
      <c r="AV137" s="14">
        <v>0.29946269911957801</v>
      </c>
      <c r="AW137" s="14">
        <v>0.29292850034286799</v>
      </c>
      <c r="AX137" s="14">
        <v>0.30501484233945497</v>
      </c>
      <c r="AY137" s="14">
        <v>0.31719355342673</v>
      </c>
      <c r="AZ137" s="14">
        <v>0.26961029464805902</v>
      </c>
      <c r="BA137" s="14">
        <v>0.41378249129024902</v>
      </c>
      <c r="BB137" s="14"/>
      <c r="BC137" s="14">
        <v>0.31405066215327399</v>
      </c>
      <c r="BD137" s="14">
        <v>0.27900393246232802</v>
      </c>
      <c r="BE137" s="14"/>
      <c r="BF137" s="14">
        <v>0.33194803736967698</v>
      </c>
      <c r="BG137" s="14">
        <v>0.29528229614764001</v>
      </c>
      <c r="BH137" s="14">
        <v>0.27435875964030398</v>
      </c>
      <c r="BI137" s="14">
        <v>0.214744732524103</v>
      </c>
      <c r="BJ137" s="14"/>
      <c r="BK137" s="14">
        <v>0.31238432733584398</v>
      </c>
      <c r="BL137" s="14">
        <v>0.32435366829257201</v>
      </c>
      <c r="BM137" s="14">
        <v>0.27289045642244197</v>
      </c>
      <c r="BN137" s="14">
        <v>0.26291077427668202</v>
      </c>
      <c r="BO137" s="14"/>
      <c r="BP137" s="14">
        <v>0.37339124615342401</v>
      </c>
      <c r="BQ137" s="14">
        <v>0.12146426769176701</v>
      </c>
      <c r="BR137" s="14">
        <v>0.16793655984733799</v>
      </c>
      <c r="BS137" s="14">
        <v>0.54577873942918298</v>
      </c>
      <c r="BT137" s="14">
        <v>0.12713852276950999</v>
      </c>
    </row>
    <row r="138" spans="2:72" x14ac:dyDescent="0.35">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row>
    <row r="139" spans="2:72" x14ac:dyDescent="0.35">
      <c r="B139" s="6" t="s">
        <v>144</v>
      </c>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row>
    <row r="140" spans="2:72" x14ac:dyDescent="0.35">
      <c r="B140" s="21" t="s">
        <v>106</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row>
    <row r="141" spans="2:72" x14ac:dyDescent="0.35">
      <c r="B141" t="s">
        <v>131</v>
      </c>
      <c r="C141" s="14">
        <v>4.1227576959999901E-2</v>
      </c>
      <c r="D141" s="14">
        <v>3.8753676863683299E-2</v>
      </c>
      <c r="E141" s="14">
        <v>4.3824321233577497E-2</v>
      </c>
      <c r="F141" s="14"/>
      <c r="G141" s="14">
        <v>1.51115604360919E-2</v>
      </c>
      <c r="H141" s="14">
        <v>2.7225036480580399E-2</v>
      </c>
      <c r="I141" s="14">
        <v>2.3544878920204501E-2</v>
      </c>
      <c r="J141" s="14">
        <v>4.69745978537041E-2</v>
      </c>
      <c r="K141" s="14">
        <v>6.1443263953695301E-2</v>
      </c>
      <c r="L141" s="14">
        <v>6.6101399415114101E-2</v>
      </c>
      <c r="M141" s="14"/>
      <c r="N141" s="14">
        <v>2.7305058817450999E-2</v>
      </c>
      <c r="O141" s="14">
        <v>3.6771513257873201E-2</v>
      </c>
      <c r="P141" s="14">
        <v>4.0510880438725402E-2</v>
      </c>
      <c r="Q141" s="14">
        <v>6.1666463756431998E-2</v>
      </c>
      <c r="R141" s="14"/>
      <c r="S141" s="14">
        <v>2.9920771734934602E-2</v>
      </c>
      <c r="T141" s="14">
        <v>3.8415884756817398E-2</v>
      </c>
      <c r="U141" s="14">
        <v>4.9219438134312302E-2</v>
      </c>
      <c r="V141" s="14">
        <v>4.51284158699084E-2</v>
      </c>
      <c r="W141" s="14">
        <v>3.5567697470312902E-2</v>
      </c>
      <c r="X141" s="14">
        <v>5.5970074314383098E-2</v>
      </c>
      <c r="Y141" s="14">
        <v>4.8189980600263603E-2</v>
      </c>
      <c r="Z141" s="14">
        <v>3.6611140237515397E-2</v>
      </c>
      <c r="AA141" s="14">
        <v>3.9914256374943502E-2</v>
      </c>
      <c r="AB141" s="14">
        <v>4.5763045219070299E-2</v>
      </c>
      <c r="AC141" s="14">
        <v>3.1316394169827698E-2</v>
      </c>
      <c r="AD141" s="14">
        <v>3.7410208813988897E-2</v>
      </c>
      <c r="AE141" s="14"/>
      <c r="AF141" s="14">
        <v>6.5422432337951503E-2</v>
      </c>
      <c r="AG141" s="14">
        <v>4.2916153911002397E-2</v>
      </c>
      <c r="AH141" s="14">
        <v>2.3215074092709599E-2</v>
      </c>
      <c r="AI141" s="14">
        <v>1.629596079123E-2</v>
      </c>
      <c r="AJ141" s="14">
        <v>3.1295615702491703E-2</v>
      </c>
      <c r="AK141" s="14"/>
      <c r="AL141" s="14">
        <v>6.2559739695011204E-2</v>
      </c>
      <c r="AM141" s="14">
        <v>5.6127763445366699E-2</v>
      </c>
      <c r="AN141" s="14">
        <v>7.7387559380203599E-2</v>
      </c>
      <c r="AO141" s="14">
        <v>5.9419942194595302E-2</v>
      </c>
      <c r="AP141" s="14">
        <v>4.7604122115934198E-2</v>
      </c>
      <c r="AQ141" s="14">
        <v>3.7292519406556E-2</v>
      </c>
      <c r="AR141" s="14">
        <v>2.69418189817663E-2</v>
      </c>
      <c r="AS141" s="14">
        <v>3.6498575271211198E-2</v>
      </c>
      <c r="AT141" s="14">
        <v>5.1774028448158899E-2</v>
      </c>
      <c r="AU141" s="14">
        <v>3.3956346844806702E-2</v>
      </c>
      <c r="AV141" s="14">
        <v>3.3045048775959998E-2</v>
      </c>
      <c r="AW141" s="14">
        <v>3.3053345049045703E-2</v>
      </c>
      <c r="AX141" s="14">
        <v>2.97520130560937E-2</v>
      </c>
      <c r="AY141" s="14">
        <v>2.1296380545023499E-2</v>
      </c>
      <c r="AZ141" s="14">
        <v>2.1200556953145398E-2</v>
      </c>
      <c r="BA141" s="14">
        <v>1.1852598066568701E-2</v>
      </c>
      <c r="BB141" s="14"/>
      <c r="BC141" s="14">
        <v>2.6197545983951898E-2</v>
      </c>
      <c r="BD141" s="14">
        <v>4.7814326850219697E-2</v>
      </c>
      <c r="BE141" s="14"/>
      <c r="BF141" s="14">
        <v>3.5263391927958201E-2</v>
      </c>
      <c r="BG141" s="14">
        <v>4.3874870878523799E-2</v>
      </c>
      <c r="BH141" s="14">
        <v>3.8980224656323698E-2</v>
      </c>
      <c r="BI141" s="14">
        <v>5.17082041715273E-2</v>
      </c>
      <c r="BJ141" s="14"/>
      <c r="BK141" s="14">
        <v>3.7276574559416902E-2</v>
      </c>
      <c r="BL141" s="14">
        <v>2.2600984746050299E-2</v>
      </c>
      <c r="BM141" s="14">
        <v>4.33509507775992E-2</v>
      </c>
      <c r="BN141" s="14">
        <v>5.8005172236726403E-2</v>
      </c>
      <c r="BO141" s="14"/>
      <c r="BP141" s="14">
        <v>9.2829321639331004E-3</v>
      </c>
      <c r="BQ141" s="14">
        <v>6.3639533156910399E-2</v>
      </c>
      <c r="BR141" s="14">
        <v>8.8919316594317302E-2</v>
      </c>
      <c r="BS141" s="14">
        <v>6.2339619534908198E-3</v>
      </c>
      <c r="BT141" s="14">
        <v>6.9641336328169504E-2</v>
      </c>
    </row>
    <row r="142" spans="2:72" x14ac:dyDescent="0.35">
      <c r="B142" t="s">
        <v>132</v>
      </c>
      <c r="C142" s="14">
        <v>9.6119049049420494E-2</v>
      </c>
      <c r="D142" s="14">
        <v>9.2356572803679399E-2</v>
      </c>
      <c r="E142" s="14">
        <v>0.100216825447754</v>
      </c>
      <c r="F142" s="14"/>
      <c r="G142" s="14">
        <v>6.7122950646694393E-2</v>
      </c>
      <c r="H142" s="14">
        <v>5.8417448552372103E-2</v>
      </c>
      <c r="I142" s="14">
        <v>7.4296197078632997E-2</v>
      </c>
      <c r="J142" s="14">
        <v>0.112383737555371</v>
      </c>
      <c r="K142" s="14">
        <v>0.12735710162595101</v>
      </c>
      <c r="L142" s="14">
        <v>0.129624619346588</v>
      </c>
      <c r="M142" s="14"/>
      <c r="N142" s="14">
        <v>6.3874612567598896E-2</v>
      </c>
      <c r="O142" s="14">
        <v>0.10824814294690301</v>
      </c>
      <c r="P142" s="14">
        <v>9.3432011450986494E-2</v>
      </c>
      <c r="Q142" s="14">
        <v>0.12063453206180801</v>
      </c>
      <c r="R142" s="14"/>
      <c r="S142" s="14">
        <v>6.8444821292963601E-2</v>
      </c>
      <c r="T142" s="14">
        <v>9.9582732171022398E-2</v>
      </c>
      <c r="U142" s="14">
        <v>0.107979668829431</v>
      </c>
      <c r="V142" s="14">
        <v>0.103444949777325</v>
      </c>
      <c r="W142" s="14">
        <v>9.9867164986748094E-2</v>
      </c>
      <c r="X142" s="14">
        <v>6.8521223745947199E-2</v>
      </c>
      <c r="Y142" s="14">
        <v>0.12291117069803099</v>
      </c>
      <c r="Z142" s="14">
        <v>0.10894247251764901</v>
      </c>
      <c r="AA142" s="14">
        <v>9.32988601884924E-2</v>
      </c>
      <c r="AB142" s="14">
        <v>0.11038427501116101</v>
      </c>
      <c r="AC142" s="14">
        <v>0.11033721811717701</v>
      </c>
      <c r="AD142" s="14">
        <v>8.5926005232796296E-2</v>
      </c>
      <c r="AE142" s="14"/>
      <c r="AF142" s="14">
        <v>0.122017602813597</v>
      </c>
      <c r="AG142" s="14">
        <v>0.11336407862037499</v>
      </c>
      <c r="AH142" s="14">
        <v>8.3776509159126197E-2</v>
      </c>
      <c r="AI142" s="14">
        <v>3.4385944627963898E-2</v>
      </c>
      <c r="AJ142" s="14">
        <v>1.8132649146608799E-2</v>
      </c>
      <c r="AK142" s="14"/>
      <c r="AL142" s="14">
        <v>0.13436114413438499</v>
      </c>
      <c r="AM142" s="14">
        <v>0.100607915311538</v>
      </c>
      <c r="AN142" s="14">
        <v>0.120953969524064</v>
      </c>
      <c r="AO142" s="14">
        <v>0.12521121868164201</v>
      </c>
      <c r="AP142" s="14">
        <v>0.114581185772371</v>
      </c>
      <c r="AQ142" s="14">
        <v>0.111149553929255</v>
      </c>
      <c r="AR142" s="14">
        <v>0.103389310471978</v>
      </c>
      <c r="AS142" s="14">
        <v>0.105307950250835</v>
      </c>
      <c r="AT142" s="14">
        <v>7.8751569887491504E-2</v>
      </c>
      <c r="AU142" s="14">
        <v>7.2483420739030593E-2</v>
      </c>
      <c r="AV142" s="14">
        <v>9.0933568643932303E-2</v>
      </c>
      <c r="AW142" s="14">
        <v>8.4928371485551102E-2</v>
      </c>
      <c r="AX142" s="14">
        <v>7.7024650180661E-2</v>
      </c>
      <c r="AY142" s="14">
        <v>8.7506879534880802E-2</v>
      </c>
      <c r="AZ142" s="14">
        <v>6.6880737445385197E-2</v>
      </c>
      <c r="BA142" s="14">
        <v>4.0471651359042203E-2</v>
      </c>
      <c r="BB142" s="14"/>
      <c r="BC142" s="14">
        <v>6.0396995086320099E-2</v>
      </c>
      <c r="BD142" s="14">
        <v>0.11177385610835699</v>
      </c>
      <c r="BE142" s="14"/>
      <c r="BF142" s="14">
        <v>9.0443116740925505E-2</v>
      </c>
      <c r="BG142" s="14">
        <v>9.8156956761918601E-2</v>
      </c>
      <c r="BH142" s="14">
        <v>9.1584537683232201E-2</v>
      </c>
      <c r="BI142" s="14">
        <v>0.112051997462863</v>
      </c>
      <c r="BJ142" s="14"/>
      <c r="BK142" s="14">
        <v>8.5224446469657794E-2</v>
      </c>
      <c r="BL142" s="14">
        <v>9.1352829857005199E-2</v>
      </c>
      <c r="BM142" s="14">
        <v>9.1441093273121804E-2</v>
      </c>
      <c r="BN142" s="14">
        <v>0.119571868532402</v>
      </c>
      <c r="BO142" s="14"/>
      <c r="BP142" s="14">
        <v>1.62063332775048E-2</v>
      </c>
      <c r="BQ142" s="14">
        <v>0.17035168294082401</v>
      </c>
      <c r="BR142" s="14">
        <v>0.18193948960792999</v>
      </c>
      <c r="BS142" s="14">
        <v>1.32277744403799E-2</v>
      </c>
      <c r="BT142" s="14">
        <v>0.16460351838468401</v>
      </c>
    </row>
    <row r="143" spans="2:72" x14ac:dyDescent="0.35">
      <c r="B143" t="s">
        <v>133</v>
      </c>
      <c r="C143" s="14">
        <v>0.33132765013816801</v>
      </c>
      <c r="D143" s="14">
        <v>0.31481666963608901</v>
      </c>
      <c r="E143" s="14">
        <v>0.34694382191309597</v>
      </c>
      <c r="F143" s="14"/>
      <c r="G143" s="14">
        <v>0.26921208547791298</v>
      </c>
      <c r="H143" s="14">
        <v>0.22388613395415999</v>
      </c>
      <c r="I143" s="14">
        <v>0.27809074668893102</v>
      </c>
      <c r="J143" s="14">
        <v>0.346542613883285</v>
      </c>
      <c r="K143" s="14">
        <v>0.41277427369518499</v>
      </c>
      <c r="L143" s="14">
        <v>0.43627435545120302</v>
      </c>
      <c r="M143" s="14"/>
      <c r="N143" s="14">
        <v>0.26485869800209999</v>
      </c>
      <c r="O143" s="14">
        <v>0.33055219652818002</v>
      </c>
      <c r="P143" s="14">
        <v>0.34640451727945298</v>
      </c>
      <c r="Q143" s="14">
        <v>0.38888642298949799</v>
      </c>
      <c r="R143" s="14"/>
      <c r="S143" s="14">
        <v>0.280263410033189</v>
      </c>
      <c r="T143" s="14">
        <v>0.34176958938409802</v>
      </c>
      <c r="U143" s="14">
        <v>0.36123126045528497</v>
      </c>
      <c r="V143" s="14">
        <v>0.33489006776227997</v>
      </c>
      <c r="W143" s="14">
        <v>0.34262631202229599</v>
      </c>
      <c r="X143" s="14">
        <v>0.35174074544155798</v>
      </c>
      <c r="Y143" s="14">
        <v>0.36663308995078098</v>
      </c>
      <c r="Z143" s="14">
        <v>0.32886678599198099</v>
      </c>
      <c r="AA143" s="14">
        <v>0.31816532382104801</v>
      </c>
      <c r="AB143" s="14">
        <v>0.32267776167357598</v>
      </c>
      <c r="AC143" s="14">
        <v>0.32872688565720298</v>
      </c>
      <c r="AD143" s="14">
        <v>0.33393928837027498</v>
      </c>
      <c r="AE143" s="14"/>
      <c r="AF143" s="14">
        <v>0.39454185119940799</v>
      </c>
      <c r="AG143" s="14">
        <v>0.37037724278274597</v>
      </c>
      <c r="AH143" s="14">
        <v>0.27959417688334398</v>
      </c>
      <c r="AI143" s="14">
        <v>0.233666815739206</v>
      </c>
      <c r="AJ143" s="14">
        <v>0.22267806935724399</v>
      </c>
      <c r="AK143" s="14"/>
      <c r="AL143" s="14">
        <v>0.47341929982925002</v>
      </c>
      <c r="AM143" s="14">
        <v>0.414171486300286</v>
      </c>
      <c r="AN143" s="14">
        <v>0.37119979162622702</v>
      </c>
      <c r="AO143" s="14">
        <v>0.36825484167164202</v>
      </c>
      <c r="AP143" s="14">
        <v>0.374170570381817</v>
      </c>
      <c r="AQ143" s="14">
        <v>0.390190989538723</v>
      </c>
      <c r="AR143" s="14">
        <v>0.329081635417658</v>
      </c>
      <c r="AS143" s="14">
        <v>0.33383606840344499</v>
      </c>
      <c r="AT143" s="14">
        <v>0.37275608002355498</v>
      </c>
      <c r="AU143" s="14">
        <v>0.331241595833696</v>
      </c>
      <c r="AV143" s="14">
        <v>0.31646206012026101</v>
      </c>
      <c r="AW143" s="14">
        <v>0.26748205031454902</v>
      </c>
      <c r="AX143" s="14">
        <v>0.26053818446568699</v>
      </c>
      <c r="AY143" s="14">
        <v>0.25442570765707401</v>
      </c>
      <c r="AZ143" s="14">
        <v>0.27729774820437297</v>
      </c>
      <c r="BA143" s="14">
        <v>0.110960266504375</v>
      </c>
      <c r="BB143" s="14"/>
      <c r="BC143" s="14">
        <v>0.233788795882519</v>
      </c>
      <c r="BD143" s="14">
        <v>0.37407300698968698</v>
      </c>
      <c r="BE143" s="14"/>
      <c r="BF143" s="14">
        <v>0.30459223390968498</v>
      </c>
      <c r="BG143" s="14">
        <v>0.33548885006492102</v>
      </c>
      <c r="BH143" s="14">
        <v>0.33263130565403698</v>
      </c>
      <c r="BI143" s="14">
        <v>0.375575252945822</v>
      </c>
      <c r="BJ143" s="14"/>
      <c r="BK143" s="14">
        <v>0.30148370412817399</v>
      </c>
      <c r="BL143" s="14">
        <v>0.29744909520484702</v>
      </c>
      <c r="BM143" s="14">
        <v>0.32488336430588899</v>
      </c>
      <c r="BN143" s="14">
        <v>0.40304991227806197</v>
      </c>
      <c r="BO143" s="14"/>
      <c r="BP143" s="14">
        <v>0.151351434896978</v>
      </c>
      <c r="BQ143" s="14">
        <v>0.50311766249437895</v>
      </c>
      <c r="BR143" s="14">
        <v>0.55800353099028799</v>
      </c>
      <c r="BS143" s="14">
        <v>0.114628042951153</v>
      </c>
      <c r="BT143" s="14">
        <v>0.49798492010155798</v>
      </c>
    </row>
    <row r="144" spans="2:72" x14ac:dyDescent="0.35">
      <c r="B144" t="s">
        <v>134</v>
      </c>
      <c r="C144" s="14">
        <v>0.29226832997151603</v>
      </c>
      <c r="D144" s="14">
        <v>0.29944806011335801</v>
      </c>
      <c r="E144" s="14">
        <v>0.28481106626511499</v>
      </c>
      <c r="F144" s="14"/>
      <c r="G144" s="14">
        <v>0.311606136016992</v>
      </c>
      <c r="H144" s="14">
        <v>0.29435496488761398</v>
      </c>
      <c r="I144" s="14">
        <v>0.32705514907559602</v>
      </c>
      <c r="J144" s="14">
        <v>0.30447912392328202</v>
      </c>
      <c r="K144" s="14">
        <v>0.26364570590353198</v>
      </c>
      <c r="L144" s="14">
        <v>0.25870957983642501</v>
      </c>
      <c r="M144" s="14"/>
      <c r="N144" s="14">
        <v>0.29791341488160999</v>
      </c>
      <c r="O144" s="14">
        <v>0.32537268971718403</v>
      </c>
      <c r="P144" s="14">
        <v>0.29139182738694902</v>
      </c>
      <c r="Q144" s="14">
        <v>0.25250675397018502</v>
      </c>
      <c r="R144" s="14"/>
      <c r="S144" s="14">
        <v>0.26756053084290499</v>
      </c>
      <c r="T144" s="14">
        <v>0.32424169471758901</v>
      </c>
      <c r="U144" s="14">
        <v>0.27524965220991798</v>
      </c>
      <c r="V144" s="14">
        <v>0.270734668269208</v>
      </c>
      <c r="W144" s="14">
        <v>0.30533800436838399</v>
      </c>
      <c r="X144" s="14">
        <v>0.27588999604834402</v>
      </c>
      <c r="Y144" s="14">
        <v>0.28089362321447803</v>
      </c>
      <c r="Z144" s="14">
        <v>0.26287793836004297</v>
      </c>
      <c r="AA144" s="14">
        <v>0.30791278674292499</v>
      </c>
      <c r="AB144" s="14">
        <v>0.31004124270470601</v>
      </c>
      <c r="AC144" s="14">
        <v>0.323394907690639</v>
      </c>
      <c r="AD144" s="14">
        <v>0.30472334824076802</v>
      </c>
      <c r="AE144" s="14"/>
      <c r="AF144" s="14">
        <v>0.251808743891762</v>
      </c>
      <c r="AG144" s="14">
        <v>0.29974947287367798</v>
      </c>
      <c r="AH144" s="14">
        <v>0.31178274933258698</v>
      </c>
      <c r="AI144" s="14">
        <v>0.31008984297768499</v>
      </c>
      <c r="AJ144" s="14">
        <v>0.25500652980378902</v>
      </c>
      <c r="AK144" s="14"/>
      <c r="AL144" s="14">
        <v>0.124147525023382</v>
      </c>
      <c r="AM144" s="14">
        <v>0.23221806506192799</v>
      </c>
      <c r="AN144" s="14">
        <v>0.24696352680988201</v>
      </c>
      <c r="AO144" s="14">
        <v>0.26165068051657803</v>
      </c>
      <c r="AP144" s="14">
        <v>0.25750553735236298</v>
      </c>
      <c r="AQ144" s="14">
        <v>0.282946429309548</v>
      </c>
      <c r="AR144" s="14">
        <v>0.31754778341362899</v>
      </c>
      <c r="AS144" s="14">
        <v>0.31865686349289601</v>
      </c>
      <c r="AT144" s="14">
        <v>0.29083833671304898</v>
      </c>
      <c r="AU144" s="14">
        <v>0.32452224420661302</v>
      </c>
      <c r="AV144" s="14">
        <v>0.325881994018067</v>
      </c>
      <c r="AW144" s="14">
        <v>0.33908712421385501</v>
      </c>
      <c r="AX144" s="14">
        <v>0.32993162159658401</v>
      </c>
      <c r="AY144" s="14">
        <v>0.307646019344743</v>
      </c>
      <c r="AZ144" s="14">
        <v>0.29744019456722998</v>
      </c>
      <c r="BA144" s="14">
        <v>0.28270856808886202</v>
      </c>
      <c r="BB144" s="14"/>
      <c r="BC144" s="14">
        <v>0.30956327165415498</v>
      </c>
      <c r="BD144" s="14">
        <v>0.28468900725348401</v>
      </c>
      <c r="BE144" s="14"/>
      <c r="BF144" s="14">
        <v>0.32061741379553799</v>
      </c>
      <c r="BG144" s="14">
        <v>0.29434044153821298</v>
      </c>
      <c r="BH144" s="14">
        <v>0.27955471496968898</v>
      </c>
      <c r="BI144" s="14">
        <v>0.25111649778922102</v>
      </c>
      <c r="BJ144" s="14"/>
      <c r="BK144" s="14">
        <v>0.31992914795161198</v>
      </c>
      <c r="BL144" s="14">
        <v>0.32126395421755699</v>
      </c>
      <c r="BM144" s="14">
        <v>0.29537780035099398</v>
      </c>
      <c r="BN144" s="14">
        <v>0.232533562192659</v>
      </c>
      <c r="BO144" s="14"/>
      <c r="BP144" s="14">
        <v>0.42223561410549598</v>
      </c>
      <c r="BQ144" s="14">
        <v>0.23559436401127801</v>
      </c>
      <c r="BR144" s="14">
        <v>0.15413360584813099</v>
      </c>
      <c r="BS144" s="14">
        <v>0.352659561037934</v>
      </c>
      <c r="BT144" s="14">
        <v>0.21074358639962101</v>
      </c>
    </row>
    <row r="145" spans="2:72" x14ac:dyDescent="0.35">
      <c r="B145" t="s">
        <v>135</v>
      </c>
      <c r="C145" s="14">
        <v>0.239057393880896</v>
      </c>
      <c r="D145" s="14">
        <v>0.25462502058318998</v>
      </c>
      <c r="E145" s="14">
        <v>0.22420396514045801</v>
      </c>
      <c r="F145" s="14"/>
      <c r="G145" s="14">
        <v>0.33694726742230902</v>
      </c>
      <c r="H145" s="14">
        <v>0.39611641612527299</v>
      </c>
      <c r="I145" s="14">
        <v>0.297013028236636</v>
      </c>
      <c r="J145" s="14">
        <v>0.18961992678435899</v>
      </c>
      <c r="K145" s="14">
        <v>0.13477965482163701</v>
      </c>
      <c r="L145" s="14">
        <v>0.109290045950669</v>
      </c>
      <c r="M145" s="14"/>
      <c r="N145" s="14">
        <v>0.34604821573124001</v>
      </c>
      <c r="O145" s="14">
        <v>0.19905545754986001</v>
      </c>
      <c r="P145" s="14">
        <v>0.22826076344388599</v>
      </c>
      <c r="Q145" s="14">
        <v>0.17630582722207699</v>
      </c>
      <c r="R145" s="14"/>
      <c r="S145" s="14">
        <v>0.35381046609600902</v>
      </c>
      <c r="T145" s="14">
        <v>0.19599009897047301</v>
      </c>
      <c r="U145" s="14">
        <v>0.20631998037105401</v>
      </c>
      <c r="V145" s="14">
        <v>0.245801898321278</v>
      </c>
      <c r="W145" s="14">
        <v>0.21660082115225901</v>
      </c>
      <c r="X145" s="14">
        <v>0.24787796044976801</v>
      </c>
      <c r="Y145" s="14">
        <v>0.18137213553644599</v>
      </c>
      <c r="Z145" s="14">
        <v>0.26270166289281199</v>
      </c>
      <c r="AA145" s="14">
        <v>0.24070877287259099</v>
      </c>
      <c r="AB145" s="14">
        <v>0.211133675391487</v>
      </c>
      <c r="AC145" s="14">
        <v>0.206224594365154</v>
      </c>
      <c r="AD145" s="14">
        <v>0.23800114934217101</v>
      </c>
      <c r="AE145" s="14"/>
      <c r="AF145" s="14">
        <v>0.16620936975728201</v>
      </c>
      <c r="AG145" s="14">
        <v>0.173593051812199</v>
      </c>
      <c r="AH145" s="14">
        <v>0.30163149053223298</v>
      </c>
      <c r="AI145" s="14">
        <v>0.40556143586391402</v>
      </c>
      <c r="AJ145" s="14">
        <v>0.47288713598986598</v>
      </c>
      <c r="AK145" s="14"/>
      <c r="AL145" s="14">
        <v>0.205512291317971</v>
      </c>
      <c r="AM145" s="14">
        <v>0.19687476988088201</v>
      </c>
      <c r="AN145" s="14">
        <v>0.18349515265962299</v>
      </c>
      <c r="AO145" s="14">
        <v>0.18546331693554299</v>
      </c>
      <c r="AP145" s="14">
        <v>0.20613858437751501</v>
      </c>
      <c r="AQ145" s="14">
        <v>0.17842050781591801</v>
      </c>
      <c r="AR145" s="14">
        <v>0.223039451714969</v>
      </c>
      <c r="AS145" s="14">
        <v>0.20570054258161299</v>
      </c>
      <c r="AT145" s="14">
        <v>0.20587998492774501</v>
      </c>
      <c r="AU145" s="14">
        <v>0.23779639237585401</v>
      </c>
      <c r="AV145" s="14">
        <v>0.23367732844177999</v>
      </c>
      <c r="AW145" s="14">
        <v>0.27544910893699898</v>
      </c>
      <c r="AX145" s="14">
        <v>0.30275353070097399</v>
      </c>
      <c r="AY145" s="14">
        <v>0.329125012918278</v>
      </c>
      <c r="AZ145" s="14">
        <v>0.33718076282986698</v>
      </c>
      <c r="BA145" s="14">
        <v>0.55400691598115204</v>
      </c>
      <c r="BB145" s="14"/>
      <c r="BC145" s="14">
        <v>0.37005339139305399</v>
      </c>
      <c r="BD145" s="14">
        <v>0.18164980279825199</v>
      </c>
      <c r="BE145" s="14"/>
      <c r="BF145" s="14">
        <v>0.249083843625894</v>
      </c>
      <c r="BG145" s="14">
        <v>0.228138880756423</v>
      </c>
      <c r="BH145" s="14">
        <v>0.25724921703671799</v>
      </c>
      <c r="BI145" s="14">
        <v>0.209548047630567</v>
      </c>
      <c r="BJ145" s="14"/>
      <c r="BK145" s="14">
        <v>0.25608612689114002</v>
      </c>
      <c r="BL145" s="14">
        <v>0.267333135974541</v>
      </c>
      <c r="BM145" s="14">
        <v>0.24494679129239699</v>
      </c>
      <c r="BN145" s="14">
        <v>0.18683948476015</v>
      </c>
      <c r="BO145" s="14"/>
      <c r="BP145" s="14">
        <v>0.40092368555608898</v>
      </c>
      <c r="BQ145" s="14">
        <v>2.72967573966084E-2</v>
      </c>
      <c r="BR145" s="14">
        <v>1.70040569593349E-2</v>
      </c>
      <c r="BS145" s="14">
        <v>0.51325065961704197</v>
      </c>
      <c r="BT145" s="14">
        <v>5.7026638785967802E-2</v>
      </c>
    </row>
    <row r="146" spans="2:72" x14ac:dyDescent="0.35">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row>
    <row r="147" spans="2:72" x14ac:dyDescent="0.35">
      <c r="B147" s="6" t="s">
        <v>145</v>
      </c>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row>
    <row r="148" spans="2:72" x14ac:dyDescent="0.35">
      <c r="B148" s="21" t="s">
        <v>106</v>
      </c>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row>
    <row r="149" spans="2:72" x14ac:dyDescent="0.35">
      <c r="B149" t="s">
        <v>131</v>
      </c>
      <c r="C149" s="14">
        <v>0</v>
      </c>
      <c r="D149" s="14">
        <v>0</v>
      </c>
      <c r="E149" s="14">
        <v>0</v>
      </c>
      <c r="F149" s="14"/>
      <c r="G149" s="14">
        <v>0</v>
      </c>
      <c r="H149" s="14">
        <v>0</v>
      </c>
      <c r="I149" s="14">
        <v>0</v>
      </c>
      <c r="J149" s="14">
        <v>0</v>
      </c>
      <c r="K149" s="14">
        <v>0</v>
      </c>
      <c r="L149" s="14">
        <v>0</v>
      </c>
      <c r="M149" s="14"/>
      <c r="N149" s="14">
        <v>0</v>
      </c>
      <c r="O149" s="14">
        <v>0</v>
      </c>
      <c r="P149" s="14">
        <v>0</v>
      </c>
      <c r="Q149" s="14">
        <v>0</v>
      </c>
      <c r="R149" s="14"/>
      <c r="S149" s="14">
        <v>0</v>
      </c>
      <c r="T149" s="14">
        <v>0</v>
      </c>
      <c r="U149" s="14">
        <v>0</v>
      </c>
      <c r="V149" s="14">
        <v>0</v>
      </c>
      <c r="W149" s="14">
        <v>0</v>
      </c>
      <c r="X149" s="14">
        <v>0</v>
      </c>
      <c r="Y149" s="14">
        <v>0</v>
      </c>
      <c r="Z149" s="14">
        <v>0</v>
      </c>
      <c r="AA149" s="14">
        <v>0</v>
      </c>
      <c r="AB149" s="14">
        <v>0</v>
      </c>
      <c r="AC149" s="14">
        <v>0</v>
      </c>
      <c r="AD149" s="14">
        <v>0</v>
      </c>
      <c r="AE149" s="14"/>
      <c r="AF149" s="14">
        <v>0</v>
      </c>
      <c r="AG149" s="14">
        <v>0</v>
      </c>
      <c r="AH149" s="14">
        <v>0</v>
      </c>
      <c r="AI149" s="14">
        <v>0</v>
      </c>
      <c r="AJ149" s="14">
        <v>0</v>
      </c>
      <c r="AK149" s="14"/>
      <c r="AL149" s="14">
        <v>0</v>
      </c>
      <c r="AM149" s="14">
        <v>0</v>
      </c>
      <c r="AN149" s="14">
        <v>0</v>
      </c>
      <c r="AO149" s="14">
        <v>0</v>
      </c>
      <c r="AP149" s="14">
        <v>0</v>
      </c>
      <c r="AQ149" s="14">
        <v>0</v>
      </c>
      <c r="AR149" s="14">
        <v>0</v>
      </c>
      <c r="AS149" s="14">
        <v>0</v>
      </c>
      <c r="AT149" s="14">
        <v>0</v>
      </c>
      <c r="AU149" s="14">
        <v>0</v>
      </c>
      <c r="AV149" s="14">
        <v>0</v>
      </c>
      <c r="AW149" s="14">
        <v>0</v>
      </c>
      <c r="AX149" s="14">
        <v>0</v>
      </c>
      <c r="AY149" s="14">
        <v>0</v>
      </c>
      <c r="AZ149" s="14">
        <v>0</v>
      </c>
      <c r="BA149" s="14">
        <v>0</v>
      </c>
      <c r="BB149" s="14"/>
      <c r="BC149" s="14">
        <v>0</v>
      </c>
      <c r="BD149" s="14">
        <v>0</v>
      </c>
      <c r="BE149" s="14"/>
      <c r="BF149" s="14">
        <v>0</v>
      </c>
      <c r="BG149" s="14">
        <v>0</v>
      </c>
      <c r="BH149" s="14">
        <v>0</v>
      </c>
      <c r="BI149" s="14">
        <v>0</v>
      </c>
      <c r="BJ149" s="14"/>
      <c r="BK149" s="14">
        <v>0</v>
      </c>
      <c r="BL149" s="14">
        <v>0</v>
      </c>
      <c r="BM149" s="14">
        <v>0</v>
      </c>
      <c r="BN149" s="14">
        <v>0</v>
      </c>
      <c r="BO149" s="14"/>
      <c r="BP149" s="14">
        <v>0</v>
      </c>
      <c r="BQ149" s="14">
        <v>0</v>
      </c>
      <c r="BR149" s="14">
        <v>0</v>
      </c>
      <c r="BS149" s="14">
        <v>0</v>
      </c>
      <c r="BT149" s="14">
        <v>0</v>
      </c>
    </row>
    <row r="150" spans="2:72" x14ac:dyDescent="0.35">
      <c r="B150" t="s">
        <v>132</v>
      </c>
      <c r="C150" s="14">
        <v>0</v>
      </c>
      <c r="D150" s="14">
        <v>0</v>
      </c>
      <c r="E150" s="14">
        <v>0</v>
      </c>
      <c r="F150" s="14"/>
      <c r="G150" s="14">
        <v>0</v>
      </c>
      <c r="H150" s="14">
        <v>0</v>
      </c>
      <c r="I150" s="14">
        <v>0</v>
      </c>
      <c r="J150" s="14">
        <v>0</v>
      </c>
      <c r="K150" s="14">
        <v>0</v>
      </c>
      <c r="L150" s="14">
        <v>0</v>
      </c>
      <c r="M150" s="14"/>
      <c r="N150" s="14">
        <v>0</v>
      </c>
      <c r="O150" s="14">
        <v>0</v>
      </c>
      <c r="P150" s="14">
        <v>0</v>
      </c>
      <c r="Q150" s="14">
        <v>0</v>
      </c>
      <c r="R150" s="14"/>
      <c r="S150" s="14">
        <v>0</v>
      </c>
      <c r="T150" s="14">
        <v>0</v>
      </c>
      <c r="U150" s="14">
        <v>0</v>
      </c>
      <c r="V150" s="14">
        <v>0</v>
      </c>
      <c r="W150" s="14">
        <v>0</v>
      </c>
      <c r="X150" s="14">
        <v>0</v>
      </c>
      <c r="Y150" s="14">
        <v>0</v>
      </c>
      <c r="Z150" s="14">
        <v>0</v>
      </c>
      <c r="AA150" s="14">
        <v>0</v>
      </c>
      <c r="AB150" s="14">
        <v>0</v>
      </c>
      <c r="AC150" s="14">
        <v>0</v>
      </c>
      <c r="AD150" s="14">
        <v>0</v>
      </c>
      <c r="AE150" s="14"/>
      <c r="AF150" s="14">
        <v>0</v>
      </c>
      <c r="AG150" s="14">
        <v>0</v>
      </c>
      <c r="AH150" s="14">
        <v>0</v>
      </c>
      <c r="AI150" s="14">
        <v>0</v>
      </c>
      <c r="AJ150" s="14">
        <v>0</v>
      </c>
      <c r="AK150" s="14"/>
      <c r="AL150" s="14">
        <v>0</v>
      </c>
      <c r="AM150" s="14">
        <v>0</v>
      </c>
      <c r="AN150" s="14">
        <v>0</v>
      </c>
      <c r="AO150" s="14">
        <v>0</v>
      </c>
      <c r="AP150" s="14">
        <v>0</v>
      </c>
      <c r="AQ150" s="14">
        <v>0</v>
      </c>
      <c r="AR150" s="14">
        <v>0</v>
      </c>
      <c r="AS150" s="14">
        <v>0</v>
      </c>
      <c r="AT150" s="14">
        <v>0</v>
      </c>
      <c r="AU150" s="14">
        <v>0</v>
      </c>
      <c r="AV150" s="14">
        <v>0</v>
      </c>
      <c r="AW150" s="14">
        <v>0</v>
      </c>
      <c r="AX150" s="14">
        <v>0</v>
      </c>
      <c r="AY150" s="14">
        <v>0</v>
      </c>
      <c r="AZ150" s="14">
        <v>0</v>
      </c>
      <c r="BA150" s="14">
        <v>0</v>
      </c>
      <c r="BB150" s="14"/>
      <c r="BC150" s="14">
        <v>0</v>
      </c>
      <c r="BD150" s="14">
        <v>0</v>
      </c>
      <c r="BE150" s="14"/>
      <c r="BF150" s="14">
        <v>0</v>
      </c>
      <c r="BG150" s="14">
        <v>0</v>
      </c>
      <c r="BH150" s="14">
        <v>0</v>
      </c>
      <c r="BI150" s="14">
        <v>0</v>
      </c>
      <c r="BJ150" s="14"/>
      <c r="BK150" s="14">
        <v>0</v>
      </c>
      <c r="BL150" s="14">
        <v>0</v>
      </c>
      <c r="BM150" s="14">
        <v>0</v>
      </c>
      <c r="BN150" s="14">
        <v>0</v>
      </c>
      <c r="BO150" s="14"/>
      <c r="BP150" s="14">
        <v>0</v>
      </c>
      <c r="BQ150" s="14">
        <v>0</v>
      </c>
      <c r="BR150" s="14">
        <v>0</v>
      </c>
      <c r="BS150" s="14">
        <v>0</v>
      </c>
      <c r="BT150" s="14">
        <v>0</v>
      </c>
    </row>
    <row r="151" spans="2:72" x14ac:dyDescent="0.35">
      <c r="B151" t="s">
        <v>133</v>
      </c>
      <c r="C151" s="14">
        <v>1</v>
      </c>
      <c r="D151" s="14">
        <v>1</v>
      </c>
      <c r="E151" s="14">
        <v>1</v>
      </c>
      <c r="F151" s="14"/>
      <c r="G151" s="14">
        <v>1</v>
      </c>
      <c r="H151" s="14">
        <v>1</v>
      </c>
      <c r="I151" s="14">
        <v>1</v>
      </c>
      <c r="J151" s="14">
        <v>1</v>
      </c>
      <c r="K151" s="14">
        <v>1</v>
      </c>
      <c r="L151" s="14">
        <v>1</v>
      </c>
      <c r="M151" s="14"/>
      <c r="N151" s="14">
        <v>1</v>
      </c>
      <c r="O151" s="14">
        <v>1</v>
      </c>
      <c r="P151" s="14">
        <v>1</v>
      </c>
      <c r="Q151" s="14">
        <v>1</v>
      </c>
      <c r="R151" s="14"/>
      <c r="S151" s="14">
        <v>1</v>
      </c>
      <c r="T151" s="14">
        <v>1</v>
      </c>
      <c r="U151" s="14">
        <v>1</v>
      </c>
      <c r="V151" s="14">
        <v>1</v>
      </c>
      <c r="W151" s="14">
        <v>1</v>
      </c>
      <c r="X151" s="14">
        <v>1</v>
      </c>
      <c r="Y151" s="14">
        <v>1</v>
      </c>
      <c r="Z151" s="14">
        <v>1</v>
      </c>
      <c r="AA151" s="14">
        <v>1</v>
      </c>
      <c r="AB151" s="14">
        <v>1</v>
      </c>
      <c r="AC151" s="14">
        <v>1</v>
      </c>
      <c r="AD151" s="14">
        <v>1</v>
      </c>
      <c r="AE151" s="14"/>
      <c r="AF151" s="14">
        <v>1</v>
      </c>
      <c r="AG151" s="14">
        <v>1</v>
      </c>
      <c r="AH151" s="14">
        <v>1</v>
      </c>
      <c r="AI151" s="14">
        <v>1</v>
      </c>
      <c r="AJ151" s="14">
        <v>1</v>
      </c>
      <c r="AK151" s="14"/>
      <c r="AL151" s="14">
        <v>1</v>
      </c>
      <c r="AM151" s="14">
        <v>1</v>
      </c>
      <c r="AN151" s="14">
        <v>1</v>
      </c>
      <c r="AO151" s="14">
        <v>1</v>
      </c>
      <c r="AP151" s="14">
        <v>1</v>
      </c>
      <c r="AQ151" s="14">
        <v>1</v>
      </c>
      <c r="AR151" s="14">
        <v>1</v>
      </c>
      <c r="AS151" s="14">
        <v>1</v>
      </c>
      <c r="AT151" s="14">
        <v>1</v>
      </c>
      <c r="AU151" s="14">
        <v>1</v>
      </c>
      <c r="AV151" s="14">
        <v>1</v>
      </c>
      <c r="AW151" s="14">
        <v>1</v>
      </c>
      <c r="AX151" s="14">
        <v>1</v>
      </c>
      <c r="AY151" s="14">
        <v>1</v>
      </c>
      <c r="AZ151" s="14">
        <v>1</v>
      </c>
      <c r="BA151" s="14">
        <v>1</v>
      </c>
      <c r="BB151" s="14"/>
      <c r="BC151" s="14">
        <v>1</v>
      </c>
      <c r="BD151" s="14">
        <v>1</v>
      </c>
      <c r="BE151" s="14"/>
      <c r="BF151" s="14">
        <v>1</v>
      </c>
      <c r="BG151" s="14">
        <v>1</v>
      </c>
      <c r="BH151" s="14">
        <v>1</v>
      </c>
      <c r="BI151" s="14">
        <v>1</v>
      </c>
      <c r="BJ151" s="14"/>
      <c r="BK151" s="14">
        <v>1</v>
      </c>
      <c r="BL151" s="14">
        <v>1</v>
      </c>
      <c r="BM151" s="14">
        <v>1</v>
      </c>
      <c r="BN151" s="14">
        <v>1</v>
      </c>
      <c r="BO151" s="14"/>
      <c r="BP151" s="14">
        <v>1</v>
      </c>
      <c r="BQ151" s="14">
        <v>1</v>
      </c>
      <c r="BR151" s="14">
        <v>1</v>
      </c>
      <c r="BS151" s="14">
        <v>1</v>
      </c>
      <c r="BT151" s="14">
        <v>1</v>
      </c>
    </row>
    <row r="152" spans="2:72" x14ac:dyDescent="0.35">
      <c r="B152" t="s">
        <v>134</v>
      </c>
      <c r="C152" s="14">
        <v>0</v>
      </c>
      <c r="D152" s="14">
        <v>0</v>
      </c>
      <c r="E152" s="14">
        <v>0</v>
      </c>
      <c r="F152" s="14"/>
      <c r="G152" s="14">
        <v>0</v>
      </c>
      <c r="H152" s="14">
        <v>0</v>
      </c>
      <c r="I152" s="14">
        <v>0</v>
      </c>
      <c r="J152" s="14">
        <v>0</v>
      </c>
      <c r="K152" s="14">
        <v>0</v>
      </c>
      <c r="L152" s="14">
        <v>0</v>
      </c>
      <c r="M152" s="14"/>
      <c r="N152" s="14">
        <v>0</v>
      </c>
      <c r="O152" s="14">
        <v>0</v>
      </c>
      <c r="P152" s="14">
        <v>0</v>
      </c>
      <c r="Q152" s="14">
        <v>0</v>
      </c>
      <c r="R152" s="14"/>
      <c r="S152" s="14">
        <v>0</v>
      </c>
      <c r="T152" s="14">
        <v>0</v>
      </c>
      <c r="U152" s="14">
        <v>0</v>
      </c>
      <c r="V152" s="14">
        <v>0</v>
      </c>
      <c r="W152" s="14">
        <v>0</v>
      </c>
      <c r="X152" s="14">
        <v>0</v>
      </c>
      <c r="Y152" s="14">
        <v>0</v>
      </c>
      <c r="Z152" s="14">
        <v>0</v>
      </c>
      <c r="AA152" s="14">
        <v>0</v>
      </c>
      <c r="AB152" s="14">
        <v>0</v>
      </c>
      <c r="AC152" s="14">
        <v>0</v>
      </c>
      <c r="AD152" s="14">
        <v>0</v>
      </c>
      <c r="AE152" s="14"/>
      <c r="AF152" s="14">
        <v>0</v>
      </c>
      <c r="AG152" s="14">
        <v>0</v>
      </c>
      <c r="AH152" s="14">
        <v>0</v>
      </c>
      <c r="AI152" s="14">
        <v>0</v>
      </c>
      <c r="AJ152" s="14">
        <v>0</v>
      </c>
      <c r="AK152" s="14"/>
      <c r="AL152" s="14">
        <v>0</v>
      </c>
      <c r="AM152" s="14">
        <v>0</v>
      </c>
      <c r="AN152" s="14">
        <v>0</v>
      </c>
      <c r="AO152" s="14">
        <v>0</v>
      </c>
      <c r="AP152" s="14">
        <v>0</v>
      </c>
      <c r="AQ152" s="14">
        <v>0</v>
      </c>
      <c r="AR152" s="14">
        <v>0</v>
      </c>
      <c r="AS152" s="14">
        <v>0</v>
      </c>
      <c r="AT152" s="14">
        <v>0</v>
      </c>
      <c r="AU152" s="14">
        <v>0</v>
      </c>
      <c r="AV152" s="14">
        <v>0</v>
      </c>
      <c r="AW152" s="14">
        <v>0</v>
      </c>
      <c r="AX152" s="14">
        <v>0</v>
      </c>
      <c r="AY152" s="14">
        <v>0</v>
      </c>
      <c r="AZ152" s="14">
        <v>0</v>
      </c>
      <c r="BA152" s="14">
        <v>0</v>
      </c>
      <c r="BB152" s="14"/>
      <c r="BC152" s="14">
        <v>0</v>
      </c>
      <c r="BD152" s="14">
        <v>0</v>
      </c>
      <c r="BE152" s="14"/>
      <c r="BF152" s="14">
        <v>0</v>
      </c>
      <c r="BG152" s="14">
        <v>0</v>
      </c>
      <c r="BH152" s="14">
        <v>0</v>
      </c>
      <c r="BI152" s="14">
        <v>0</v>
      </c>
      <c r="BJ152" s="14"/>
      <c r="BK152" s="14">
        <v>0</v>
      </c>
      <c r="BL152" s="14">
        <v>0</v>
      </c>
      <c r="BM152" s="14">
        <v>0</v>
      </c>
      <c r="BN152" s="14">
        <v>0</v>
      </c>
      <c r="BO152" s="14"/>
      <c r="BP152" s="14">
        <v>0</v>
      </c>
      <c r="BQ152" s="14">
        <v>0</v>
      </c>
      <c r="BR152" s="14">
        <v>0</v>
      </c>
      <c r="BS152" s="14">
        <v>0</v>
      </c>
      <c r="BT152" s="14">
        <v>0</v>
      </c>
    </row>
    <row r="153" spans="2:72" x14ac:dyDescent="0.35">
      <c r="B153" t="s">
        <v>135</v>
      </c>
      <c r="C153" s="14">
        <v>0</v>
      </c>
      <c r="D153" s="14">
        <v>0</v>
      </c>
      <c r="E153" s="14">
        <v>0</v>
      </c>
      <c r="F153" s="14"/>
      <c r="G153" s="14">
        <v>0</v>
      </c>
      <c r="H153" s="14">
        <v>0</v>
      </c>
      <c r="I153" s="14">
        <v>0</v>
      </c>
      <c r="J153" s="14">
        <v>0</v>
      </c>
      <c r="K153" s="14">
        <v>0</v>
      </c>
      <c r="L153" s="14">
        <v>0</v>
      </c>
      <c r="M153" s="14"/>
      <c r="N153" s="14">
        <v>0</v>
      </c>
      <c r="O153" s="14">
        <v>0</v>
      </c>
      <c r="P153" s="14">
        <v>0</v>
      </c>
      <c r="Q153" s="14">
        <v>0</v>
      </c>
      <c r="R153" s="14"/>
      <c r="S153" s="14">
        <v>0</v>
      </c>
      <c r="T153" s="14">
        <v>0</v>
      </c>
      <c r="U153" s="14">
        <v>0</v>
      </c>
      <c r="V153" s="14">
        <v>0</v>
      </c>
      <c r="W153" s="14">
        <v>0</v>
      </c>
      <c r="X153" s="14">
        <v>0</v>
      </c>
      <c r="Y153" s="14">
        <v>0</v>
      </c>
      <c r="Z153" s="14">
        <v>0</v>
      </c>
      <c r="AA153" s="14">
        <v>0</v>
      </c>
      <c r="AB153" s="14">
        <v>0</v>
      </c>
      <c r="AC153" s="14">
        <v>0</v>
      </c>
      <c r="AD153" s="14">
        <v>0</v>
      </c>
      <c r="AE153" s="14"/>
      <c r="AF153" s="14">
        <v>0</v>
      </c>
      <c r="AG153" s="14">
        <v>0</v>
      </c>
      <c r="AH153" s="14">
        <v>0</v>
      </c>
      <c r="AI153" s="14">
        <v>0</v>
      </c>
      <c r="AJ153" s="14">
        <v>0</v>
      </c>
      <c r="AK153" s="14"/>
      <c r="AL153" s="14">
        <v>0</v>
      </c>
      <c r="AM153" s="14">
        <v>0</v>
      </c>
      <c r="AN153" s="14">
        <v>0</v>
      </c>
      <c r="AO153" s="14">
        <v>0</v>
      </c>
      <c r="AP153" s="14">
        <v>0</v>
      </c>
      <c r="AQ153" s="14">
        <v>0</v>
      </c>
      <c r="AR153" s="14">
        <v>0</v>
      </c>
      <c r="AS153" s="14">
        <v>0</v>
      </c>
      <c r="AT153" s="14">
        <v>0</v>
      </c>
      <c r="AU153" s="14">
        <v>0</v>
      </c>
      <c r="AV153" s="14">
        <v>0</v>
      </c>
      <c r="AW153" s="14">
        <v>0</v>
      </c>
      <c r="AX153" s="14">
        <v>0</v>
      </c>
      <c r="AY153" s="14">
        <v>0</v>
      </c>
      <c r="AZ153" s="14">
        <v>0</v>
      </c>
      <c r="BA153" s="14">
        <v>0</v>
      </c>
      <c r="BB153" s="14"/>
      <c r="BC153" s="14">
        <v>0</v>
      </c>
      <c r="BD153" s="14">
        <v>0</v>
      </c>
      <c r="BE153" s="14"/>
      <c r="BF153" s="14">
        <v>0</v>
      </c>
      <c r="BG153" s="14">
        <v>0</v>
      </c>
      <c r="BH153" s="14">
        <v>0</v>
      </c>
      <c r="BI153" s="14">
        <v>0</v>
      </c>
      <c r="BJ153" s="14"/>
      <c r="BK153" s="14">
        <v>0</v>
      </c>
      <c r="BL153" s="14">
        <v>0</v>
      </c>
      <c r="BM153" s="14">
        <v>0</v>
      </c>
      <c r="BN153" s="14">
        <v>0</v>
      </c>
      <c r="BO153" s="14"/>
      <c r="BP153" s="14">
        <v>0</v>
      </c>
      <c r="BQ153" s="14">
        <v>0</v>
      </c>
      <c r="BR153" s="14">
        <v>0</v>
      </c>
      <c r="BS153" s="14">
        <v>0</v>
      </c>
      <c r="BT153" s="14">
        <v>0</v>
      </c>
    </row>
    <row r="154" spans="2:72" x14ac:dyDescent="0.35">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row>
    <row r="155" spans="2:72" x14ac:dyDescent="0.35">
      <c r="B155" s="6" t="s">
        <v>146</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row>
    <row r="156" spans="2:72" x14ac:dyDescent="0.35">
      <c r="B156" s="21" t="s">
        <v>106</v>
      </c>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row>
    <row r="157" spans="2:72" x14ac:dyDescent="0.35">
      <c r="B157" t="s">
        <v>131</v>
      </c>
      <c r="C157" s="14">
        <v>0.10935186264644201</v>
      </c>
      <c r="D157" s="14">
        <v>9.1764093126632904E-2</v>
      </c>
      <c r="E157" s="14">
        <v>0.12675750345281001</v>
      </c>
      <c r="F157" s="14"/>
      <c r="G157" s="14">
        <v>2.959821939312E-2</v>
      </c>
      <c r="H157" s="14">
        <v>2.4431001863604002E-2</v>
      </c>
      <c r="I157" s="14">
        <v>5.0082848627744099E-2</v>
      </c>
      <c r="J157" s="14">
        <v>0.11582407303108699</v>
      </c>
      <c r="K157" s="14">
        <v>0.185855531368709</v>
      </c>
      <c r="L157" s="14">
        <v>0.22298560403843601</v>
      </c>
      <c r="M157" s="14"/>
      <c r="N157" s="14">
        <v>6.1476867660588998E-2</v>
      </c>
      <c r="O157" s="14">
        <v>0.121395197674064</v>
      </c>
      <c r="P157" s="14">
        <v>0.10589015515974499</v>
      </c>
      <c r="Q157" s="14">
        <v>0.151791058007053</v>
      </c>
      <c r="R157" s="14"/>
      <c r="S157" s="14">
        <v>5.5802872760916097E-2</v>
      </c>
      <c r="T157" s="14">
        <v>0.120046678517466</v>
      </c>
      <c r="U157" s="14">
        <v>0.142023875008887</v>
      </c>
      <c r="V157" s="14">
        <v>0.12406761360955899</v>
      </c>
      <c r="W157" s="14">
        <v>0.118620938033249</v>
      </c>
      <c r="X157" s="14">
        <v>0.10085504833593099</v>
      </c>
      <c r="Y157" s="14">
        <v>0.14240305834372599</v>
      </c>
      <c r="Z157" s="14">
        <v>0.103926320705915</v>
      </c>
      <c r="AA157" s="14">
        <v>0.108353523444116</v>
      </c>
      <c r="AB157" s="14">
        <v>0.12795025645887501</v>
      </c>
      <c r="AC157" s="14">
        <v>9.6471258318748906E-2</v>
      </c>
      <c r="AD157" s="14">
        <v>7.3744455468442993E-2</v>
      </c>
      <c r="AE157" s="14"/>
      <c r="AF157" s="14">
        <v>0.155399050030431</v>
      </c>
      <c r="AG157" s="14">
        <v>0.11678133393055</v>
      </c>
      <c r="AH157" s="14">
        <v>7.6327426832731096E-2</v>
      </c>
      <c r="AI157" s="14">
        <v>4.0673821550359403E-2</v>
      </c>
      <c r="AJ157" s="14">
        <v>3.33425729454363E-2</v>
      </c>
      <c r="AK157" s="14"/>
      <c r="AL157" s="14">
        <v>0.13745585069555599</v>
      </c>
      <c r="AM157" s="14">
        <v>0.14288107150555701</v>
      </c>
      <c r="AN157" s="14">
        <v>0.18451745730452501</v>
      </c>
      <c r="AO157" s="14">
        <v>0.17678647235331099</v>
      </c>
      <c r="AP157" s="14">
        <v>0.12285734882230701</v>
      </c>
      <c r="AQ157" s="14">
        <v>0.13244292381191999</v>
      </c>
      <c r="AR157" s="14">
        <v>0.10336691425136001</v>
      </c>
      <c r="AS157" s="14">
        <v>0.11029436552097199</v>
      </c>
      <c r="AT157" s="14">
        <v>0.10327766326172901</v>
      </c>
      <c r="AU157" s="14">
        <v>0.103474080785045</v>
      </c>
      <c r="AV157" s="14">
        <v>7.0797329520149097E-2</v>
      </c>
      <c r="AW157" s="14">
        <v>8.8037233575190901E-2</v>
      </c>
      <c r="AX157" s="14">
        <v>6.0223905265947598E-2</v>
      </c>
      <c r="AY157" s="14">
        <v>3.0761121171270701E-2</v>
      </c>
      <c r="AZ157" s="14">
        <v>3.87874256934247E-2</v>
      </c>
      <c r="BA157" s="14">
        <v>2.2609710544828399E-2</v>
      </c>
      <c r="BB157" s="14"/>
      <c r="BC157" s="14">
        <v>3.9703273363537898E-2</v>
      </c>
      <c r="BD157" s="14">
        <v>0.139874609974389</v>
      </c>
      <c r="BE157" s="14"/>
      <c r="BF157" s="14">
        <v>0.11582352315154899</v>
      </c>
      <c r="BG157" s="14">
        <v>0.121361916453401</v>
      </c>
      <c r="BH157" s="14">
        <v>8.6726363503391607E-2</v>
      </c>
      <c r="BI157" s="14">
        <v>0.109354435260715</v>
      </c>
      <c r="BJ157" s="14"/>
      <c r="BK157" s="14">
        <v>0.10583224250133499</v>
      </c>
      <c r="BL157" s="14">
        <v>8.1809084733555207E-2</v>
      </c>
      <c r="BM157" s="14">
        <v>0.10270033790010499</v>
      </c>
      <c r="BN157" s="14">
        <v>0.147651322546791</v>
      </c>
      <c r="BO157" s="14"/>
      <c r="BP157" s="14">
        <v>1.00137773438669E-2</v>
      </c>
      <c r="BQ157" s="14">
        <v>0.172355282470911</v>
      </c>
      <c r="BR157" s="14">
        <v>0.282057265814665</v>
      </c>
      <c r="BS157" s="14">
        <v>2.0723865577009001E-2</v>
      </c>
      <c r="BT157" s="14">
        <v>0.17347933161656401</v>
      </c>
    </row>
    <row r="158" spans="2:72" x14ac:dyDescent="0.35">
      <c r="B158" t="s">
        <v>132</v>
      </c>
      <c r="C158" s="14">
        <v>0.17329519437858301</v>
      </c>
      <c r="D158" s="14">
        <v>0.16473659452417599</v>
      </c>
      <c r="E158" s="14">
        <v>0.18217164061223401</v>
      </c>
      <c r="F158" s="14"/>
      <c r="G158" s="14">
        <v>9.6634074742368001E-2</v>
      </c>
      <c r="H158" s="14">
        <v>8.2569168142985996E-2</v>
      </c>
      <c r="I158" s="14">
        <v>0.12202381968412999</v>
      </c>
      <c r="J158" s="14">
        <v>0.20277731795663401</v>
      </c>
      <c r="K158" s="14">
        <v>0.24771055658209701</v>
      </c>
      <c r="L158" s="14">
        <v>0.26581563377437001</v>
      </c>
      <c r="M158" s="14"/>
      <c r="N158" s="14">
        <v>0.14149287663784699</v>
      </c>
      <c r="O158" s="14">
        <v>0.192875347120396</v>
      </c>
      <c r="P158" s="14">
        <v>0.148302186310796</v>
      </c>
      <c r="Q158" s="14">
        <v>0.20945647255665201</v>
      </c>
      <c r="R158" s="14"/>
      <c r="S158" s="14">
        <v>0.119759817767723</v>
      </c>
      <c r="T158" s="14">
        <v>0.17837786566488301</v>
      </c>
      <c r="U158" s="14">
        <v>0.178741483340287</v>
      </c>
      <c r="V158" s="14">
        <v>0.201387029706947</v>
      </c>
      <c r="W158" s="14">
        <v>0.194906775902813</v>
      </c>
      <c r="X158" s="14">
        <v>0.149297614528029</v>
      </c>
      <c r="Y158" s="14">
        <v>0.19105458485103199</v>
      </c>
      <c r="Z158" s="14">
        <v>0.16446623676272501</v>
      </c>
      <c r="AA158" s="14">
        <v>0.17193831596569001</v>
      </c>
      <c r="AB158" s="14">
        <v>0.202617604837978</v>
      </c>
      <c r="AC158" s="14">
        <v>0.20628733077276801</v>
      </c>
      <c r="AD158" s="14">
        <v>0.15025171007183999</v>
      </c>
      <c r="AE158" s="14"/>
      <c r="AF158" s="14">
        <v>0.211812583385942</v>
      </c>
      <c r="AG158" s="14">
        <v>0.19928383262809901</v>
      </c>
      <c r="AH158" s="14">
        <v>0.15657486700951601</v>
      </c>
      <c r="AI158" s="14">
        <v>9.7822305015529395E-2</v>
      </c>
      <c r="AJ158" s="14">
        <v>6.4324092952568301E-2</v>
      </c>
      <c r="AK158" s="14"/>
      <c r="AL158" s="14">
        <v>0.13411146745198599</v>
      </c>
      <c r="AM158" s="14">
        <v>0.19302277531391401</v>
      </c>
      <c r="AN158" s="14">
        <v>0.19661635029904601</v>
      </c>
      <c r="AO158" s="14">
        <v>0.21452632781634601</v>
      </c>
      <c r="AP158" s="14">
        <v>0.194133432136367</v>
      </c>
      <c r="AQ158" s="14">
        <v>0.20162827671848699</v>
      </c>
      <c r="AR158" s="14">
        <v>0.18887550883804299</v>
      </c>
      <c r="AS158" s="14">
        <v>0.20220886531976401</v>
      </c>
      <c r="AT158" s="14">
        <v>0.19585066122296099</v>
      </c>
      <c r="AU158" s="14">
        <v>0.146473756376436</v>
      </c>
      <c r="AV158" s="14">
        <v>0.16037976446743599</v>
      </c>
      <c r="AW158" s="14">
        <v>0.14400780096472399</v>
      </c>
      <c r="AX158" s="14">
        <v>0.145584576182133</v>
      </c>
      <c r="AY158" s="14">
        <v>0.124663745041207</v>
      </c>
      <c r="AZ158" s="14">
        <v>8.0615476741125097E-2</v>
      </c>
      <c r="BA158" s="14">
        <v>6.80244478270004E-2</v>
      </c>
      <c r="BB158" s="14"/>
      <c r="BC158" s="14">
        <v>9.4873315968336605E-2</v>
      </c>
      <c r="BD158" s="14">
        <v>0.20766274158009501</v>
      </c>
      <c r="BE158" s="14"/>
      <c r="BF158" s="14">
        <v>0.18786857421712899</v>
      </c>
      <c r="BG158" s="14">
        <v>0.185395565120405</v>
      </c>
      <c r="BH158" s="14">
        <v>0.158881444109012</v>
      </c>
      <c r="BI158" s="14">
        <v>0.13944998000089501</v>
      </c>
      <c r="BJ158" s="14"/>
      <c r="BK158" s="14">
        <v>0.18443039408095499</v>
      </c>
      <c r="BL158" s="14">
        <v>0.15258913814990099</v>
      </c>
      <c r="BM158" s="14">
        <v>0.16482973438836299</v>
      </c>
      <c r="BN158" s="14">
        <v>0.19292000309706001</v>
      </c>
      <c r="BO158" s="14"/>
      <c r="BP158" s="14">
        <v>3.88099658398907E-2</v>
      </c>
      <c r="BQ158" s="14">
        <v>0.29724540975121</v>
      </c>
      <c r="BR158" s="14">
        <v>0.34503979316399003</v>
      </c>
      <c r="BS158" s="14">
        <v>5.7993899092585399E-2</v>
      </c>
      <c r="BT158" s="14">
        <v>0.25592671483257701</v>
      </c>
    </row>
    <row r="159" spans="2:72" x14ac:dyDescent="0.35">
      <c r="B159" t="s">
        <v>133</v>
      </c>
      <c r="C159" s="14">
        <v>0.309815696211658</v>
      </c>
      <c r="D159" s="14">
        <v>0.29988767814216299</v>
      </c>
      <c r="E159" s="14">
        <v>0.31890738865843199</v>
      </c>
      <c r="F159" s="14"/>
      <c r="G159" s="14">
        <v>0.26853094705796099</v>
      </c>
      <c r="H159" s="14">
        <v>0.24351955524799901</v>
      </c>
      <c r="I159" s="14">
        <v>0.33180186707735798</v>
      </c>
      <c r="J159" s="14">
        <v>0.34931855842378101</v>
      </c>
      <c r="K159" s="14">
        <v>0.32752132464297801</v>
      </c>
      <c r="L159" s="14">
        <v>0.329253478120206</v>
      </c>
      <c r="M159" s="14"/>
      <c r="N159" s="14">
        <v>0.26201274873755198</v>
      </c>
      <c r="O159" s="14">
        <v>0.31292557651013703</v>
      </c>
      <c r="P159" s="14">
        <v>0.32221036262536001</v>
      </c>
      <c r="Q159" s="14">
        <v>0.34562038310486198</v>
      </c>
      <c r="R159" s="14"/>
      <c r="S159" s="14">
        <v>0.25056118333112398</v>
      </c>
      <c r="T159" s="14">
        <v>0.32298411996556903</v>
      </c>
      <c r="U159" s="14">
        <v>0.326240987405364</v>
      </c>
      <c r="V159" s="14">
        <v>0.29857865742877998</v>
      </c>
      <c r="W159" s="14">
        <v>0.33885687847714802</v>
      </c>
      <c r="X159" s="14">
        <v>0.32440539782479499</v>
      </c>
      <c r="Y159" s="14">
        <v>0.330885209535841</v>
      </c>
      <c r="Z159" s="14">
        <v>0.32773322574584401</v>
      </c>
      <c r="AA159" s="14">
        <v>0.30608260814791799</v>
      </c>
      <c r="AB159" s="14">
        <v>0.30154963985765199</v>
      </c>
      <c r="AC159" s="14">
        <v>0.332337983461791</v>
      </c>
      <c r="AD159" s="14">
        <v>0.32856567300634099</v>
      </c>
      <c r="AE159" s="14"/>
      <c r="AF159" s="14">
        <v>0.358225219605803</v>
      </c>
      <c r="AG159" s="14">
        <v>0.31895098430805302</v>
      </c>
      <c r="AH159" s="14">
        <v>0.27887952586529402</v>
      </c>
      <c r="AI159" s="14">
        <v>0.24312492211377301</v>
      </c>
      <c r="AJ159" s="14">
        <v>0.203766335245811</v>
      </c>
      <c r="AK159" s="14"/>
      <c r="AL159" s="14">
        <v>0.42289538002863297</v>
      </c>
      <c r="AM159" s="14">
        <v>0.35947575481356597</v>
      </c>
      <c r="AN159" s="14">
        <v>0.32142243992946701</v>
      </c>
      <c r="AO159" s="14">
        <v>0.358465739271291</v>
      </c>
      <c r="AP159" s="14">
        <v>0.330403055332258</v>
      </c>
      <c r="AQ159" s="14">
        <v>0.33180819892604502</v>
      </c>
      <c r="AR159" s="14">
        <v>0.30604612014117499</v>
      </c>
      <c r="AS159" s="14">
        <v>0.337001891808556</v>
      </c>
      <c r="AT159" s="14">
        <v>0.29005150125781398</v>
      </c>
      <c r="AU159" s="14">
        <v>0.337597116841589</v>
      </c>
      <c r="AV159" s="14">
        <v>0.31509692802290401</v>
      </c>
      <c r="AW159" s="14">
        <v>0.27457849053515798</v>
      </c>
      <c r="AX159" s="14">
        <v>0.26416262386006201</v>
      </c>
      <c r="AY159" s="14">
        <v>0.24807686895349401</v>
      </c>
      <c r="AZ159" s="14">
        <v>0.25819215168126097</v>
      </c>
      <c r="BA159" s="14">
        <v>0.17916513638328399</v>
      </c>
      <c r="BB159" s="14"/>
      <c r="BC159" s="14">
        <v>0.27397080254115902</v>
      </c>
      <c r="BD159" s="14">
        <v>0.325524336455005</v>
      </c>
      <c r="BE159" s="14"/>
      <c r="BF159" s="14">
        <v>0.28554102927427799</v>
      </c>
      <c r="BG159" s="14">
        <v>0.30015032284211801</v>
      </c>
      <c r="BH159" s="14">
        <v>0.313808251992095</v>
      </c>
      <c r="BI159" s="14">
        <v>0.37884507488191699</v>
      </c>
      <c r="BJ159" s="14"/>
      <c r="BK159" s="14">
        <v>0.28909127971972698</v>
      </c>
      <c r="BL159" s="14">
        <v>0.28708417707581502</v>
      </c>
      <c r="BM159" s="14">
        <v>0.30667691061064301</v>
      </c>
      <c r="BN159" s="14">
        <v>0.35675694832148702</v>
      </c>
      <c r="BO159" s="14"/>
      <c r="BP159" s="14">
        <v>0.20150518315921401</v>
      </c>
      <c r="BQ159" s="14">
        <v>0.41060452316371998</v>
      </c>
      <c r="BR159" s="14">
        <v>0.32982445212601902</v>
      </c>
      <c r="BS159" s="14">
        <v>0.20933006580518501</v>
      </c>
      <c r="BT159" s="14">
        <v>0.42857105187218097</v>
      </c>
    </row>
    <row r="160" spans="2:72" x14ac:dyDescent="0.35">
      <c r="B160" t="s">
        <v>134</v>
      </c>
      <c r="C160" s="14">
        <v>0.230258611549226</v>
      </c>
      <c r="D160" s="14">
        <v>0.249833336560535</v>
      </c>
      <c r="E160" s="14">
        <v>0.211173664342034</v>
      </c>
      <c r="F160" s="14"/>
      <c r="G160" s="14">
        <v>0.325771924809929</v>
      </c>
      <c r="H160" s="14">
        <v>0.30335004466765703</v>
      </c>
      <c r="I160" s="14">
        <v>0.268707379521682</v>
      </c>
      <c r="J160" s="14">
        <v>0.21757675708395799</v>
      </c>
      <c r="K160" s="14">
        <v>0.15841031412398099</v>
      </c>
      <c r="L160" s="14">
        <v>0.13468419263617201</v>
      </c>
      <c r="M160" s="14"/>
      <c r="N160" s="14">
        <v>0.26352191974578798</v>
      </c>
      <c r="O160" s="14">
        <v>0.22526418953565699</v>
      </c>
      <c r="P160" s="14">
        <v>0.25542386068883999</v>
      </c>
      <c r="Q160" s="14">
        <v>0.17742557863175901</v>
      </c>
      <c r="R160" s="14"/>
      <c r="S160" s="14">
        <v>0.27882525658132801</v>
      </c>
      <c r="T160" s="14">
        <v>0.24132821654983999</v>
      </c>
      <c r="U160" s="14">
        <v>0.199167446221691</v>
      </c>
      <c r="V160" s="14">
        <v>0.21141436072938599</v>
      </c>
      <c r="W160" s="14">
        <v>0.20198241557916799</v>
      </c>
      <c r="X160" s="14">
        <v>0.22099336556822699</v>
      </c>
      <c r="Y160" s="14">
        <v>0.21228303257408701</v>
      </c>
      <c r="Z160" s="14">
        <v>0.233616573174975</v>
      </c>
      <c r="AA160" s="14">
        <v>0.230772712068816</v>
      </c>
      <c r="AB160" s="14">
        <v>0.215816740099563</v>
      </c>
      <c r="AC160" s="14">
        <v>0.240461322551734</v>
      </c>
      <c r="AD160" s="14">
        <v>0.25683721131460202</v>
      </c>
      <c r="AE160" s="14"/>
      <c r="AF160" s="14">
        <v>0.18265017307023401</v>
      </c>
      <c r="AG160" s="14">
        <v>0.22974403517004399</v>
      </c>
      <c r="AH160" s="14">
        <v>0.26065912859044099</v>
      </c>
      <c r="AI160" s="14">
        <v>0.27636891681727799</v>
      </c>
      <c r="AJ160" s="14">
        <v>0.22428945100976599</v>
      </c>
      <c r="AK160" s="14"/>
      <c r="AL160" s="14">
        <v>0.163717351891629</v>
      </c>
      <c r="AM160" s="14">
        <v>0.14977508439037099</v>
      </c>
      <c r="AN160" s="14">
        <v>0.17724990892770201</v>
      </c>
      <c r="AO160" s="14">
        <v>0.153870797869012</v>
      </c>
      <c r="AP160" s="14">
        <v>0.19372501052244101</v>
      </c>
      <c r="AQ160" s="14">
        <v>0.222102987939089</v>
      </c>
      <c r="AR160" s="14">
        <v>0.256333314150264</v>
      </c>
      <c r="AS160" s="14">
        <v>0.21384606651424001</v>
      </c>
      <c r="AT160" s="14">
        <v>0.26060686796087001</v>
      </c>
      <c r="AU160" s="14">
        <v>0.237531603270522</v>
      </c>
      <c r="AV160" s="14">
        <v>0.266167772221024</v>
      </c>
      <c r="AW160" s="14">
        <v>0.26737000254844701</v>
      </c>
      <c r="AX160" s="14">
        <v>0.30306212362311902</v>
      </c>
      <c r="AY160" s="14">
        <v>0.32330411396631298</v>
      </c>
      <c r="AZ160" s="14">
        <v>0.35685183437221402</v>
      </c>
      <c r="BA160" s="14">
        <v>0.24452975641031299</v>
      </c>
      <c r="BB160" s="14"/>
      <c r="BC160" s="14">
        <v>0.275633291228012</v>
      </c>
      <c r="BD160" s="14">
        <v>0.210373644787063</v>
      </c>
      <c r="BE160" s="14"/>
      <c r="BF160" s="14">
        <v>0.23283721665461701</v>
      </c>
      <c r="BG160" s="14">
        <v>0.22484200765119999</v>
      </c>
      <c r="BH160" s="14">
        <v>0.23715867554474801</v>
      </c>
      <c r="BI160" s="14">
        <v>0.22496049275173799</v>
      </c>
      <c r="BJ160" s="14"/>
      <c r="BK160" s="14">
        <v>0.237246463101453</v>
      </c>
      <c r="BL160" s="14">
        <v>0.26324738248747498</v>
      </c>
      <c r="BM160" s="14">
        <v>0.24015534484907999</v>
      </c>
      <c r="BN160" s="14">
        <v>0.17825192652205801</v>
      </c>
      <c r="BO160" s="14"/>
      <c r="BP160" s="14">
        <v>0.43564783759058301</v>
      </c>
      <c r="BQ160" s="14">
        <v>0.111545425124042</v>
      </c>
      <c r="BR160" s="14">
        <v>3.8124578787939102E-2</v>
      </c>
      <c r="BS160" s="14">
        <v>0.31748089262409901</v>
      </c>
      <c r="BT160" s="14">
        <v>0.11693377469895599</v>
      </c>
    </row>
    <row r="161" spans="2:72" x14ac:dyDescent="0.35">
      <c r="B161" t="s">
        <v>135</v>
      </c>
      <c r="C161" s="14">
        <v>0.17727863521409101</v>
      </c>
      <c r="D161" s="14">
        <v>0.19377829764649299</v>
      </c>
      <c r="E161" s="14">
        <v>0.16098980293449</v>
      </c>
      <c r="F161" s="14"/>
      <c r="G161" s="14">
        <v>0.27946483399662198</v>
      </c>
      <c r="H161" s="14">
        <v>0.34613023007775401</v>
      </c>
      <c r="I161" s="14">
        <v>0.227384085089086</v>
      </c>
      <c r="J161" s="14">
        <v>0.114503293504539</v>
      </c>
      <c r="K161" s="14">
        <v>8.0502273282235706E-2</v>
      </c>
      <c r="L161" s="14">
        <v>4.7261091430816797E-2</v>
      </c>
      <c r="M161" s="14"/>
      <c r="N161" s="14">
        <v>0.27149558721822398</v>
      </c>
      <c r="O161" s="14">
        <v>0.147539689159746</v>
      </c>
      <c r="P161" s="14">
        <v>0.16817343521525799</v>
      </c>
      <c r="Q161" s="14">
        <v>0.115706507699673</v>
      </c>
      <c r="R161" s="14"/>
      <c r="S161" s="14">
        <v>0.29505086955891002</v>
      </c>
      <c r="T161" s="14">
        <v>0.137263119302241</v>
      </c>
      <c r="U161" s="14">
        <v>0.15382620802377001</v>
      </c>
      <c r="V161" s="14">
        <v>0.16455233852532899</v>
      </c>
      <c r="W161" s="14">
        <v>0.145632992007622</v>
      </c>
      <c r="X161" s="14">
        <v>0.204448573743018</v>
      </c>
      <c r="Y161" s="14">
        <v>0.12337411469531399</v>
      </c>
      <c r="Z161" s="14">
        <v>0.17025764361054099</v>
      </c>
      <c r="AA161" s="14">
        <v>0.18285284037346</v>
      </c>
      <c r="AB161" s="14">
        <v>0.15206575874593201</v>
      </c>
      <c r="AC161" s="14">
        <v>0.12444210489495799</v>
      </c>
      <c r="AD161" s="14">
        <v>0.19060095013877401</v>
      </c>
      <c r="AE161" s="14"/>
      <c r="AF161" s="14">
        <v>9.1912973907590304E-2</v>
      </c>
      <c r="AG161" s="14">
        <v>0.13523981396325399</v>
      </c>
      <c r="AH161" s="14">
        <v>0.22755905170201801</v>
      </c>
      <c r="AI161" s="14">
        <v>0.342010034503059</v>
      </c>
      <c r="AJ161" s="14">
        <v>0.47427754784641801</v>
      </c>
      <c r="AK161" s="14"/>
      <c r="AL161" s="14">
        <v>0.14181994993219599</v>
      </c>
      <c r="AM161" s="14">
        <v>0.15484531397659099</v>
      </c>
      <c r="AN161" s="14">
        <v>0.12019384353926001</v>
      </c>
      <c r="AO161" s="14">
        <v>9.6350662690039293E-2</v>
      </c>
      <c r="AP161" s="14">
        <v>0.15888115318662599</v>
      </c>
      <c r="AQ161" s="14">
        <v>0.112017612604458</v>
      </c>
      <c r="AR161" s="14">
        <v>0.14537814261915799</v>
      </c>
      <c r="AS161" s="14">
        <v>0.13664881083646799</v>
      </c>
      <c r="AT161" s="14">
        <v>0.15021330629662499</v>
      </c>
      <c r="AU161" s="14">
        <v>0.174923442726409</v>
      </c>
      <c r="AV161" s="14">
        <v>0.187558205768487</v>
      </c>
      <c r="AW161" s="14">
        <v>0.226006472376479</v>
      </c>
      <c r="AX161" s="14">
        <v>0.226966771068739</v>
      </c>
      <c r="AY161" s="14">
        <v>0.27319415086771598</v>
      </c>
      <c r="AZ161" s="14">
        <v>0.26555311151197503</v>
      </c>
      <c r="BA161" s="14">
        <v>0.48567094883457401</v>
      </c>
      <c r="BB161" s="14"/>
      <c r="BC161" s="14">
        <v>0.31581931689895498</v>
      </c>
      <c r="BD161" s="14">
        <v>0.11656466720344801</v>
      </c>
      <c r="BE161" s="14"/>
      <c r="BF161" s="14">
        <v>0.177929656702426</v>
      </c>
      <c r="BG161" s="14">
        <v>0.16825018793287499</v>
      </c>
      <c r="BH161" s="14">
        <v>0.20342526485075399</v>
      </c>
      <c r="BI161" s="14">
        <v>0.14739001710473501</v>
      </c>
      <c r="BJ161" s="14"/>
      <c r="BK161" s="14">
        <v>0.18339962059653001</v>
      </c>
      <c r="BL161" s="14">
        <v>0.21527021755325201</v>
      </c>
      <c r="BM161" s="14">
        <v>0.18563767225180999</v>
      </c>
      <c r="BN161" s="14">
        <v>0.124419799512605</v>
      </c>
      <c r="BO161" s="14"/>
      <c r="BP161" s="14">
        <v>0.314023236066445</v>
      </c>
      <c r="BQ161" s="14">
        <v>8.2493594901160792E-3</v>
      </c>
      <c r="BR161" s="14">
        <v>4.9539101073871501E-3</v>
      </c>
      <c r="BS161" s="14">
        <v>0.39447127690112199</v>
      </c>
      <c r="BT161" s="14">
        <v>2.5089126979722098E-2</v>
      </c>
    </row>
    <row r="162" spans="2:72" x14ac:dyDescent="0.35">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row>
    <row r="163" spans="2:72" x14ac:dyDescent="0.35">
      <c r="B163" s="6" t="s">
        <v>147</v>
      </c>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row>
    <row r="164" spans="2:72" x14ac:dyDescent="0.35">
      <c r="B164" s="21" t="s">
        <v>106</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row>
    <row r="165" spans="2:72" x14ac:dyDescent="0.35">
      <c r="B165" t="s">
        <v>131</v>
      </c>
      <c r="C165" s="14">
        <v>0.12494783100174101</v>
      </c>
      <c r="D165" s="14">
        <v>0.13511917737936599</v>
      </c>
      <c r="E165" s="14">
        <v>0.11557964676805201</v>
      </c>
      <c r="F165" s="14"/>
      <c r="G165" s="14">
        <v>8.3892316182034396E-2</v>
      </c>
      <c r="H165" s="14">
        <v>0.159745653029914</v>
      </c>
      <c r="I165" s="14">
        <v>0.108910664940743</v>
      </c>
      <c r="J165" s="14">
        <v>0.10928070377398499</v>
      </c>
      <c r="K165" s="14">
        <v>0.124885398970922</v>
      </c>
      <c r="L165" s="14">
        <v>0.149656216457559</v>
      </c>
      <c r="M165" s="14"/>
      <c r="N165" s="14">
        <v>0.17075978178736001</v>
      </c>
      <c r="O165" s="14">
        <v>0.10756381685824699</v>
      </c>
      <c r="P165" s="14">
        <v>0.121050396295851</v>
      </c>
      <c r="Q165" s="14">
        <v>9.5820576490815601E-2</v>
      </c>
      <c r="R165" s="14"/>
      <c r="S165" s="14">
        <v>0.15724677579694901</v>
      </c>
      <c r="T165" s="14">
        <v>0.116714726388691</v>
      </c>
      <c r="U165" s="14">
        <v>0.12592595982619501</v>
      </c>
      <c r="V165" s="14">
        <v>0.120025645293839</v>
      </c>
      <c r="W165" s="14">
        <v>0.10678807597804101</v>
      </c>
      <c r="X165" s="14">
        <v>0.117865009461327</v>
      </c>
      <c r="Y165" s="14">
        <v>0.122308779403417</v>
      </c>
      <c r="Z165" s="14">
        <v>0.12225473055613301</v>
      </c>
      <c r="AA165" s="14">
        <v>0.12769485003226</v>
      </c>
      <c r="AB165" s="14">
        <v>0.113942809839735</v>
      </c>
      <c r="AC165" s="14">
        <v>0.12395340982547499</v>
      </c>
      <c r="AD165" s="14">
        <v>0.12088048328711</v>
      </c>
      <c r="AE165" s="14"/>
      <c r="AF165" s="14">
        <v>0.105472755074644</v>
      </c>
      <c r="AG165" s="14">
        <v>8.9688974511331399E-2</v>
      </c>
      <c r="AH165" s="14">
        <v>0.13847557067623401</v>
      </c>
      <c r="AI165" s="14">
        <v>0.18311126765769201</v>
      </c>
      <c r="AJ165" s="14">
        <v>0.24053551158703099</v>
      </c>
      <c r="AK165" s="14"/>
      <c r="AL165" s="14">
        <v>4.8451837489201399E-2</v>
      </c>
      <c r="AM165" s="14">
        <v>8.9389953711786693E-2</v>
      </c>
      <c r="AN165" s="14">
        <v>0.114987840202287</v>
      </c>
      <c r="AO165" s="14">
        <v>0.111417796609684</v>
      </c>
      <c r="AP165" s="14">
        <v>0.103322420521862</v>
      </c>
      <c r="AQ165" s="14">
        <v>0.10632863132834</v>
      </c>
      <c r="AR165" s="14">
        <v>0.104275408354546</v>
      </c>
      <c r="AS165" s="14">
        <v>0.134008105936578</v>
      </c>
      <c r="AT165" s="14">
        <v>0.111798747590398</v>
      </c>
      <c r="AU165" s="14">
        <v>0.10556647929457599</v>
      </c>
      <c r="AV165" s="14">
        <v>0.13369853351248501</v>
      </c>
      <c r="AW165" s="14">
        <v>0.13811975827415701</v>
      </c>
      <c r="AX165" s="14">
        <v>0.124914876568142</v>
      </c>
      <c r="AY165" s="14">
        <v>0.163503887211844</v>
      </c>
      <c r="AZ165" s="14">
        <v>0.17862800861825301</v>
      </c>
      <c r="BA165" s="14">
        <v>0.26262633722620299</v>
      </c>
      <c r="BB165" s="14"/>
      <c r="BC165" s="14">
        <v>0.161482869149675</v>
      </c>
      <c r="BD165" s="14">
        <v>0.108936742342404</v>
      </c>
      <c r="BE165" s="14"/>
      <c r="BF165" s="14">
        <v>0.15194002814108701</v>
      </c>
      <c r="BG165" s="14">
        <v>0.13631546909426301</v>
      </c>
      <c r="BH165" s="14">
        <v>0.111643513970514</v>
      </c>
      <c r="BI165" s="14">
        <v>6.4094677669377501E-2</v>
      </c>
      <c r="BJ165" s="14"/>
      <c r="BK165" s="14">
        <v>0.159682205022803</v>
      </c>
      <c r="BL165" s="14">
        <v>0.137885098125618</v>
      </c>
      <c r="BM165" s="14">
        <v>0.11607828680189999</v>
      </c>
      <c r="BN165" s="14">
        <v>9.0954366161275099E-2</v>
      </c>
      <c r="BO165" s="14"/>
      <c r="BP165" s="14">
        <v>4.77006776831118E-2</v>
      </c>
      <c r="BQ165" s="14">
        <v>9.4189283480159994E-2</v>
      </c>
      <c r="BR165" s="14">
        <v>0.11006672386794</v>
      </c>
      <c r="BS165" s="14">
        <v>0.321084570010501</v>
      </c>
      <c r="BT165" s="14">
        <v>3.2917970677800702E-2</v>
      </c>
    </row>
    <row r="166" spans="2:72" x14ac:dyDescent="0.35">
      <c r="B166" t="s">
        <v>132</v>
      </c>
      <c r="C166" s="14">
        <v>0.23538644760042901</v>
      </c>
      <c r="D166" s="14">
        <v>0.25008267030769898</v>
      </c>
      <c r="E166" s="14">
        <v>0.221845302987318</v>
      </c>
      <c r="F166" s="14"/>
      <c r="G166" s="14">
        <v>0.188078004013635</v>
      </c>
      <c r="H166" s="14">
        <v>0.215372391972904</v>
      </c>
      <c r="I166" s="14">
        <v>0.20267417711264299</v>
      </c>
      <c r="J166" s="14">
        <v>0.257650268562443</v>
      </c>
      <c r="K166" s="14">
        <v>0.26325312788710797</v>
      </c>
      <c r="L166" s="14">
        <v>0.27289643364412602</v>
      </c>
      <c r="M166" s="14"/>
      <c r="N166" s="14">
        <v>0.26772601245542199</v>
      </c>
      <c r="O166" s="14">
        <v>0.25987477841075401</v>
      </c>
      <c r="P166" s="14">
        <v>0.22514635932419899</v>
      </c>
      <c r="Q166" s="14">
        <v>0.18520909993482301</v>
      </c>
      <c r="R166" s="14"/>
      <c r="S166" s="14">
        <v>0.22834692570967</v>
      </c>
      <c r="T166" s="14">
        <v>0.242767072056913</v>
      </c>
      <c r="U166" s="14">
        <v>0.24765622549038599</v>
      </c>
      <c r="V166" s="14">
        <v>0.22926708478718</v>
      </c>
      <c r="W166" s="14">
        <v>0.24116995496615901</v>
      </c>
      <c r="X166" s="14">
        <v>0.230079568643936</v>
      </c>
      <c r="Y166" s="14">
        <v>0.25339143477375298</v>
      </c>
      <c r="Z166" s="14">
        <v>0.17673499051737601</v>
      </c>
      <c r="AA166" s="14">
        <v>0.221311548516647</v>
      </c>
      <c r="AB166" s="14">
        <v>0.23694733114611599</v>
      </c>
      <c r="AC166" s="14">
        <v>0.24854429599958699</v>
      </c>
      <c r="AD166" s="14">
        <v>0.27960942132383099</v>
      </c>
      <c r="AE166" s="14"/>
      <c r="AF166" s="14">
        <v>0.20196720371106799</v>
      </c>
      <c r="AG166" s="14">
        <v>0.24580244828416101</v>
      </c>
      <c r="AH166" s="14">
        <v>0.25955188955660402</v>
      </c>
      <c r="AI166" s="14">
        <v>0.22140477225434399</v>
      </c>
      <c r="AJ166" s="14">
        <v>0.214114750294705</v>
      </c>
      <c r="AK166" s="14"/>
      <c r="AL166" s="14">
        <v>0.12543231571297001</v>
      </c>
      <c r="AM166" s="14">
        <v>0.16428409069985001</v>
      </c>
      <c r="AN166" s="14">
        <v>0.18160297529463401</v>
      </c>
      <c r="AO166" s="14">
        <v>0.20185495978502199</v>
      </c>
      <c r="AP166" s="14">
        <v>0.233233478912861</v>
      </c>
      <c r="AQ166" s="14">
        <v>0.23309680054623</v>
      </c>
      <c r="AR166" s="14">
        <v>0.25211455573285901</v>
      </c>
      <c r="AS166" s="14">
        <v>0.24326217239478601</v>
      </c>
      <c r="AT166" s="14">
        <v>0.25992120239289002</v>
      </c>
      <c r="AU166" s="14">
        <v>0.25917940213576901</v>
      </c>
      <c r="AV166" s="14">
        <v>0.233193097814586</v>
      </c>
      <c r="AW166" s="14">
        <v>0.26432213408030097</v>
      </c>
      <c r="AX166" s="14">
        <v>0.27111211481213998</v>
      </c>
      <c r="AY166" s="14">
        <v>0.25122779024828901</v>
      </c>
      <c r="AZ166" s="14">
        <v>0.26107334547581301</v>
      </c>
      <c r="BA166" s="14">
        <v>0.25398873339315198</v>
      </c>
      <c r="BB166" s="14"/>
      <c r="BC166" s="14">
        <v>0.23061175805116199</v>
      </c>
      <c r="BD166" s="14">
        <v>0.23747890409067701</v>
      </c>
      <c r="BE166" s="14"/>
      <c r="BF166" s="14">
        <v>0.30449985572664501</v>
      </c>
      <c r="BG166" s="14">
        <v>0.25217313352730503</v>
      </c>
      <c r="BH166" s="14">
        <v>0.19248610088953999</v>
      </c>
      <c r="BI166" s="14">
        <v>0.128525772330188</v>
      </c>
      <c r="BJ166" s="14"/>
      <c r="BK166" s="14">
        <v>0.30230976066942</v>
      </c>
      <c r="BL166" s="14">
        <v>0.27126159397086702</v>
      </c>
      <c r="BM166" s="14">
        <v>0.22384204861344201</v>
      </c>
      <c r="BN166" s="14">
        <v>0.15143441794712501</v>
      </c>
      <c r="BO166" s="14"/>
      <c r="BP166" s="14">
        <v>0.139751988706528</v>
      </c>
      <c r="BQ166" s="14">
        <v>0.33522936675123</v>
      </c>
      <c r="BR166" s="14">
        <v>0.31608967557114698</v>
      </c>
      <c r="BS166" s="14">
        <v>0.33710228987949198</v>
      </c>
      <c r="BT166" s="14">
        <v>0.13075086864617499</v>
      </c>
    </row>
    <row r="167" spans="2:72" x14ac:dyDescent="0.35">
      <c r="B167" t="s">
        <v>133</v>
      </c>
      <c r="C167" s="14">
        <v>0.33373750112383899</v>
      </c>
      <c r="D167" s="14">
        <v>0.31767201735835099</v>
      </c>
      <c r="E167" s="14">
        <v>0.34841839285356702</v>
      </c>
      <c r="F167" s="14"/>
      <c r="G167" s="14">
        <v>0.34710000149970699</v>
      </c>
      <c r="H167" s="14">
        <v>0.284895265942884</v>
      </c>
      <c r="I167" s="14">
        <v>0.34330372879406201</v>
      </c>
      <c r="J167" s="14">
        <v>0.34283997231202301</v>
      </c>
      <c r="K167" s="14">
        <v>0.34434898654051599</v>
      </c>
      <c r="L167" s="14">
        <v>0.34232219371802503</v>
      </c>
      <c r="M167" s="14"/>
      <c r="N167" s="14">
        <v>0.30295879656216901</v>
      </c>
      <c r="O167" s="14">
        <v>0.33568026080562902</v>
      </c>
      <c r="P167" s="14">
        <v>0.33020606877229602</v>
      </c>
      <c r="Q167" s="14">
        <v>0.367687262752039</v>
      </c>
      <c r="R167" s="14"/>
      <c r="S167" s="14">
        <v>0.31559988982710602</v>
      </c>
      <c r="T167" s="14">
        <v>0.348121726672315</v>
      </c>
      <c r="U167" s="14">
        <v>0.33465386416737503</v>
      </c>
      <c r="V167" s="14">
        <v>0.30824992971609699</v>
      </c>
      <c r="W167" s="14">
        <v>0.35003034307814601</v>
      </c>
      <c r="X167" s="14">
        <v>0.318251292460691</v>
      </c>
      <c r="Y167" s="14">
        <v>0.33315154489306598</v>
      </c>
      <c r="Z167" s="14">
        <v>0.358218147702208</v>
      </c>
      <c r="AA167" s="14">
        <v>0.36314322887702599</v>
      </c>
      <c r="AB167" s="14">
        <v>0.36289955778631</v>
      </c>
      <c r="AC167" s="14">
        <v>0.29605864698341</v>
      </c>
      <c r="AD167" s="14">
        <v>0.27480612767675799</v>
      </c>
      <c r="AE167" s="14"/>
      <c r="AF167" s="14">
        <v>0.37058732107613201</v>
      </c>
      <c r="AG167" s="14">
        <v>0.34669045594898501</v>
      </c>
      <c r="AH167" s="14">
        <v>0.31852664409785503</v>
      </c>
      <c r="AI167" s="14">
        <v>0.29036139794104898</v>
      </c>
      <c r="AJ167" s="14">
        <v>0.23426675480373799</v>
      </c>
      <c r="AK167" s="14"/>
      <c r="AL167" s="14">
        <v>0.445187289880632</v>
      </c>
      <c r="AM167" s="14">
        <v>0.40767457221526399</v>
      </c>
      <c r="AN167" s="14">
        <v>0.34410893949013699</v>
      </c>
      <c r="AO167" s="14">
        <v>0.36505472441761599</v>
      </c>
      <c r="AP167" s="14">
        <v>0.34868793779535001</v>
      </c>
      <c r="AQ167" s="14">
        <v>0.33559415811732901</v>
      </c>
      <c r="AR167" s="14">
        <v>0.324499690132806</v>
      </c>
      <c r="AS167" s="14">
        <v>0.34354989808112701</v>
      </c>
      <c r="AT167" s="14">
        <v>0.32124388912256802</v>
      </c>
      <c r="AU167" s="14">
        <v>0.33020305895392499</v>
      </c>
      <c r="AV167" s="14">
        <v>0.32890217208241801</v>
      </c>
      <c r="AW167" s="14">
        <v>0.33169417114133698</v>
      </c>
      <c r="AX167" s="14">
        <v>0.32491918218208798</v>
      </c>
      <c r="AY167" s="14">
        <v>0.366816185764133</v>
      </c>
      <c r="AZ167" s="14">
        <v>0.28902228233084198</v>
      </c>
      <c r="BA167" s="14">
        <v>0.19640931204829001</v>
      </c>
      <c r="BB167" s="14"/>
      <c r="BC167" s="14">
        <v>0.28762368478615202</v>
      </c>
      <c r="BD167" s="14">
        <v>0.35394638660011801</v>
      </c>
      <c r="BE167" s="14"/>
      <c r="BF167" s="14">
        <v>0.29510161682241898</v>
      </c>
      <c r="BG167" s="14">
        <v>0.32993645208420502</v>
      </c>
      <c r="BH167" s="14">
        <v>0.342047326063456</v>
      </c>
      <c r="BI167" s="14">
        <v>0.41011300781522803</v>
      </c>
      <c r="BJ167" s="14"/>
      <c r="BK167" s="14">
        <v>0.29452565611138598</v>
      </c>
      <c r="BL167" s="14">
        <v>0.320419041749122</v>
      </c>
      <c r="BM167" s="14">
        <v>0.337510114070391</v>
      </c>
      <c r="BN167" s="14">
        <v>0.38119879763730902</v>
      </c>
      <c r="BO167" s="14"/>
      <c r="BP167" s="14">
        <v>0.30090309342940402</v>
      </c>
      <c r="BQ167" s="14">
        <v>0.37264382146873598</v>
      </c>
      <c r="BR167" s="14">
        <v>0.36971111669262102</v>
      </c>
      <c r="BS167" s="14">
        <v>0.20141830955579601</v>
      </c>
      <c r="BT167" s="14">
        <v>0.44854115753558399</v>
      </c>
    </row>
    <row r="168" spans="2:72" x14ac:dyDescent="0.35">
      <c r="B168" t="s">
        <v>134</v>
      </c>
      <c r="C168" s="14">
        <v>0.21402595057957599</v>
      </c>
      <c r="D168" s="14">
        <v>0.21071659932960099</v>
      </c>
      <c r="E168" s="14">
        <v>0.217238068028131</v>
      </c>
      <c r="F168" s="14"/>
      <c r="G168" s="14">
        <v>0.24497292317434499</v>
      </c>
      <c r="H168" s="14">
        <v>0.22463071821700101</v>
      </c>
      <c r="I168" s="14">
        <v>0.231946268969177</v>
      </c>
      <c r="J168" s="14">
        <v>0.21430394967987401</v>
      </c>
      <c r="K168" s="14">
        <v>0.19125400843489801</v>
      </c>
      <c r="L168" s="14">
        <v>0.185346984387323</v>
      </c>
      <c r="M168" s="14"/>
      <c r="N168" s="14">
        <v>0.18631826708473401</v>
      </c>
      <c r="O168" s="14">
        <v>0.22018973585364399</v>
      </c>
      <c r="P168" s="14">
        <v>0.229403821290008</v>
      </c>
      <c r="Q168" s="14">
        <v>0.22446107055227699</v>
      </c>
      <c r="R168" s="14"/>
      <c r="S168" s="14">
        <v>0.20012057557065899</v>
      </c>
      <c r="T168" s="14">
        <v>0.20565574108850901</v>
      </c>
      <c r="U168" s="14">
        <v>0.19706494094385699</v>
      </c>
      <c r="V168" s="14">
        <v>0.234782090797829</v>
      </c>
      <c r="W168" s="14">
        <v>0.22197971451144799</v>
      </c>
      <c r="X168" s="14">
        <v>0.228142987538828</v>
      </c>
      <c r="Y168" s="14">
        <v>0.20898967033804999</v>
      </c>
      <c r="Z168" s="14">
        <v>0.24387438307270001</v>
      </c>
      <c r="AA168" s="14">
        <v>0.20451861628287701</v>
      </c>
      <c r="AB168" s="14">
        <v>0.208956695094416</v>
      </c>
      <c r="AC168" s="14">
        <v>0.23886142804445301</v>
      </c>
      <c r="AD168" s="14">
        <v>0.219577564837067</v>
      </c>
      <c r="AE168" s="14"/>
      <c r="AF168" s="14">
        <v>0.211615324819664</v>
      </c>
      <c r="AG168" s="14">
        <v>0.225382637944401</v>
      </c>
      <c r="AH168" s="14">
        <v>0.206449994838907</v>
      </c>
      <c r="AI168" s="14">
        <v>0.21586504554692601</v>
      </c>
      <c r="AJ168" s="14">
        <v>0.17149049270049099</v>
      </c>
      <c r="AK168" s="14"/>
      <c r="AL168" s="14">
        <v>0.152162425200048</v>
      </c>
      <c r="AM168" s="14">
        <v>0.16967007762293601</v>
      </c>
      <c r="AN168" s="14">
        <v>0.222079000114798</v>
      </c>
      <c r="AO168" s="14">
        <v>0.21398319104277</v>
      </c>
      <c r="AP168" s="14">
        <v>0.216556647546993</v>
      </c>
      <c r="AQ168" s="14">
        <v>0.24669923559194801</v>
      </c>
      <c r="AR168" s="14">
        <v>0.240105364813817</v>
      </c>
      <c r="AS168" s="14">
        <v>0.21671813677613799</v>
      </c>
      <c r="AT168" s="14">
        <v>0.232595152832867</v>
      </c>
      <c r="AU168" s="14">
        <v>0.24288242697381399</v>
      </c>
      <c r="AV168" s="14">
        <v>0.22848324717047799</v>
      </c>
      <c r="AW168" s="14">
        <v>0.18018770772308099</v>
      </c>
      <c r="AX168" s="14">
        <v>0.19770544870979601</v>
      </c>
      <c r="AY168" s="14">
        <v>0.161367658261548</v>
      </c>
      <c r="AZ168" s="14">
        <v>0.18406596541312101</v>
      </c>
      <c r="BA168" s="14">
        <v>0.171589412172477</v>
      </c>
      <c r="BB168" s="14"/>
      <c r="BC168" s="14">
        <v>0.21427464363203499</v>
      </c>
      <c r="BD168" s="14">
        <v>0.21391696351636899</v>
      </c>
      <c r="BE168" s="14"/>
      <c r="BF168" s="14">
        <v>0.18990145176847001</v>
      </c>
      <c r="BG168" s="14">
        <v>0.20550520942285699</v>
      </c>
      <c r="BH168" s="14">
        <v>0.23202505590268099</v>
      </c>
      <c r="BI168" s="14">
        <v>0.25216790636700698</v>
      </c>
      <c r="BJ168" s="14"/>
      <c r="BK168" s="14">
        <v>0.18688213388009101</v>
      </c>
      <c r="BL168" s="14">
        <v>0.202870049317256</v>
      </c>
      <c r="BM168" s="14">
        <v>0.226124362711312</v>
      </c>
      <c r="BN168" s="14">
        <v>0.233050696846264</v>
      </c>
      <c r="BO168" s="14"/>
      <c r="BP168" s="14">
        <v>0.333318593080218</v>
      </c>
      <c r="BQ168" s="14">
        <v>0.160474787545098</v>
      </c>
      <c r="BR168" s="14">
        <v>0.17847049237276</v>
      </c>
      <c r="BS168" s="14">
        <v>9.4226749445486299E-2</v>
      </c>
      <c r="BT168" s="14">
        <v>0.26918283927126901</v>
      </c>
    </row>
    <row r="169" spans="2:72" x14ac:dyDescent="0.35">
      <c r="B169" t="s">
        <v>135</v>
      </c>
      <c r="C169" s="14">
        <v>9.1902269694415895E-2</v>
      </c>
      <c r="D169" s="14">
        <v>8.6409535624984199E-2</v>
      </c>
      <c r="E169" s="14">
        <v>9.69185893629321E-2</v>
      </c>
      <c r="F169" s="14"/>
      <c r="G169" s="14">
        <v>0.135956755130278</v>
      </c>
      <c r="H169" s="14">
        <v>0.115355970837297</v>
      </c>
      <c r="I169" s="14">
        <v>0.113165160183376</v>
      </c>
      <c r="J169" s="14">
        <v>7.5925105671675305E-2</v>
      </c>
      <c r="K169" s="14">
        <v>7.6258478166554997E-2</v>
      </c>
      <c r="L169" s="14">
        <v>4.9778171792967299E-2</v>
      </c>
      <c r="M169" s="14"/>
      <c r="N169" s="14">
        <v>7.2237142110314803E-2</v>
      </c>
      <c r="O169" s="14">
        <v>7.6691408071726294E-2</v>
      </c>
      <c r="P169" s="14">
        <v>9.4193354317645403E-2</v>
      </c>
      <c r="Q169" s="14">
        <v>0.12682199027004601</v>
      </c>
      <c r="R169" s="14"/>
      <c r="S169" s="14">
        <v>9.8685833095616002E-2</v>
      </c>
      <c r="T169" s="14">
        <v>8.6740733793572694E-2</v>
      </c>
      <c r="U169" s="14">
        <v>9.4699009572185994E-2</v>
      </c>
      <c r="V169" s="14">
        <v>0.107675249405055</v>
      </c>
      <c r="W169" s="14">
        <v>8.0031911466205294E-2</v>
      </c>
      <c r="X169" s="14">
        <v>0.105661141895217</v>
      </c>
      <c r="Y169" s="14">
        <v>8.2158570591714497E-2</v>
      </c>
      <c r="Z169" s="14">
        <v>9.8917748151582802E-2</v>
      </c>
      <c r="AA169" s="14">
        <v>8.3331756291190301E-2</v>
      </c>
      <c r="AB169" s="14">
        <v>7.7253606133423094E-2</v>
      </c>
      <c r="AC169" s="14">
        <v>9.2582219147075803E-2</v>
      </c>
      <c r="AD169" s="14">
        <v>0.105126402875234</v>
      </c>
      <c r="AE169" s="14"/>
      <c r="AF169" s="14">
        <v>0.11035739531849099</v>
      </c>
      <c r="AG169" s="14">
        <v>9.24354833111211E-2</v>
      </c>
      <c r="AH169" s="14">
        <v>7.6995900830400199E-2</v>
      </c>
      <c r="AI169" s="14">
        <v>8.9257516599988498E-2</v>
      </c>
      <c r="AJ169" s="14">
        <v>0.139592490614034</v>
      </c>
      <c r="AK169" s="14"/>
      <c r="AL169" s="14">
        <v>0.22876613171714799</v>
      </c>
      <c r="AM169" s="14">
        <v>0.16898130575016401</v>
      </c>
      <c r="AN169" s="14">
        <v>0.137221244898143</v>
      </c>
      <c r="AO169" s="14">
        <v>0.107689328144908</v>
      </c>
      <c r="AP169" s="14">
        <v>9.8199515222933006E-2</v>
      </c>
      <c r="AQ169" s="14">
        <v>7.8281174416152594E-2</v>
      </c>
      <c r="AR169" s="14">
        <v>7.9004980965971403E-2</v>
      </c>
      <c r="AS169" s="14">
        <v>6.2461686811369502E-2</v>
      </c>
      <c r="AT169" s="14">
        <v>7.4441008061275502E-2</v>
      </c>
      <c r="AU169" s="14">
        <v>6.2168632641915897E-2</v>
      </c>
      <c r="AV169" s="14">
        <v>7.5722949420033298E-2</v>
      </c>
      <c r="AW169" s="14">
        <v>8.5676228781124103E-2</v>
      </c>
      <c r="AX169" s="14">
        <v>8.1348377727834598E-2</v>
      </c>
      <c r="AY169" s="14">
        <v>5.7084478514186299E-2</v>
      </c>
      <c r="AZ169" s="14">
        <v>8.7210398161971001E-2</v>
      </c>
      <c r="BA169" s="14">
        <v>0.11538620515987701</v>
      </c>
      <c r="BB169" s="14"/>
      <c r="BC169" s="14">
        <v>0.106007044380976</v>
      </c>
      <c r="BD169" s="14">
        <v>8.5721003450432195E-2</v>
      </c>
      <c r="BE169" s="14"/>
      <c r="BF169" s="14">
        <v>5.8557047541379498E-2</v>
      </c>
      <c r="BG169" s="14">
        <v>7.6069735871369004E-2</v>
      </c>
      <c r="BH169" s="14">
        <v>0.121798003173809</v>
      </c>
      <c r="BI169" s="14">
        <v>0.14509863581820001</v>
      </c>
      <c r="BJ169" s="14"/>
      <c r="BK169" s="14">
        <v>5.6600244316299703E-2</v>
      </c>
      <c r="BL169" s="14">
        <v>6.7564216837135593E-2</v>
      </c>
      <c r="BM169" s="14">
        <v>9.6445187802954593E-2</v>
      </c>
      <c r="BN169" s="14">
        <v>0.143361721408027</v>
      </c>
      <c r="BO169" s="14"/>
      <c r="BP169" s="14">
        <v>0.17832564710073801</v>
      </c>
      <c r="BQ169" s="14">
        <v>3.7462740754774897E-2</v>
      </c>
      <c r="BR169" s="14">
        <v>2.5661991495531299E-2</v>
      </c>
      <c r="BS169" s="14">
        <v>4.6168081108724897E-2</v>
      </c>
      <c r="BT169" s="14">
        <v>0.118607163869172</v>
      </c>
    </row>
    <row r="170" spans="2:72" x14ac:dyDescent="0.35">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row>
    <row r="171" spans="2:72" x14ac:dyDescent="0.35">
      <c r="B171" s="6" t="s">
        <v>148</v>
      </c>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row>
    <row r="172" spans="2:72" x14ac:dyDescent="0.35">
      <c r="B172" s="21" t="s">
        <v>106</v>
      </c>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row>
    <row r="173" spans="2:72" x14ac:dyDescent="0.35">
      <c r="B173" t="s">
        <v>131</v>
      </c>
      <c r="C173" s="14">
        <v>0.17111864032569099</v>
      </c>
      <c r="D173" s="14">
        <v>0.20252793223107601</v>
      </c>
      <c r="E173" s="14">
        <v>0.140998708902143</v>
      </c>
      <c r="F173" s="14"/>
      <c r="G173" s="14">
        <v>8.1118997913735294E-2</v>
      </c>
      <c r="H173" s="14">
        <v>0.112887719227484</v>
      </c>
      <c r="I173" s="14">
        <v>0.10407761160502101</v>
      </c>
      <c r="J173" s="14">
        <v>0.13424669891214799</v>
      </c>
      <c r="K173" s="14">
        <v>0.22400595166223999</v>
      </c>
      <c r="L173" s="14">
        <v>0.32716900316623199</v>
      </c>
      <c r="M173" s="14"/>
      <c r="N173" s="14">
        <v>0.196352419719237</v>
      </c>
      <c r="O173" s="14">
        <v>0.17826543893191901</v>
      </c>
      <c r="P173" s="14">
        <v>0.16028235151089501</v>
      </c>
      <c r="Q173" s="14">
        <v>0.14603953624379401</v>
      </c>
      <c r="R173" s="14"/>
      <c r="S173" s="14">
        <v>0.16482473277964799</v>
      </c>
      <c r="T173" s="14">
        <v>0.18377808419359801</v>
      </c>
      <c r="U173" s="14">
        <v>0.16662389701448299</v>
      </c>
      <c r="V173" s="14">
        <v>0.190444975489621</v>
      </c>
      <c r="W173" s="14">
        <v>0.14310364731797801</v>
      </c>
      <c r="X173" s="14">
        <v>0.15305105151309201</v>
      </c>
      <c r="Y173" s="14">
        <v>0.176823196858581</v>
      </c>
      <c r="Z173" s="14">
        <v>0.20456696900608401</v>
      </c>
      <c r="AA173" s="14">
        <v>0.15089057169348799</v>
      </c>
      <c r="AB173" s="14">
        <v>0.17947989794865801</v>
      </c>
      <c r="AC173" s="14">
        <v>0.197648319387738</v>
      </c>
      <c r="AD173" s="14">
        <v>0.164136840125128</v>
      </c>
      <c r="AE173" s="14"/>
      <c r="AF173" s="14">
        <v>0.17500634987820801</v>
      </c>
      <c r="AG173" s="14">
        <v>0.15595749908731801</v>
      </c>
      <c r="AH173" s="14">
        <v>0.16267378502073501</v>
      </c>
      <c r="AI173" s="14">
        <v>0.155812777735232</v>
      </c>
      <c r="AJ173" s="14">
        <v>0.18191089552202999</v>
      </c>
      <c r="AK173" s="14"/>
      <c r="AL173" s="14">
        <v>7.58451666027945E-2</v>
      </c>
      <c r="AM173" s="14">
        <v>0.116231425961639</v>
      </c>
      <c r="AN173" s="14">
        <v>0.16077816620642099</v>
      </c>
      <c r="AO173" s="14">
        <v>0.16913018652416401</v>
      </c>
      <c r="AP173" s="14">
        <v>0.15829203546971801</v>
      </c>
      <c r="AQ173" s="14">
        <v>0.165347601285396</v>
      </c>
      <c r="AR173" s="14">
        <v>0.15468505267942201</v>
      </c>
      <c r="AS173" s="14">
        <v>0.18377699638018899</v>
      </c>
      <c r="AT173" s="14">
        <v>0.17242690466862601</v>
      </c>
      <c r="AU173" s="14">
        <v>0.19930278508372701</v>
      </c>
      <c r="AV173" s="14">
        <v>0.16724525592461401</v>
      </c>
      <c r="AW173" s="14">
        <v>0.20641233231960299</v>
      </c>
      <c r="AX173" s="14">
        <v>0.18568439545650101</v>
      </c>
      <c r="AY173" s="14">
        <v>0.19584702241520699</v>
      </c>
      <c r="AZ173" s="14">
        <v>0.178435354009573</v>
      </c>
      <c r="BA173" s="14">
        <v>0.19740367570169701</v>
      </c>
      <c r="BB173" s="14"/>
      <c r="BC173" s="14">
        <v>0.12821516419346801</v>
      </c>
      <c r="BD173" s="14">
        <v>0.189920628635251</v>
      </c>
      <c r="BE173" s="14"/>
      <c r="BF173" s="14">
        <v>0.253268541600222</v>
      </c>
      <c r="BG173" s="14">
        <v>0.17568676405907099</v>
      </c>
      <c r="BH173" s="14">
        <v>0.11836515744333501</v>
      </c>
      <c r="BI173" s="14">
        <v>8.6939821224383707E-2</v>
      </c>
      <c r="BJ173" s="14"/>
      <c r="BK173" s="14">
        <v>0.237103515461972</v>
      </c>
      <c r="BL173" s="14">
        <v>0.16925420110215</v>
      </c>
      <c r="BM173" s="14">
        <v>0.15488868836561501</v>
      </c>
      <c r="BN173" s="14">
        <v>0.128234542832277</v>
      </c>
      <c r="BO173" s="14"/>
      <c r="BP173" s="14">
        <v>4.72473795852116E-2</v>
      </c>
      <c r="BQ173" s="14">
        <v>0.171566173705302</v>
      </c>
      <c r="BR173" s="14">
        <v>0.314564049858227</v>
      </c>
      <c r="BS173" s="14">
        <v>0.34219675088089002</v>
      </c>
      <c r="BT173" s="14">
        <v>6.2865933302739194E-2</v>
      </c>
    </row>
    <row r="174" spans="2:72" x14ac:dyDescent="0.35">
      <c r="B174" t="s">
        <v>132</v>
      </c>
      <c r="C174" s="14">
        <v>0.18957922803271099</v>
      </c>
      <c r="D174" s="14">
        <v>0.21784097257677301</v>
      </c>
      <c r="E174" s="14">
        <v>0.16234491879865101</v>
      </c>
      <c r="F174" s="14"/>
      <c r="G174" s="14">
        <v>0.165348275289636</v>
      </c>
      <c r="H174" s="14">
        <v>0.170975759707305</v>
      </c>
      <c r="I174" s="14">
        <v>0.165281166824019</v>
      </c>
      <c r="J174" s="14">
        <v>0.197795253542115</v>
      </c>
      <c r="K174" s="14">
        <v>0.20318838400032699</v>
      </c>
      <c r="L174" s="14">
        <v>0.22476141462997701</v>
      </c>
      <c r="M174" s="14"/>
      <c r="N174" s="14">
        <v>0.20874174402263099</v>
      </c>
      <c r="O174" s="14">
        <v>0.203008164871053</v>
      </c>
      <c r="P174" s="14">
        <v>0.18623140514832001</v>
      </c>
      <c r="Q174" s="14">
        <v>0.15731013775441899</v>
      </c>
      <c r="R174" s="14"/>
      <c r="S174" s="14">
        <v>0.201658300448424</v>
      </c>
      <c r="T174" s="14">
        <v>0.172331339820359</v>
      </c>
      <c r="U174" s="14">
        <v>0.206881580856147</v>
      </c>
      <c r="V174" s="14">
        <v>0.20578904794031999</v>
      </c>
      <c r="W174" s="14">
        <v>0.181506455241805</v>
      </c>
      <c r="X174" s="14">
        <v>0.17213088938895901</v>
      </c>
      <c r="Y174" s="14">
        <v>0.18901621556286699</v>
      </c>
      <c r="Z174" s="14">
        <v>0.207763443205742</v>
      </c>
      <c r="AA174" s="14">
        <v>0.181339229281995</v>
      </c>
      <c r="AB174" s="14">
        <v>0.18509062648313199</v>
      </c>
      <c r="AC174" s="14">
        <v>0.19912936877606699</v>
      </c>
      <c r="AD174" s="14">
        <v>0.189342756477274</v>
      </c>
      <c r="AE174" s="14"/>
      <c r="AF174" s="14">
        <v>0.16517459280132099</v>
      </c>
      <c r="AG174" s="14">
        <v>0.199910914622767</v>
      </c>
      <c r="AH174" s="14">
        <v>0.20848904554476899</v>
      </c>
      <c r="AI174" s="14">
        <v>0.17789366506428</v>
      </c>
      <c r="AJ174" s="14">
        <v>0.160878661397579</v>
      </c>
      <c r="AK174" s="14"/>
      <c r="AL174" s="14">
        <v>8.6689135786078605E-2</v>
      </c>
      <c r="AM174" s="14">
        <v>0.127289683710578</v>
      </c>
      <c r="AN174" s="14">
        <v>0.170342339333381</v>
      </c>
      <c r="AO174" s="14">
        <v>0.14762492240512101</v>
      </c>
      <c r="AP174" s="14">
        <v>0.184763994031269</v>
      </c>
      <c r="AQ174" s="14">
        <v>0.16949584020201999</v>
      </c>
      <c r="AR174" s="14">
        <v>0.199544524463597</v>
      </c>
      <c r="AS174" s="14">
        <v>0.22734146741938599</v>
      </c>
      <c r="AT174" s="14">
        <v>0.22265774036870201</v>
      </c>
      <c r="AU174" s="14">
        <v>0.204659047064639</v>
      </c>
      <c r="AV174" s="14">
        <v>0.20208310708532201</v>
      </c>
      <c r="AW174" s="14">
        <v>0.19282903724032999</v>
      </c>
      <c r="AX174" s="14">
        <v>0.21553445397155299</v>
      </c>
      <c r="AY174" s="14">
        <v>0.19304425972804801</v>
      </c>
      <c r="AZ174" s="14">
        <v>0.283499522180438</v>
      </c>
      <c r="BA174" s="14">
        <v>0.16148309902390601</v>
      </c>
      <c r="BB174" s="14"/>
      <c r="BC174" s="14">
        <v>0.179869693542346</v>
      </c>
      <c r="BD174" s="14">
        <v>0.19383432739614001</v>
      </c>
      <c r="BE174" s="14"/>
      <c r="BF174" s="14">
        <v>0.228580362571013</v>
      </c>
      <c r="BG174" s="14">
        <v>0.206404780004904</v>
      </c>
      <c r="BH174" s="14">
        <v>0.16010653504584499</v>
      </c>
      <c r="BI174" s="14">
        <v>0.120850315379703</v>
      </c>
      <c r="BJ174" s="14"/>
      <c r="BK174" s="14">
        <v>0.22148206551007299</v>
      </c>
      <c r="BL174" s="14">
        <v>0.21026692938429201</v>
      </c>
      <c r="BM174" s="14">
        <v>0.18075470688056899</v>
      </c>
      <c r="BN174" s="14">
        <v>0.151903287847758</v>
      </c>
      <c r="BO174" s="14"/>
      <c r="BP174" s="14">
        <v>0.115106183785222</v>
      </c>
      <c r="BQ174" s="14">
        <v>0.25606915513443901</v>
      </c>
      <c r="BR174" s="14">
        <v>0.26660930681831702</v>
      </c>
      <c r="BS174" s="14">
        <v>0.25426275509948099</v>
      </c>
      <c r="BT174" s="14">
        <v>0.123154871187533</v>
      </c>
    </row>
    <row r="175" spans="2:72" x14ac:dyDescent="0.35">
      <c r="B175" t="s">
        <v>133</v>
      </c>
      <c r="C175" s="14">
        <v>0.26771371865772098</v>
      </c>
      <c r="D175" s="14">
        <v>0.25412144475881998</v>
      </c>
      <c r="E175" s="14">
        <v>0.281416709858407</v>
      </c>
      <c r="F175" s="14"/>
      <c r="G175" s="14">
        <v>0.27178265397266899</v>
      </c>
      <c r="H175" s="14">
        <v>0.286809370542986</v>
      </c>
      <c r="I175" s="14">
        <v>0.29146277171188101</v>
      </c>
      <c r="J175" s="14">
        <v>0.278581976282335</v>
      </c>
      <c r="K175" s="14">
        <v>0.24484476606188699</v>
      </c>
      <c r="L175" s="14">
        <v>0.23665551694332701</v>
      </c>
      <c r="M175" s="14"/>
      <c r="N175" s="14">
        <v>0.246051558338298</v>
      </c>
      <c r="O175" s="14">
        <v>0.26583679699457502</v>
      </c>
      <c r="P175" s="14">
        <v>0.27013385545493901</v>
      </c>
      <c r="Q175" s="14">
        <v>0.290010311809973</v>
      </c>
      <c r="R175" s="14"/>
      <c r="S175" s="14">
        <v>0.28337769058126699</v>
      </c>
      <c r="T175" s="14">
        <v>0.27690020080420302</v>
      </c>
      <c r="U175" s="14">
        <v>0.26118961799670798</v>
      </c>
      <c r="V175" s="14">
        <v>0.255120625786392</v>
      </c>
      <c r="W175" s="14">
        <v>0.288278008384448</v>
      </c>
      <c r="X175" s="14">
        <v>0.27093351703947799</v>
      </c>
      <c r="Y175" s="14">
        <v>0.29824369581284399</v>
      </c>
      <c r="Z175" s="14">
        <v>0.20803135227456501</v>
      </c>
      <c r="AA175" s="14">
        <v>0.28845667826981902</v>
      </c>
      <c r="AB175" s="14">
        <v>0.233364997700692</v>
      </c>
      <c r="AC175" s="14">
        <v>0.23112568631744501</v>
      </c>
      <c r="AD175" s="14">
        <v>0.23846794785842701</v>
      </c>
      <c r="AE175" s="14"/>
      <c r="AF175" s="14">
        <v>0.270054328166002</v>
      </c>
      <c r="AG175" s="14">
        <v>0.25024564246882502</v>
      </c>
      <c r="AH175" s="14">
        <v>0.267677023570356</v>
      </c>
      <c r="AI175" s="14">
        <v>0.28492724332851799</v>
      </c>
      <c r="AJ175" s="14">
        <v>0.193652012910977</v>
      </c>
      <c r="AK175" s="14"/>
      <c r="AL175" s="14">
        <v>0.36371392705366901</v>
      </c>
      <c r="AM175" s="14">
        <v>0.29792488520501298</v>
      </c>
      <c r="AN175" s="14">
        <v>0.25916940151705598</v>
      </c>
      <c r="AO175" s="14">
        <v>0.27686798827549097</v>
      </c>
      <c r="AP175" s="14">
        <v>0.29101485483184902</v>
      </c>
      <c r="AQ175" s="14">
        <v>0.25833966841676498</v>
      </c>
      <c r="AR175" s="14">
        <v>0.28788561336916002</v>
      </c>
      <c r="AS175" s="14">
        <v>0.25283922938100301</v>
      </c>
      <c r="AT175" s="14">
        <v>0.25224527472876501</v>
      </c>
      <c r="AU175" s="14">
        <v>0.289307766207687</v>
      </c>
      <c r="AV175" s="14">
        <v>0.24263766433015299</v>
      </c>
      <c r="AW175" s="14">
        <v>0.25100823898707098</v>
      </c>
      <c r="AX175" s="14">
        <v>0.23171482270023999</v>
      </c>
      <c r="AY175" s="14">
        <v>0.25466949625207802</v>
      </c>
      <c r="AZ175" s="14">
        <v>0.27110478540841398</v>
      </c>
      <c r="BA175" s="14">
        <v>0.26353199073601902</v>
      </c>
      <c r="BB175" s="14"/>
      <c r="BC175" s="14">
        <v>0.27707031696247397</v>
      </c>
      <c r="BD175" s="14">
        <v>0.26361328979267901</v>
      </c>
      <c r="BE175" s="14"/>
      <c r="BF175" s="14">
        <v>0.22751801479136</v>
      </c>
      <c r="BG175" s="14">
        <v>0.26095105131943203</v>
      </c>
      <c r="BH175" s="14">
        <v>0.28877317607352099</v>
      </c>
      <c r="BI175" s="14">
        <v>0.32986352894181198</v>
      </c>
      <c r="BJ175" s="14"/>
      <c r="BK175" s="14">
        <v>0.23691075003977999</v>
      </c>
      <c r="BL175" s="14">
        <v>0.24484593729033199</v>
      </c>
      <c r="BM175" s="14">
        <v>0.28393969812535802</v>
      </c>
      <c r="BN175" s="14">
        <v>0.29399155565753698</v>
      </c>
      <c r="BO175" s="14"/>
      <c r="BP175" s="14">
        <v>0.25378196040288098</v>
      </c>
      <c r="BQ175" s="14">
        <v>0.27936901703143902</v>
      </c>
      <c r="BR175" s="14">
        <v>0.24095190006383199</v>
      </c>
      <c r="BS175" s="14">
        <v>0.19493052081496401</v>
      </c>
      <c r="BT175" s="14">
        <v>0.351218616128321</v>
      </c>
    </row>
    <row r="176" spans="2:72" x14ac:dyDescent="0.35">
      <c r="B176" t="s">
        <v>134</v>
      </c>
      <c r="C176" s="14">
        <v>0.19993754029991001</v>
      </c>
      <c r="D176" s="14">
        <v>0.192425839819024</v>
      </c>
      <c r="E176" s="14">
        <v>0.20717655391524201</v>
      </c>
      <c r="F176" s="14"/>
      <c r="G176" s="14">
        <v>0.22781196121439001</v>
      </c>
      <c r="H176" s="14">
        <v>0.23438531131968399</v>
      </c>
      <c r="I176" s="14">
        <v>0.221860167355593</v>
      </c>
      <c r="J176" s="14">
        <v>0.22739689440208699</v>
      </c>
      <c r="K176" s="14">
        <v>0.18392605364280201</v>
      </c>
      <c r="L176" s="14">
        <v>0.124048043825822</v>
      </c>
      <c r="M176" s="14"/>
      <c r="N176" s="14">
        <v>0.19722607121039201</v>
      </c>
      <c r="O176" s="14">
        <v>0.199145274804051</v>
      </c>
      <c r="P176" s="14">
        <v>0.21295272207906099</v>
      </c>
      <c r="Q176" s="14">
        <v>0.193816791718079</v>
      </c>
      <c r="R176" s="14"/>
      <c r="S176" s="14">
        <v>0.20119961010540499</v>
      </c>
      <c r="T176" s="14">
        <v>0.205590093784323</v>
      </c>
      <c r="U176" s="14">
        <v>0.192333831002204</v>
      </c>
      <c r="V176" s="14">
        <v>0.18271149127762201</v>
      </c>
      <c r="W176" s="14">
        <v>0.22127742552894</v>
      </c>
      <c r="X176" s="14">
        <v>0.21783470817742301</v>
      </c>
      <c r="Y176" s="14">
        <v>0.17874224863577901</v>
      </c>
      <c r="Z176" s="14">
        <v>0.18474753131411301</v>
      </c>
      <c r="AA176" s="14">
        <v>0.202559234556662</v>
      </c>
      <c r="AB176" s="14">
        <v>0.20768595415309901</v>
      </c>
      <c r="AC176" s="14">
        <v>0.18719719987664599</v>
      </c>
      <c r="AD176" s="14">
        <v>0.20326205272973899</v>
      </c>
      <c r="AE176" s="14"/>
      <c r="AF176" s="14">
        <v>0.189946513266885</v>
      </c>
      <c r="AG176" s="14">
        <v>0.222239966123149</v>
      </c>
      <c r="AH176" s="14">
        <v>0.19810160708239899</v>
      </c>
      <c r="AI176" s="14">
        <v>0.21152879390755799</v>
      </c>
      <c r="AJ176" s="14">
        <v>0.23662998784909101</v>
      </c>
      <c r="AK176" s="14"/>
      <c r="AL176" s="14">
        <v>0.18260586603852</v>
      </c>
      <c r="AM176" s="14">
        <v>0.18282475716963001</v>
      </c>
      <c r="AN176" s="14">
        <v>0.22036443084216301</v>
      </c>
      <c r="AO176" s="14">
        <v>0.21081455699243501</v>
      </c>
      <c r="AP176" s="14">
        <v>0.17447190801486401</v>
      </c>
      <c r="AQ176" s="14">
        <v>0.242839332384054</v>
      </c>
      <c r="AR176" s="14">
        <v>0.17880711017071799</v>
      </c>
      <c r="AS176" s="14">
        <v>0.189916258918297</v>
      </c>
      <c r="AT176" s="14">
        <v>0.20897524955558899</v>
      </c>
      <c r="AU176" s="14">
        <v>0.17666695987699799</v>
      </c>
      <c r="AV176" s="14">
        <v>0.25271775234779897</v>
      </c>
      <c r="AW176" s="14">
        <v>0.18180017656693101</v>
      </c>
      <c r="AX176" s="14">
        <v>0.20574944940683801</v>
      </c>
      <c r="AY176" s="14">
        <v>0.22586781537286299</v>
      </c>
      <c r="AZ176" s="14">
        <v>0.135789214421906</v>
      </c>
      <c r="BA176" s="14">
        <v>0.18300591343159001</v>
      </c>
      <c r="BB176" s="14"/>
      <c r="BC176" s="14">
        <v>0.224649672646724</v>
      </c>
      <c r="BD176" s="14">
        <v>0.18910771331672699</v>
      </c>
      <c r="BE176" s="14"/>
      <c r="BF176" s="14">
        <v>0.179200657923548</v>
      </c>
      <c r="BG176" s="14">
        <v>0.19826891391245999</v>
      </c>
      <c r="BH176" s="14">
        <v>0.21547483231276501</v>
      </c>
      <c r="BI176" s="14">
        <v>0.21812359743502299</v>
      </c>
      <c r="BJ176" s="14"/>
      <c r="BK176" s="14">
        <v>0.187655480126974</v>
      </c>
      <c r="BL176" s="14">
        <v>0.22761614970608299</v>
      </c>
      <c r="BM176" s="14">
        <v>0.19700358643496499</v>
      </c>
      <c r="BN176" s="14">
        <v>0.19417493429101701</v>
      </c>
      <c r="BO176" s="14"/>
      <c r="BP176" s="14">
        <v>0.30778471704773602</v>
      </c>
      <c r="BQ176" s="14">
        <v>0.17940215408972501</v>
      </c>
      <c r="BR176" s="14">
        <v>0.11211487164259699</v>
      </c>
      <c r="BS176" s="14">
        <v>0.117779064940008</v>
      </c>
      <c r="BT176" s="14">
        <v>0.22965528327749701</v>
      </c>
    </row>
    <row r="177" spans="2:72" x14ac:dyDescent="0.35">
      <c r="B177" t="s">
        <v>135</v>
      </c>
      <c r="C177" s="14">
        <v>0.171650872683966</v>
      </c>
      <c r="D177" s="14">
        <v>0.13308381061430699</v>
      </c>
      <c r="E177" s="14">
        <v>0.20806310852555701</v>
      </c>
      <c r="F177" s="14"/>
      <c r="G177" s="14">
        <v>0.25393811160957003</v>
      </c>
      <c r="H177" s="14">
        <v>0.19494183920253899</v>
      </c>
      <c r="I177" s="14">
        <v>0.217318282503486</v>
      </c>
      <c r="J177" s="14">
        <v>0.16197917686131499</v>
      </c>
      <c r="K177" s="14">
        <v>0.14403484463274299</v>
      </c>
      <c r="L177" s="14">
        <v>8.7366021434641394E-2</v>
      </c>
      <c r="M177" s="14"/>
      <c r="N177" s="14">
        <v>0.15162820670944199</v>
      </c>
      <c r="O177" s="14">
        <v>0.15374432439840099</v>
      </c>
      <c r="P177" s="14">
        <v>0.170399665806786</v>
      </c>
      <c r="Q177" s="14">
        <v>0.212823222473735</v>
      </c>
      <c r="R177" s="14"/>
      <c r="S177" s="14">
        <v>0.148939666085255</v>
      </c>
      <c r="T177" s="14">
        <v>0.161400281397518</v>
      </c>
      <c r="U177" s="14">
        <v>0.17297107313045801</v>
      </c>
      <c r="V177" s="14">
        <v>0.165933859506045</v>
      </c>
      <c r="W177" s="14">
        <v>0.16583446352682901</v>
      </c>
      <c r="X177" s="14">
        <v>0.18604983388104701</v>
      </c>
      <c r="Y177" s="14">
        <v>0.15717464312992899</v>
      </c>
      <c r="Z177" s="14">
        <v>0.194890704199495</v>
      </c>
      <c r="AA177" s="14">
        <v>0.17675428619803599</v>
      </c>
      <c r="AB177" s="14">
        <v>0.19437852371441899</v>
      </c>
      <c r="AC177" s="14">
        <v>0.18489942564210399</v>
      </c>
      <c r="AD177" s="14">
        <v>0.204790402809432</v>
      </c>
      <c r="AE177" s="14"/>
      <c r="AF177" s="14">
        <v>0.199818215887584</v>
      </c>
      <c r="AG177" s="14">
        <v>0.17164597769794099</v>
      </c>
      <c r="AH177" s="14">
        <v>0.16305853878174101</v>
      </c>
      <c r="AI177" s="14">
        <v>0.16983751996441199</v>
      </c>
      <c r="AJ177" s="14">
        <v>0.226928442320323</v>
      </c>
      <c r="AK177" s="14"/>
      <c r="AL177" s="14">
        <v>0.29114590451893801</v>
      </c>
      <c r="AM177" s="14">
        <v>0.27572924795314002</v>
      </c>
      <c r="AN177" s="14">
        <v>0.189345662100979</v>
      </c>
      <c r="AO177" s="14">
        <v>0.195562345802789</v>
      </c>
      <c r="AP177" s="14">
        <v>0.19145720765230001</v>
      </c>
      <c r="AQ177" s="14">
        <v>0.163977557711764</v>
      </c>
      <c r="AR177" s="14">
        <v>0.17907769931710199</v>
      </c>
      <c r="AS177" s="14">
        <v>0.14612604790112499</v>
      </c>
      <c r="AT177" s="14">
        <v>0.14369483067831801</v>
      </c>
      <c r="AU177" s="14">
        <v>0.13006344176694901</v>
      </c>
      <c r="AV177" s="14">
        <v>0.13531622031211199</v>
      </c>
      <c r="AW177" s="14">
        <v>0.16795021488606501</v>
      </c>
      <c r="AX177" s="14">
        <v>0.161316878464868</v>
      </c>
      <c r="AY177" s="14">
        <v>0.13057140623180399</v>
      </c>
      <c r="AZ177" s="14">
        <v>0.13117112397967001</v>
      </c>
      <c r="BA177" s="14">
        <v>0.19457532110678899</v>
      </c>
      <c r="BB177" s="14"/>
      <c r="BC177" s="14">
        <v>0.19019515265498799</v>
      </c>
      <c r="BD177" s="14">
        <v>0.163524040859202</v>
      </c>
      <c r="BE177" s="14"/>
      <c r="BF177" s="14">
        <v>0.111432423113858</v>
      </c>
      <c r="BG177" s="14">
        <v>0.15868849070413299</v>
      </c>
      <c r="BH177" s="14">
        <v>0.217280299124534</v>
      </c>
      <c r="BI177" s="14">
        <v>0.24422273701907701</v>
      </c>
      <c r="BJ177" s="14"/>
      <c r="BK177" s="14">
        <v>0.116848188861202</v>
      </c>
      <c r="BL177" s="14">
        <v>0.14801678251714201</v>
      </c>
      <c r="BM177" s="14">
        <v>0.18341332019349299</v>
      </c>
      <c r="BN177" s="14">
        <v>0.231695679371411</v>
      </c>
      <c r="BO177" s="14"/>
      <c r="BP177" s="14">
        <v>0.276079759178949</v>
      </c>
      <c r="BQ177" s="14">
        <v>0.11359350003909501</v>
      </c>
      <c r="BR177" s="14">
        <v>6.5759871617027496E-2</v>
      </c>
      <c r="BS177" s="14">
        <v>9.0830908264657603E-2</v>
      </c>
      <c r="BT177" s="14">
        <v>0.23310529610391001</v>
      </c>
    </row>
    <row r="178" spans="2:72" x14ac:dyDescent="0.35">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row>
    <row r="179" spans="2:72" x14ac:dyDescent="0.35">
      <c r="B179" s="6" t="s">
        <v>149</v>
      </c>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row>
    <row r="180" spans="2:72" x14ac:dyDescent="0.35">
      <c r="B180" s="21" t="s">
        <v>106</v>
      </c>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row>
    <row r="181" spans="2:72" x14ac:dyDescent="0.35">
      <c r="B181" t="s">
        <v>131</v>
      </c>
      <c r="C181" s="14">
        <v>5.3277379980362603E-2</v>
      </c>
      <c r="D181" s="14">
        <v>6.32710989400153E-2</v>
      </c>
      <c r="E181" s="14">
        <v>4.3764066053700798E-2</v>
      </c>
      <c r="F181" s="14"/>
      <c r="G181" s="14">
        <v>7.1221821699938195E-2</v>
      </c>
      <c r="H181" s="14">
        <v>3.5823126850565698E-2</v>
      </c>
      <c r="I181" s="14">
        <v>3.9186614393264298E-2</v>
      </c>
      <c r="J181" s="14">
        <v>6.08227575416182E-2</v>
      </c>
      <c r="K181" s="14">
        <v>5.3327906800681599E-2</v>
      </c>
      <c r="L181" s="14">
        <v>6.0908827411591801E-2</v>
      </c>
      <c r="M181" s="14"/>
      <c r="N181" s="14">
        <v>2.7152766141895299E-2</v>
      </c>
      <c r="O181" s="14">
        <v>4.0561075266632801E-2</v>
      </c>
      <c r="P181" s="14">
        <v>7.0801946106197902E-2</v>
      </c>
      <c r="Q181" s="14">
        <v>7.9587781442613803E-2</v>
      </c>
      <c r="R181" s="14"/>
      <c r="S181" s="14">
        <v>4.5408174899334401E-2</v>
      </c>
      <c r="T181" s="14">
        <v>4.0774669685000701E-2</v>
      </c>
      <c r="U181" s="14">
        <v>5.4307214779333798E-2</v>
      </c>
      <c r="V181" s="14">
        <v>6.1352271615061703E-2</v>
      </c>
      <c r="W181" s="14">
        <v>6.3268874035719999E-2</v>
      </c>
      <c r="X181" s="14">
        <v>5.1907567232995999E-2</v>
      </c>
      <c r="Y181" s="14">
        <v>5.14153268729294E-2</v>
      </c>
      <c r="Z181" s="14">
        <v>7.0829282246233694E-2</v>
      </c>
      <c r="AA181" s="14">
        <v>5.0482426826017897E-2</v>
      </c>
      <c r="AB181" s="14">
        <v>6.1942052109603803E-2</v>
      </c>
      <c r="AC181" s="14">
        <v>6.7843155850648207E-2</v>
      </c>
      <c r="AD181" s="14">
        <v>3.95252273146647E-2</v>
      </c>
      <c r="AE181" s="14"/>
      <c r="AF181" s="14">
        <v>8.5432696365200095E-2</v>
      </c>
      <c r="AG181" s="14">
        <v>5.2563798017532998E-2</v>
      </c>
      <c r="AH181" s="14">
        <v>2.7907328252017999E-2</v>
      </c>
      <c r="AI181" s="14">
        <v>2.3221119088092101E-2</v>
      </c>
      <c r="AJ181" s="14">
        <v>3.1904740141888002E-2</v>
      </c>
      <c r="AK181" s="14"/>
      <c r="AL181" s="14">
        <v>9.7461922213658195E-2</v>
      </c>
      <c r="AM181" s="14">
        <v>6.0498289332503598E-2</v>
      </c>
      <c r="AN181" s="14">
        <v>6.3745657331158501E-2</v>
      </c>
      <c r="AO181" s="14">
        <v>9.3030841443294598E-2</v>
      </c>
      <c r="AP181" s="14">
        <v>6.8751612787826696E-2</v>
      </c>
      <c r="AQ181" s="14">
        <v>5.7220936311987998E-2</v>
      </c>
      <c r="AR181" s="14">
        <v>3.5610591156492899E-2</v>
      </c>
      <c r="AS181" s="14">
        <v>5.2907226101812699E-2</v>
      </c>
      <c r="AT181" s="14">
        <v>5.6941727618801397E-2</v>
      </c>
      <c r="AU181" s="14">
        <v>4.0824584746146302E-2</v>
      </c>
      <c r="AV181" s="14">
        <v>4.0236717224781303E-2</v>
      </c>
      <c r="AW181" s="14">
        <v>3.5412741607068698E-2</v>
      </c>
      <c r="AX181" s="14">
        <v>4.3500928596829101E-2</v>
      </c>
      <c r="AY181" s="14">
        <v>2.8957685608005799E-2</v>
      </c>
      <c r="AZ181" s="14">
        <v>3.9171788990380797E-2</v>
      </c>
      <c r="BA181" s="14">
        <v>1.3891025866092E-2</v>
      </c>
      <c r="BB181" s="14"/>
      <c r="BC181" s="14">
        <v>4.0251643849291002E-2</v>
      </c>
      <c r="BD181" s="14">
        <v>5.8985769149226902E-2</v>
      </c>
      <c r="BE181" s="14"/>
      <c r="BF181" s="14">
        <v>3.91449034842681E-2</v>
      </c>
      <c r="BG181" s="14">
        <v>5.1980154111543803E-2</v>
      </c>
      <c r="BH181" s="14">
        <v>5.9067141403553597E-2</v>
      </c>
      <c r="BI181" s="14">
        <v>7.5549929787083706E-2</v>
      </c>
      <c r="BJ181" s="14"/>
      <c r="BK181" s="14">
        <v>3.7222287929747702E-2</v>
      </c>
      <c r="BL181" s="14">
        <v>4.8054925040523597E-2</v>
      </c>
      <c r="BM181" s="14">
        <v>4.9122978437322898E-2</v>
      </c>
      <c r="BN181" s="14">
        <v>8.1818842291708702E-2</v>
      </c>
      <c r="BO181" s="14"/>
      <c r="BP181" s="14">
        <v>2.3927391545035901E-2</v>
      </c>
      <c r="BQ181" s="14">
        <v>6.2790338120263106E-2</v>
      </c>
      <c r="BR181" s="14">
        <v>6.5236883363935197E-2</v>
      </c>
      <c r="BS181" s="14">
        <v>1.8630836520966101E-2</v>
      </c>
      <c r="BT181" s="14">
        <v>0.10081963146365799</v>
      </c>
    </row>
    <row r="182" spans="2:72" x14ac:dyDescent="0.35">
      <c r="B182" t="s">
        <v>132</v>
      </c>
      <c r="C182" s="14">
        <v>8.6584879711571194E-2</v>
      </c>
      <c r="D182" s="14">
        <v>0.107668812175762</v>
      </c>
      <c r="E182" s="14">
        <v>6.6399771026635496E-2</v>
      </c>
      <c r="F182" s="14"/>
      <c r="G182" s="14">
        <v>0.124383847608783</v>
      </c>
      <c r="H182" s="14">
        <v>7.0535955721975102E-2</v>
      </c>
      <c r="I182" s="14">
        <v>6.9170173643365307E-2</v>
      </c>
      <c r="J182" s="14">
        <v>9.8779428612701697E-2</v>
      </c>
      <c r="K182" s="14">
        <v>8.6309172188498803E-2</v>
      </c>
      <c r="L182" s="14">
        <v>7.9074618326398602E-2</v>
      </c>
      <c r="M182" s="14"/>
      <c r="N182" s="14">
        <v>5.9491075855884402E-2</v>
      </c>
      <c r="O182" s="14">
        <v>8.0471335732878402E-2</v>
      </c>
      <c r="P182" s="14">
        <v>9.11947616933034E-2</v>
      </c>
      <c r="Q182" s="14">
        <v>0.116956970225531</v>
      </c>
      <c r="R182" s="14"/>
      <c r="S182" s="14">
        <v>7.55933697288384E-2</v>
      </c>
      <c r="T182" s="14">
        <v>9.3711862978246602E-2</v>
      </c>
      <c r="U182" s="14">
        <v>9.6120588039433297E-2</v>
      </c>
      <c r="V182" s="14">
        <v>8.8744237735276496E-2</v>
      </c>
      <c r="W182" s="14">
        <v>0.10182392011845</v>
      </c>
      <c r="X182" s="14">
        <v>7.9005938964205602E-2</v>
      </c>
      <c r="Y182" s="14">
        <v>9.3388540864190905E-2</v>
      </c>
      <c r="Z182" s="14">
        <v>0.115839929246629</v>
      </c>
      <c r="AA182" s="14">
        <v>7.3479489366345893E-2</v>
      </c>
      <c r="AB182" s="14">
        <v>7.7557282675030606E-2</v>
      </c>
      <c r="AC182" s="14">
        <v>7.3563425085084594E-2</v>
      </c>
      <c r="AD182" s="14">
        <v>0.10196575826616</v>
      </c>
      <c r="AE182" s="14"/>
      <c r="AF182" s="14">
        <v>0.10740670418905</v>
      </c>
      <c r="AG182" s="14">
        <v>0.103061053481369</v>
      </c>
      <c r="AH182" s="14">
        <v>7.2818696365329505E-2</v>
      </c>
      <c r="AI182" s="14">
        <v>4.8793703304162099E-2</v>
      </c>
      <c r="AJ182" s="14">
        <v>1.8420417952817399E-2</v>
      </c>
      <c r="AK182" s="14"/>
      <c r="AL182" s="14">
        <v>0.130016379826767</v>
      </c>
      <c r="AM182" s="14">
        <v>0.100668941306266</v>
      </c>
      <c r="AN182" s="14">
        <v>0.117130468377424</v>
      </c>
      <c r="AO182" s="14">
        <v>0.12042716601623001</v>
      </c>
      <c r="AP182" s="14">
        <v>8.7489771089587207E-2</v>
      </c>
      <c r="AQ182" s="14">
        <v>7.6641862322576498E-2</v>
      </c>
      <c r="AR182" s="14">
        <v>9.5730127233570106E-2</v>
      </c>
      <c r="AS182" s="14">
        <v>0.104356901436946</v>
      </c>
      <c r="AT182" s="14">
        <v>9.4523876098747697E-2</v>
      </c>
      <c r="AU182" s="14">
        <v>5.6952941597119798E-2</v>
      </c>
      <c r="AV182" s="14">
        <v>8.5287717074825797E-2</v>
      </c>
      <c r="AW182" s="14">
        <v>6.7159344056743397E-2</v>
      </c>
      <c r="AX182" s="14">
        <v>6.4104228665511395E-2</v>
      </c>
      <c r="AY182" s="14">
        <v>7.9514396378527794E-2</v>
      </c>
      <c r="AZ182" s="14">
        <v>6.05037548973964E-2</v>
      </c>
      <c r="BA182" s="14">
        <v>5.3050765067024198E-2</v>
      </c>
      <c r="BB182" s="14"/>
      <c r="BC182" s="14">
        <v>6.5980978988107605E-2</v>
      </c>
      <c r="BD182" s="14">
        <v>9.5614318243311194E-2</v>
      </c>
      <c r="BE182" s="14"/>
      <c r="BF182" s="14">
        <v>8.4154867109096601E-2</v>
      </c>
      <c r="BG182" s="14">
        <v>7.9216658021810396E-2</v>
      </c>
      <c r="BH182" s="14">
        <v>9.0747027033755395E-2</v>
      </c>
      <c r="BI182" s="14">
        <v>0.102448063906399</v>
      </c>
      <c r="BJ182" s="14"/>
      <c r="BK182" s="14">
        <v>8.0205710956227097E-2</v>
      </c>
      <c r="BL182" s="14">
        <v>7.9749156974421698E-2</v>
      </c>
      <c r="BM182" s="14">
        <v>8.6151320466700806E-2</v>
      </c>
      <c r="BN182" s="14">
        <v>0.10002563533934</v>
      </c>
      <c r="BO182" s="14"/>
      <c r="BP182" s="14">
        <v>5.8092131651976901E-2</v>
      </c>
      <c r="BQ182" s="14">
        <v>0.112328603554964</v>
      </c>
      <c r="BR182" s="14">
        <v>7.4957266463099095E-2</v>
      </c>
      <c r="BS182" s="14">
        <v>3.6757112776412998E-2</v>
      </c>
      <c r="BT182" s="14">
        <v>0.146743335227698</v>
      </c>
    </row>
    <row r="183" spans="2:72" x14ac:dyDescent="0.35">
      <c r="B183" t="s">
        <v>133</v>
      </c>
      <c r="C183" s="14">
        <v>0.19588896350180601</v>
      </c>
      <c r="D183" s="14">
        <v>0.22091312019022599</v>
      </c>
      <c r="E183" s="14">
        <v>0.171114291471793</v>
      </c>
      <c r="F183" s="14"/>
      <c r="G183" s="14">
        <v>0.263672779625097</v>
      </c>
      <c r="H183" s="14">
        <v>0.21912214123794899</v>
      </c>
      <c r="I183" s="14">
        <v>0.21253912726180799</v>
      </c>
      <c r="J183" s="14">
        <v>0.21754099811182601</v>
      </c>
      <c r="K183" s="14">
        <v>0.155742755178811</v>
      </c>
      <c r="L183" s="14">
        <v>0.12787541156472201</v>
      </c>
      <c r="M183" s="14"/>
      <c r="N183" s="14">
        <v>0.161478820429037</v>
      </c>
      <c r="O183" s="14">
        <v>0.179749636544112</v>
      </c>
      <c r="P183" s="14">
        <v>0.20959042610810599</v>
      </c>
      <c r="Q183" s="14">
        <v>0.2377860434448</v>
      </c>
      <c r="R183" s="14"/>
      <c r="S183" s="14">
        <v>0.20557831750849001</v>
      </c>
      <c r="T183" s="14">
        <v>0.200232339884477</v>
      </c>
      <c r="U183" s="14">
        <v>0.200370703314182</v>
      </c>
      <c r="V183" s="14">
        <v>0.19252622267535799</v>
      </c>
      <c r="W183" s="14">
        <v>0.20477444311620199</v>
      </c>
      <c r="X183" s="14">
        <v>0.19386010947472199</v>
      </c>
      <c r="Y183" s="14">
        <v>0.202878765004469</v>
      </c>
      <c r="Z183" s="14">
        <v>0.15873127604192599</v>
      </c>
      <c r="AA183" s="14">
        <v>0.20586814313468799</v>
      </c>
      <c r="AB183" s="14">
        <v>0.16553995467206101</v>
      </c>
      <c r="AC183" s="14">
        <v>0.18293694354227499</v>
      </c>
      <c r="AD183" s="14">
        <v>0.22240395239222199</v>
      </c>
      <c r="AE183" s="14"/>
      <c r="AF183" s="14">
        <v>0.22415845767133699</v>
      </c>
      <c r="AG183" s="14">
        <v>0.22193069646245001</v>
      </c>
      <c r="AH183" s="14">
        <v>0.173367951375761</v>
      </c>
      <c r="AI183" s="14">
        <v>0.163172786914519</v>
      </c>
      <c r="AJ183" s="14">
        <v>0.138024613562864</v>
      </c>
      <c r="AK183" s="14"/>
      <c r="AL183" s="14">
        <v>0.364707810914152</v>
      </c>
      <c r="AM183" s="14">
        <v>0.29592063300274701</v>
      </c>
      <c r="AN183" s="14">
        <v>0.18826534054953101</v>
      </c>
      <c r="AO183" s="14">
        <v>0.18504065349071899</v>
      </c>
      <c r="AP183" s="14">
        <v>0.211868158555479</v>
      </c>
      <c r="AQ183" s="14">
        <v>0.204076656573836</v>
      </c>
      <c r="AR183" s="14">
        <v>0.21553274056892699</v>
      </c>
      <c r="AS183" s="14">
        <v>0.18859821956605</v>
      </c>
      <c r="AT183" s="14">
        <v>0.17071040878391699</v>
      </c>
      <c r="AU183" s="14">
        <v>0.19757489243065601</v>
      </c>
      <c r="AV183" s="14">
        <v>0.20826475582807899</v>
      </c>
      <c r="AW183" s="14">
        <v>0.155865485774276</v>
      </c>
      <c r="AX183" s="14">
        <v>0.17732495951184199</v>
      </c>
      <c r="AY183" s="14">
        <v>0.198709088205204</v>
      </c>
      <c r="AZ183" s="14">
        <v>0.19772068622519801</v>
      </c>
      <c r="BA183" s="14">
        <v>0.132467953271175</v>
      </c>
      <c r="BB183" s="14"/>
      <c r="BC183" s="14">
        <v>0.20312247786860799</v>
      </c>
      <c r="BD183" s="14">
        <v>0.19271895340419801</v>
      </c>
      <c r="BE183" s="14"/>
      <c r="BF183" s="14">
        <v>0.151347131427228</v>
      </c>
      <c r="BG183" s="14">
        <v>0.17858936221090399</v>
      </c>
      <c r="BH183" s="14">
        <v>0.22316931183991601</v>
      </c>
      <c r="BI183" s="14">
        <v>0.28206592171148098</v>
      </c>
      <c r="BJ183" s="14"/>
      <c r="BK183" s="14">
        <v>0.15526183469405</v>
      </c>
      <c r="BL183" s="14">
        <v>0.18581503419385001</v>
      </c>
      <c r="BM183" s="14">
        <v>0.202599915366237</v>
      </c>
      <c r="BN183" s="14">
        <v>0.23728842002850001</v>
      </c>
      <c r="BO183" s="14"/>
      <c r="BP183" s="14">
        <v>0.17721613946829401</v>
      </c>
      <c r="BQ183" s="14">
        <v>0.18921953331918201</v>
      </c>
      <c r="BR183" s="14">
        <v>0.142539518698173</v>
      </c>
      <c r="BS183" s="14">
        <v>0.11716327925400501</v>
      </c>
      <c r="BT183" s="14">
        <v>0.310601474107148</v>
      </c>
    </row>
    <row r="184" spans="2:72" x14ac:dyDescent="0.35">
      <c r="B184" t="s">
        <v>134</v>
      </c>
      <c r="C184" s="14">
        <v>0.25100868926361503</v>
      </c>
      <c r="D184" s="14">
        <v>0.26820290541300901</v>
      </c>
      <c r="E184" s="14">
        <v>0.233868881362255</v>
      </c>
      <c r="F184" s="14"/>
      <c r="G184" s="14">
        <v>0.27222193931439598</v>
      </c>
      <c r="H184" s="14">
        <v>0.29645427149105302</v>
      </c>
      <c r="I184" s="14">
        <v>0.270455553734471</v>
      </c>
      <c r="J184" s="14">
        <v>0.24128605681040399</v>
      </c>
      <c r="K184" s="14">
        <v>0.230458440475836</v>
      </c>
      <c r="L184" s="14">
        <v>0.20581927811338499</v>
      </c>
      <c r="M184" s="14"/>
      <c r="N184" s="14">
        <v>0.26980512557219799</v>
      </c>
      <c r="O184" s="14">
        <v>0.27302343670850798</v>
      </c>
      <c r="P184" s="14">
        <v>0.24416444492067699</v>
      </c>
      <c r="Q184" s="14">
        <v>0.21373737294254699</v>
      </c>
      <c r="R184" s="14"/>
      <c r="S184" s="14">
        <v>0.25890391157459097</v>
      </c>
      <c r="T184" s="14">
        <v>0.246627966445361</v>
      </c>
      <c r="U184" s="14">
        <v>0.24009711461408001</v>
      </c>
      <c r="V184" s="14">
        <v>0.24371792624024999</v>
      </c>
      <c r="W184" s="14">
        <v>0.26534554221844697</v>
      </c>
      <c r="X184" s="14">
        <v>0.25043715276728001</v>
      </c>
      <c r="Y184" s="14">
        <v>0.227529105067345</v>
      </c>
      <c r="Z184" s="14">
        <v>0.23461828118723499</v>
      </c>
      <c r="AA184" s="14">
        <v>0.26239030364806298</v>
      </c>
      <c r="AB184" s="14">
        <v>0.27093273487738601</v>
      </c>
      <c r="AC184" s="14">
        <v>0.24661855491460399</v>
      </c>
      <c r="AD184" s="14">
        <v>0.24273232110725099</v>
      </c>
      <c r="AE184" s="14"/>
      <c r="AF184" s="14">
        <v>0.217585337754063</v>
      </c>
      <c r="AG184" s="14">
        <v>0.234325079840844</v>
      </c>
      <c r="AH184" s="14">
        <v>0.28891395869159298</v>
      </c>
      <c r="AI184" s="14">
        <v>0.27681985594995401</v>
      </c>
      <c r="AJ184" s="14">
        <v>0.193230978951625</v>
      </c>
      <c r="AK184" s="14"/>
      <c r="AL184" s="14">
        <v>0.16717148697665599</v>
      </c>
      <c r="AM184" s="14">
        <v>0.20036984582026901</v>
      </c>
      <c r="AN184" s="14">
        <v>0.23920310683043899</v>
      </c>
      <c r="AO184" s="14">
        <v>0.217680434648966</v>
      </c>
      <c r="AP184" s="14">
        <v>0.24295865354638299</v>
      </c>
      <c r="AQ184" s="14">
        <v>0.263210796744205</v>
      </c>
      <c r="AR184" s="14">
        <v>0.24325649600635199</v>
      </c>
      <c r="AS184" s="14">
        <v>0.26289346563594701</v>
      </c>
      <c r="AT184" s="14">
        <v>0.26851213264262502</v>
      </c>
      <c r="AU184" s="14">
        <v>0.246002165068128</v>
      </c>
      <c r="AV184" s="14">
        <v>0.238206222094516</v>
      </c>
      <c r="AW184" s="14">
        <v>0.291485438132705</v>
      </c>
      <c r="AX184" s="14">
        <v>0.32662095277270398</v>
      </c>
      <c r="AY184" s="14">
        <v>0.23542992148383499</v>
      </c>
      <c r="AZ184" s="14">
        <v>0.32573146743115999</v>
      </c>
      <c r="BA184" s="14">
        <v>0.237539922118504</v>
      </c>
      <c r="BB184" s="14"/>
      <c r="BC184" s="14">
        <v>0.27813311539017199</v>
      </c>
      <c r="BD184" s="14">
        <v>0.23912170040137701</v>
      </c>
      <c r="BE184" s="14"/>
      <c r="BF184" s="14">
        <v>0.26078702539512</v>
      </c>
      <c r="BG184" s="14">
        <v>0.26222748687685199</v>
      </c>
      <c r="BH184" s="14">
        <v>0.242741879418571</v>
      </c>
      <c r="BI184" s="14">
        <v>0.21759740049342399</v>
      </c>
      <c r="BJ184" s="14"/>
      <c r="BK184" s="14">
        <v>0.27917276516358103</v>
      </c>
      <c r="BL184" s="14">
        <v>0.27035794388209999</v>
      </c>
      <c r="BM184" s="14">
        <v>0.247537177440212</v>
      </c>
      <c r="BN184" s="14">
        <v>0.20976272101457399</v>
      </c>
      <c r="BO184" s="14"/>
      <c r="BP184" s="14">
        <v>0.33523534151102302</v>
      </c>
      <c r="BQ184" s="14">
        <v>0.29112385405331298</v>
      </c>
      <c r="BR184" s="14">
        <v>0.22850011916499199</v>
      </c>
      <c r="BS184" s="14">
        <v>0.21775659366422601</v>
      </c>
      <c r="BT184" s="14">
        <v>0.192972746925762</v>
      </c>
    </row>
    <row r="185" spans="2:72" x14ac:dyDescent="0.35">
      <c r="B185" t="s">
        <v>135</v>
      </c>
      <c r="C185" s="14">
        <v>0.41324008754264502</v>
      </c>
      <c r="D185" s="14">
        <v>0.33994406328098697</v>
      </c>
      <c r="E185" s="14">
        <v>0.484852990085615</v>
      </c>
      <c r="F185" s="14"/>
      <c r="G185" s="14">
        <v>0.26849961175178599</v>
      </c>
      <c r="H185" s="14">
        <v>0.37806450469845698</v>
      </c>
      <c r="I185" s="14">
        <v>0.40864853096709097</v>
      </c>
      <c r="J185" s="14">
        <v>0.38157075892344999</v>
      </c>
      <c r="K185" s="14">
        <v>0.47416172535617301</v>
      </c>
      <c r="L185" s="14">
        <v>0.52632186458390295</v>
      </c>
      <c r="M185" s="14"/>
      <c r="N185" s="14">
        <v>0.48207221200098599</v>
      </c>
      <c r="O185" s="14">
        <v>0.42619451574786799</v>
      </c>
      <c r="P185" s="14">
        <v>0.38424842117171498</v>
      </c>
      <c r="Q185" s="14">
        <v>0.351931831944509</v>
      </c>
      <c r="R185" s="14"/>
      <c r="S185" s="14">
        <v>0.41451622628874601</v>
      </c>
      <c r="T185" s="14">
        <v>0.41865316100691602</v>
      </c>
      <c r="U185" s="14">
        <v>0.40910437925297199</v>
      </c>
      <c r="V185" s="14">
        <v>0.413659341734054</v>
      </c>
      <c r="W185" s="14">
        <v>0.36478722051118101</v>
      </c>
      <c r="X185" s="14">
        <v>0.42478923156079601</v>
      </c>
      <c r="Y185" s="14">
        <v>0.42478826219106602</v>
      </c>
      <c r="Z185" s="14">
        <v>0.41998123127797699</v>
      </c>
      <c r="AA185" s="14">
        <v>0.40777963702488501</v>
      </c>
      <c r="AB185" s="14">
        <v>0.42402797566591799</v>
      </c>
      <c r="AC185" s="14">
        <v>0.42903792060738799</v>
      </c>
      <c r="AD185" s="14">
        <v>0.39337274091970198</v>
      </c>
      <c r="AE185" s="14"/>
      <c r="AF185" s="14">
        <v>0.36541680402034998</v>
      </c>
      <c r="AG185" s="14">
        <v>0.38811937219780501</v>
      </c>
      <c r="AH185" s="14">
        <v>0.436992065315298</v>
      </c>
      <c r="AI185" s="14">
        <v>0.48799253474327198</v>
      </c>
      <c r="AJ185" s="14">
        <v>0.61841924939080595</v>
      </c>
      <c r="AK185" s="14"/>
      <c r="AL185" s="14">
        <v>0.240642400068767</v>
      </c>
      <c r="AM185" s="14">
        <v>0.342542290538215</v>
      </c>
      <c r="AN185" s="14">
        <v>0.391655426911448</v>
      </c>
      <c r="AO185" s="14">
        <v>0.38382090440078998</v>
      </c>
      <c r="AP185" s="14">
        <v>0.38893180402072303</v>
      </c>
      <c r="AQ185" s="14">
        <v>0.39884974804739498</v>
      </c>
      <c r="AR185" s="14">
        <v>0.40987004503465801</v>
      </c>
      <c r="AS185" s="14">
        <v>0.39124418725924398</v>
      </c>
      <c r="AT185" s="14">
        <v>0.40931185485590899</v>
      </c>
      <c r="AU185" s="14">
        <v>0.45864541615795001</v>
      </c>
      <c r="AV185" s="14">
        <v>0.42800458777779798</v>
      </c>
      <c r="AW185" s="14">
        <v>0.45007699042920601</v>
      </c>
      <c r="AX185" s="14">
        <v>0.38844893045311402</v>
      </c>
      <c r="AY185" s="14">
        <v>0.45738890832442802</v>
      </c>
      <c r="AZ185" s="14">
        <v>0.376872302455865</v>
      </c>
      <c r="BA185" s="14">
        <v>0.56305033367720503</v>
      </c>
      <c r="BB185" s="14"/>
      <c r="BC185" s="14">
        <v>0.41251178390382098</v>
      </c>
      <c r="BD185" s="14">
        <v>0.41355925880188699</v>
      </c>
      <c r="BE185" s="14"/>
      <c r="BF185" s="14">
        <v>0.464566072584288</v>
      </c>
      <c r="BG185" s="14">
        <v>0.42798633877888898</v>
      </c>
      <c r="BH185" s="14">
        <v>0.384274640304204</v>
      </c>
      <c r="BI185" s="14">
        <v>0.32233868410161198</v>
      </c>
      <c r="BJ185" s="14"/>
      <c r="BK185" s="14">
        <v>0.44813740125639401</v>
      </c>
      <c r="BL185" s="14">
        <v>0.41602293990910399</v>
      </c>
      <c r="BM185" s="14">
        <v>0.41458860828952798</v>
      </c>
      <c r="BN185" s="14">
        <v>0.37110438132587698</v>
      </c>
      <c r="BO185" s="14"/>
      <c r="BP185" s="14">
        <v>0.40552899582367002</v>
      </c>
      <c r="BQ185" s="14">
        <v>0.344537670952277</v>
      </c>
      <c r="BR185" s="14">
        <v>0.488766212309801</v>
      </c>
      <c r="BS185" s="14">
        <v>0.609692177784389</v>
      </c>
      <c r="BT185" s="14">
        <v>0.24886281227573401</v>
      </c>
    </row>
    <row r="186" spans="2:72" x14ac:dyDescent="0.35">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row>
    <row r="187" spans="2:72" x14ac:dyDescent="0.35">
      <c r="B187" s="6" t="s">
        <v>150</v>
      </c>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row>
    <row r="188" spans="2:72" x14ac:dyDescent="0.35">
      <c r="B188" s="21" t="s">
        <v>106</v>
      </c>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row>
    <row r="189" spans="2:72" x14ac:dyDescent="0.35">
      <c r="B189" t="s">
        <v>131</v>
      </c>
      <c r="C189" s="14">
        <v>7.8405807160878097E-2</v>
      </c>
      <c r="D189" s="14">
        <v>4.61235506834861E-2</v>
      </c>
      <c r="E189" s="14">
        <v>0.10926393464018699</v>
      </c>
      <c r="F189" s="14"/>
      <c r="G189" s="14">
        <v>7.9252972734585897E-2</v>
      </c>
      <c r="H189" s="14">
        <v>6.6603621628855803E-2</v>
      </c>
      <c r="I189" s="14">
        <v>8.0685902393847306E-2</v>
      </c>
      <c r="J189" s="14">
        <v>8.9789296137749997E-2</v>
      </c>
      <c r="K189" s="14">
        <v>7.9124154324354795E-2</v>
      </c>
      <c r="L189" s="14">
        <v>7.58682191209092E-2</v>
      </c>
      <c r="M189" s="14"/>
      <c r="N189" s="14">
        <v>4.9045501196678401E-2</v>
      </c>
      <c r="O189" s="14">
        <v>7.0887365214790193E-2</v>
      </c>
      <c r="P189" s="14">
        <v>7.6164378099349297E-2</v>
      </c>
      <c r="Q189" s="14">
        <v>0.118660172050656</v>
      </c>
      <c r="R189" s="14"/>
      <c r="S189" s="14">
        <v>5.9529618740708598E-2</v>
      </c>
      <c r="T189" s="14">
        <v>7.7562773916383596E-2</v>
      </c>
      <c r="U189" s="14">
        <v>9.3624965847409106E-2</v>
      </c>
      <c r="V189" s="14">
        <v>7.2418288655048596E-2</v>
      </c>
      <c r="W189" s="14">
        <v>6.5194394102193506E-2</v>
      </c>
      <c r="X189" s="14">
        <v>6.8688284836989202E-2</v>
      </c>
      <c r="Y189" s="14">
        <v>9.9068410088993794E-2</v>
      </c>
      <c r="Z189" s="14">
        <v>0.10064522885381</v>
      </c>
      <c r="AA189" s="14">
        <v>7.6305851774141398E-2</v>
      </c>
      <c r="AB189" s="14">
        <v>8.7589928632460803E-2</v>
      </c>
      <c r="AC189" s="14">
        <v>9.5983534620994307E-2</v>
      </c>
      <c r="AD189" s="14">
        <v>7.35113488333307E-2</v>
      </c>
      <c r="AE189" s="14"/>
      <c r="AF189" s="14">
        <v>0.110304860233844</v>
      </c>
      <c r="AG189" s="14">
        <v>8.29765138873126E-2</v>
      </c>
      <c r="AH189" s="14">
        <v>6.4499980485104705E-2</v>
      </c>
      <c r="AI189" s="14">
        <v>3.7463902739736002E-2</v>
      </c>
      <c r="AJ189" s="14">
        <v>4.56098240858753E-2</v>
      </c>
      <c r="AK189" s="14"/>
      <c r="AL189" s="14">
        <v>0.21289194931282701</v>
      </c>
      <c r="AM189" s="14">
        <v>0.116605356736613</v>
      </c>
      <c r="AN189" s="14">
        <v>0.14676094054685901</v>
      </c>
      <c r="AO189" s="14">
        <v>0.110498039462248</v>
      </c>
      <c r="AP189" s="14">
        <v>8.6591550820238394E-2</v>
      </c>
      <c r="AQ189" s="14">
        <v>8.2026200088515605E-2</v>
      </c>
      <c r="AR189" s="14">
        <v>6.66617434723078E-2</v>
      </c>
      <c r="AS189" s="14">
        <v>6.2222845408984997E-2</v>
      </c>
      <c r="AT189" s="14">
        <v>6.6077284524849497E-2</v>
      </c>
      <c r="AU189" s="14">
        <v>6.4854348654913699E-2</v>
      </c>
      <c r="AV189" s="14">
        <v>5.7229709483823998E-2</v>
      </c>
      <c r="AW189" s="14">
        <v>8.0040856522409304E-2</v>
      </c>
      <c r="AX189" s="14">
        <v>5.2978424851716902E-2</v>
      </c>
      <c r="AY189" s="14">
        <v>1.8769764148493299E-2</v>
      </c>
      <c r="AZ189" s="14">
        <v>3.3816709807315597E-2</v>
      </c>
      <c r="BA189" s="14">
        <v>2.4081553576820298E-2</v>
      </c>
      <c r="BB189" s="14"/>
      <c r="BC189" s="14">
        <v>5.1641501205681999E-2</v>
      </c>
      <c r="BD189" s="14">
        <v>9.0134977220017398E-2</v>
      </c>
      <c r="BE189" s="14"/>
      <c r="BF189" s="14">
        <v>3.0154179878740198E-2</v>
      </c>
      <c r="BG189" s="14">
        <v>6.4175612462016293E-2</v>
      </c>
      <c r="BH189" s="14">
        <v>9.7208868906207696E-2</v>
      </c>
      <c r="BI189" s="14">
        <v>0.18142981209205999</v>
      </c>
      <c r="BJ189" s="14"/>
      <c r="BK189" s="14">
        <v>1.8438791963844101E-2</v>
      </c>
      <c r="BL189" s="14">
        <v>3.6955761235866399E-2</v>
      </c>
      <c r="BM189" s="14">
        <v>6.69076878622962E-2</v>
      </c>
      <c r="BN189" s="14">
        <v>0.19729031955176901</v>
      </c>
      <c r="BO189" s="14"/>
      <c r="BP189" s="14">
        <v>4.3940604158335499E-2</v>
      </c>
      <c r="BQ189" s="14">
        <v>1.39172147969351E-2</v>
      </c>
      <c r="BR189" s="14">
        <v>1.6185477325231901E-2</v>
      </c>
      <c r="BS189" s="14">
        <v>1.0357113368560799E-2</v>
      </c>
      <c r="BT189" s="14">
        <v>0.23578122989618</v>
      </c>
    </row>
    <row r="190" spans="2:72" x14ac:dyDescent="0.35">
      <c r="B190" t="s">
        <v>132</v>
      </c>
      <c r="C190" s="14">
        <v>0.12109865234605501</v>
      </c>
      <c r="D190" s="14">
        <v>8.7386727494375593E-2</v>
      </c>
      <c r="E190" s="14">
        <v>0.15378850145791401</v>
      </c>
      <c r="F190" s="14"/>
      <c r="G190" s="14">
        <v>0.130152902073396</v>
      </c>
      <c r="H190" s="14">
        <v>0.109483719396338</v>
      </c>
      <c r="I190" s="14">
        <v>0.123796386941344</v>
      </c>
      <c r="J190" s="14">
        <v>0.12957803070159901</v>
      </c>
      <c r="K190" s="14">
        <v>0.122448173363134</v>
      </c>
      <c r="L190" s="14">
        <v>0.11456563468266399</v>
      </c>
      <c r="M190" s="14"/>
      <c r="N190" s="14">
        <v>8.4781700740039503E-2</v>
      </c>
      <c r="O190" s="14">
        <v>0.13370154171353499</v>
      </c>
      <c r="P190" s="14">
        <v>0.11857862127852099</v>
      </c>
      <c r="Q190" s="14">
        <v>0.14884994604870799</v>
      </c>
      <c r="R190" s="14"/>
      <c r="S190" s="14">
        <v>8.7219854410848702E-2</v>
      </c>
      <c r="T190" s="14">
        <v>0.12406954503268799</v>
      </c>
      <c r="U190" s="14">
        <v>0.13823484503688399</v>
      </c>
      <c r="V190" s="14">
        <v>0.124226245438493</v>
      </c>
      <c r="W190" s="14">
        <v>0.123390041093068</v>
      </c>
      <c r="X190" s="14">
        <v>0.13273507973325799</v>
      </c>
      <c r="Y190" s="14">
        <v>0.13535997185793699</v>
      </c>
      <c r="Z190" s="14">
        <v>0.115840256384526</v>
      </c>
      <c r="AA190" s="14">
        <v>0.123006448638232</v>
      </c>
      <c r="AB190" s="14">
        <v>0.123524290330346</v>
      </c>
      <c r="AC190" s="14">
        <v>0.14609233230848601</v>
      </c>
      <c r="AD190" s="14">
        <v>8.3913030629749003E-2</v>
      </c>
      <c r="AE190" s="14"/>
      <c r="AF190" s="14">
        <v>0.15223214163322599</v>
      </c>
      <c r="AG190" s="14">
        <v>0.14086328847284099</v>
      </c>
      <c r="AH190" s="14">
        <v>9.9330651806052606E-2</v>
      </c>
      <c r="AI190" s="14">
        <v>7.8855127844611295E-2</v>
      </c>
      <c r="AJ190" s="14">
        <v>3.5254966493189002E-2</v>
      </c>
      <c r="AK190" s="14"/>
      <c r="AL190" s="14">
        <v>0.174580294689448</v>
      </c>
      <c r="AM190" s="14">
        <v>0.19290919684418401</v>
      </c>
      <c r="AN190" s="14">
        <v>0.15636018575806901</v>
      </c>
      <c r="AO190" s="14">
        <v>0.15580875098908401</v>
      </c>
      <c r="AP190" s="14">
        <v>0.148498920725077</v>
      </c>
      <c r="AQ190" s="14">
        <v>0.13957462303642901</v>
      </c>
      <c r="AR190" s="14">
        <v>0.11370257196657201</v>
      </c>
      <c r="AS190" s="14">
        <v>0.12691180406355401</v>
      </c>
      <c r="AT190" s="14">
        <v>9.8605283479122202E-2</v>
      </c>
      <c r="AU190" s="14">
        <v>0.12216007412174799</v>
      </c>
      <c r="AV190" s="14">
        <v>7.32620591090197E-2</v>
      </c>
      <c r="AW190" s="14">
        <v>9.6050830026851206E-2</v>
      </c>
      <c r="AX190" s="14">
        <v>0.12295900644084599</v>
      </c>
      <c r="AY190" s="14">
        <v>5.0233556095882703E-2</v>
      </c>
      <c r="AZ190" s="14">
        <v>8.1439652514026101E-2</v>
      </c>
      <c r="BA190" s="14">
        <v>4.7269375522800999E-2</v>
      </c>
      <c r="BB190" s="14"/>
      <c r="BC190" s="14">
        <v>8.88298646501616E-2</v>
      </c>
      <c r="BD190" s="14">
        <v>0.13524010249690099</v>
      </c>
      <c r="BE190" s="14"/>
      <c r="BF190" s="14">
        <v>7.13301619044171E-2</v>
      </c>
      <c r="BG190" s="14">
        <v>0.11731202133388501</v>
      </c>
      <c r="BH190" s="14">
        <v>0.14819138685873701</v>
      </c>
      <c r="BI190" s="14">
        <v>0.18430618253870701</v>
      </c>
      <c r="BJ190" s="14"/>
      <c r="BK190" s="14">
        <v>5.23004616997233E-2</v>
      </c>
      <c r="BL190" s="14">
        <v>7.4399500853002301E-2</v>
      </c>
      <c r="BM190" s="14">
        <v>0.14212009354494401</v>
      </c>
      <c r="BN190" s="14">
        <v>0.20088589234683199</v>
      </c>
      <c r="BO190" s="14"/>
      <c r="BP190" s="14">
        <v>8.2712412853091596E-2</v>
      </c>
      <c r="BQ190" s="14">
        <v>8.6178122135533594E-2</v>
      </c>
      <c r="BR190" s="14">
        <v>7.6922028887046703E-2</v>
      </c>
      <c r="BS190" s="14">
        <v>1.22590839502584E-2</v>
      </c>
      <c r="BT190" s="14">
        <v>0.294994865451435</v>
      </c>
    </row>
    <row r="191" spans="2:72" x14ac:dyDescent="0.35">
      <c r="B191" t="s">
        <v>133</v>
      </c>
      <c r="C191" s="14">
        <v>0.282192974182287</v>
      </c>
      <c r="D191" s="14">
        <v>0.25856467659917098</v>
      </c>
      <c r="E191" s="14">
        <v>0.305495805230039</v>
      </c>
      <c r="F191" s="14"/>
      <c r="G191" s="14">
        <v>0.29841138560893599</v>
      </c>
      <c r="H191" s="14">
        <v>0.26160863939627699</v>
      </c>
      <c r="I191" s="14">
        <v>0.28984448839492299</v>
      </c>
      <c r="J191" s="14">
        <v>0.30972436213214599</v>
      </c>
      <c r="K191" s="14">
        <v>0.30597861460337999</v>
      </c>
      <c r="L191" s="14">
        <v>0.24367061048812699</v>
      </c>
      <c r="M191" s="14"/>
      <c r="N191" s="14">
        <v>0.22170405902648099</v>
      </c>
      <c r="O191" s="14">
        <v>0.28685865339389299</v>
      </c>
      <c r="P191" s="14">
        <v>0.29048908966612302</v>
      </c>
      <c r="Q191" s="14">
        <v>0.335267880863233</v>
      </c>
      <c r="R191" s="14"/>
      <c r="S191" s="14">
        <v>0.241318357126865</v>
      </c>
      <c r="T191" s="14">
        <v>0.270177669996157</v>
      </c>
      <c r="U191" s="14">
        <v>0.285800291326956</v>
      </c>
      <c r="V191" s="14">
        <v>0.28363923977612399</v>
      </c>
      <c r="W191" s="14">
        <v>0.30668796150358002</v>
      </c>
      <c r="X191" s="14">
        <v>0.28796081011805402</v>
      </c>
      <c r="Y191" s="14">
        <v>0.28592810490521198</v>
      </c>
      <c r="Z191" s="14">
        <v>0.274683449694406</v>
      </c>
      <c r="AA191" s="14">
        <v>0.30962229565156402</v>
      </c>
      <c r="AB191" s="14">
        <v>0.28075705748428897</v>
      </c>
      <c r="AC191" s="14">
        <v>0.27528022435129701</v>
      </c>
      <c r="AD191" s="14">
        <v>0.35217522592623202</v>
      </c>
      <c r="AE191" s="14"/>
      <c r="AF191" s="14">
        <v>0.30994484765654201</v>
      </c>
      <c r="AG191" s="14">
        <v>0.295300780074437</v>
      </c>
      <c r="AH191" s="14">
        <v>0.27003354710696598</v>
      </c>
      <c r="AI191" s="14">
        <v>0.232862751634063</v>
      </c>
      <c r="AJ191" s="14">
        <v>0.18136879984449999</v>
      </c>
      <c r="AK191" s="14"/>
      <c r="AL191" s="14">
        <v>0.43671275980913898</v>
      </c>
      <c r="AM191" s="14">
        <v>0.34774813388255799</v>
      </c>
      <c r="AN191" s="14">
        <v>0.34191583688957999</v>
      </c>
      <c r="AO191" s="14">
        <v>0.30826349362584698</v>
      </c>
      <c r="AP191" s="14">
        <v>0.30807208133050301</v>
      </c>
      <c r="AQ191" s="14">
        <v>0.31082792399980003</v>
      </c>
      <c r="AR191" s="14">
        <v>0.29159131482190498</v>
      </c>
      <c r="AS191" s="14">
        <v>0.27502301920265698</v>
      </c>
      <c r="AT191" s="14">
        <v>0.29140991281297701</v>
      </c>
      <c r="AU191" s="14">
        <v>0.23352736150483799</v>
      </c>
      <c r="AV191" s="14">
        <v>0.28622881046477799</v>
      </c>
      <c r="AW191" s="14">
        <v>0.24959833606975201</v>
      </c>
      <c r="AX191" s="14">
        <v>0.22485534953503</v>
      </c>
      <c r="AY191" s="14">
        <v>0.24573869987722699</v>
      </c>
      <c r="AZ191" s="14">
        <v>0.24289731234504899</v>
      </c>
      <c r="BA191" s="14">
        <v>0.13142000927470501</v>
      </c>
      <c r="BB191" s="14"/>
      <c r="BC191" s="14">
        <v>0.26577220618977898</v>
      </c>
      <c r="BD191" s="14">
        <v>0.28938919965543097</v>
      </c>
      <c r="BE191" s="14"/>
      <c r="BF191" s="14">
        <v>0.20252819324163299</v>
      </c>
      <c r="BG191" s="14">
        <v>0.27874109765779098</v>
      </c>
      <c r="BH191" s="14">
        <v>0.33211074396415802</v>
      </c>
      <c r="BI191" s="14">
        <v>0.36376920512540001</v>
      </c>
      <c r="BJ191" s="14"/>
      <c r="BK191" s="14">
        <v>0.18851048827990599</v>
      </c>
      <c r="BL191" s="14">
        <v>0.24715907517320401</v>
      </c>
      <c r="BM191" s="14">
        <v>0.320950062882009</v>
      </c>
      <c r="BN191" s="14">
        <v>0.34977195182270199</v>
      </c>
      <c r="BO191" s="14"/>
      <c r="BP191" s="14">
        <v>0.29735232606329298</v>
      </c>
      <c r="BQ191" s="14">
        <v>0.3438055418805</v>
      </c>
      <c r="BR191" s="14">
        <v>0.27299465031658798</v>
      </c>
      <c r="BS191" s="14">
        <v>0.121206457718539</v>
      </c>
      <c r="BT191" s="14">
        <v>0.38561167414677799</v>
      </c>
    </row>
    <row r="192" spans="2:72" x14ac:dyDescent="0.35">
      <c r="B192" t="s">
        <v>134</v>
      </c>
      <c r="C192" s="14">
        <v>0.28198374978238699</v>
      </c>
      <c r="D192" s="14">
        <v>0.32601965746771699</v>
      </c>
      <c r="E192" s="14">
        <v>0.24004232279686599</v>
      </c>
      <c r="F192" s="14"/>
      <c r="G192" s="14">
        <v>0.27610292244808599</v>
      </c>
      <c r="H192" s="14">
        <v>0.28839950819908</v>
      </c>
      <c r="I192" s="14">
        <v>0.27998378856912498</v>
      </c>
      <c r="J192" s="14">
        <v>0.28084365410118201</v>
      </c>
      <c r="K192" s="14">
        <v>0.27044775033160701</v>
      </c>
      <c r="L192" s="14">
        <v>0.29094975825911801</v>
      </c>
      <c r="M192" s="14"/>
      <c r="N192" s="14">
        <v>0.30263595541581301</v>
      </c>
      <c r="O192" s="14">
        <v>0.295452028175827</v>
      </c>
      <c r="P192" s="14">
        <v>0.30181526393665198</v>
      </c>
      <c r="Q192" s="14">
        <v>0.228522757733606</v>
      </c>
      <c r="R192" s="14"/>
      <c r="S192" s="14">
        <v>0.31821130647946799</v>
      </c>
      <c r="T192" s="14">
        <v>0.28513764374939499</v>
      </c>
      <c r="U192" s="14">
        <v>0.25240604567792002</v>
      </c>
      <c r="V192" s="14">
        <v>0.27072658608130501</v>
      </c>
      <c r="W192" s="14">
        <v>0.32543447684606203</v>
      </c>
      <c r="X192" s="14">
        <v>0.28533607691699803</v>
      </c>
      <c r="Y192" s="14">
        <v>0.26948866532520099</v>
      </c>
      <c r="Z192" s="14">
        <v>0.27369083787787701</v>
      </c>
      <c r="AA192" s="14">
        <v>0.26696381090211102</v>
      </c>
      <c r="AB192" s="14">
        <v>0.27204972129702998</v>
      </c>
      <c r="AC192" s="14">
        <v>0.28628399092511297</v>
      </c>
      <c r="AD192" s="14">
        <v>0.22251298729503199</v>
      </c>
      <c r="AE192" s="14"/>
      <c r="AF192" s="14">
        <v>0.24542089213545801</v>
      </c>
      <c r="AG192" s="14">
        <v>0.28910801052939</v>
      </c>
      <c r="AH192" s="14">
        <v>0.29217448138572399</v>
      </c>
      <c r="AI192" s="14">
        <v>0.32333685001158102</v>
      </c>
      <c r="AJ192" s="14">
        <v>0.224615704443516</v>
      </c>
      <c r="AK192" s="14"/>
      <c r="AL192" s="14">
        <v>7.5358152594777003E-2</v>
      </c>
      <c r="AM192" s="14">
        <v>0.19348672698474501</v>
      </c>
      <c r="AN192" s="14">
        <v>0.19844590755976799</v>
      </c>
      <c r="AO192" s="14">
        <v>0.221232727657551</v>
      </c>
      <c r="AP192" s="14">
        <v>0.26906514230276701</v>
      </c>
      <c r="AQ192" s="14">
        <v>0.28750826075351599</v>
      </c>
      <c r="AR192" s="14">
        <v>0.310758476027789</v>
      </c>
      <c r="AS192" s="14">
        <v>0.28447454547519502</v>
      </c>
      <c r="AT192" s="14">
        <v>0.32655791925452499</v>
      </c>
      <c r="AU192" s="14">
        <v>0.343018170708489</v>
      </c>
      <c r="AV192" s="14">
        <v>0.316512789279358</v>
      </c>
      <c r="AW192" s="14">
        <v>0.305435279</v>
      </c>
      <c r="AX192" s="14">
        <v>0.29940821003822599</v>
      </c>
      <c r="AY192" s="14">
        <v>0.37014715709982399</v>
      </c>
      <c r="AZ192" s="14">
        <v>0.317686362568744</v>
      </c>
      <c r="BA192" s="14">
        <v>0.31132693678877099</v>
      </c>
      <c r="BB192" s="14"/>
      <c r="BC192" s="14">
        <v>0.29753116829045601</v>
      </c>
      <c r="BD192" s="14">
        <v>0.275170260354826</v>
      </c>
      <c r="BE192" s="14"/>
      <c r="BF192" s="14">
        <v>0.344903871626282</v>
      </c>
      <c r="BG192" s="14">
        <v>0.30579850135473602</v>
      </c>
      <c r="BH192" s="14">
        <v>0.24552513040014901</v>
      </c>
      <c r="BI192" s="14">
        <v>0.15774334442367899</v>
      </c>
      <c r="BJ192" s="14"/>
      <c r="BK192" s="14">
        <v>0.35636823936009099</v>
      </c>
      <c r="BL192" s="14">
        <v>0.34503509508186497</v>
      </c>
      <c r="BM192" s="14">
        <v>0.27785325645767001</v>
      </c>
      <c r="BN192" s="14">
        <v>0.15456156144338101</v>
      </c>
      <c r="BO192" s="14"/>
      <c r="BP192" s="14">
        <v>0.36392291218432998</v>
      </c>
      <c r="BQ192" s="14">
        <v>0.37563283172444401</v>
      </c>
      <c r="BR192" s="14">
        <v>0.380954922254166</v>
      </c>
      <c r="BS192" s="14">
        <v>0.32932077237318502</v>
      </c>
      <c r="BT192" s="14">
        <v>7.0643681063644007E-2</v>
      </c>
    </row>
    <row r="193" spans="2:72" x14ac:dyDescent="0.35">
      <c r="B193" t="s">
        <v>135</v>
      </c>
      <c r="C193" s="14">
        <v>0.23631881652839201</v>
      </c>
      <c r="D193" s="14">
        <v>0.28190538775525098</v>
      </c>
      <c r="E193" s="14">
        <v>0.19140943587499401</v>
      </c>
      <c r="F193" s="14"/>
      <c r="G193" s="14">
        <v>0.21607981713499599</v>
      </c>
      <c r="H193" s="14">
        <v>0.27390451137944899</v>
      </c>
      <c r="I193" s="14">
        <v>0.22568943370076</v>
      </c>
      <c r="J193" s="14">
        <v>0.19006465692732299</v>
      </c>
      <c r="K193" s="14">
        <v>0.22200130737752399</v>
      </c>
      <c r="L193" s="14">
        <v>0.27494577744918203</v>
      </c>
      <c r="M193" s="14"/>
      <c r="N193" s="14">
        <v>0.34183278362098801</v>
      </c>
      <c r="O193" s="14">
        <v>0.213100411501954</v>
      </c>
      <c r="P193" s="14">
        <v>0.21295264701935401</v>
      </c>
      <c r="Q193" s="14">
        <v>0.16869924330379699</v>
      </c>
      <c r="R193" s="14"/>
      <c r="S193" s="14">
        <v>0.29372086324211</v>
      </c>
      <c r="T193" s="14">
        <v>0.24305236730537599</v>
      </c>
      <c r="U193" s="14">
        <v>0.22993385211083101</v>
      </c>
      <c r="V193" s="14">
        <v>0.24898964004902999</v>
      </c>
      <c r="W193" s="14">
        <v>0.17929312645509601</v>
      </c>
      <c r="X193" s="14">
        <v>0.225279748394701</v>
      </c>
      <c r="Y193" s="14">
        <v>0.210154847822657</v>
      </c>
      <c r="Z193" s="14">
        <v>0.23514022718938099</v>
      </c>
      <c r="AA193" s="14">
        <v>0.224101593033951</v>
      </c>
      <c r="AB193" s="14">
        <v>0.236079002255875</v>
      </c>
      <c r="AC193" s="14">
        <v>0.19635991779410999</v>
      </c>
      <c r="AD193" s="14">
        <v>0.26788740731565602</v>
      </c>
      <c r="AE193" s="14"/>
      <c r="AF193" s="14">
        <v>0.18209725834092999</v>
      </c>
      <c r="AG193" s="14">
        <v>0.19175140703601901</v>
      </c>
      <c r="AH193" s="14">
        <v>0.27396133921615201</v>
      </c>
      <c r="AI193" s="14">
        <v>0.32748136777000802</v>
      </c>
      <c r="AJ193" s="14">
        <v>0.51315070513292005</v>
      </c>
      <c r="AK193" s="14"/>
      <c r="AL193" s="14">
        <v>0.10045684359380801</v>
      </c>
      <c r="AM193" s="14">
        <v>0.14925058555189999</v>
      </c>
      <c r="AN193" s="14">
        <v>0.156517129245724</v>
      </c>
      <c r="AO193" s="14">
        <v>0.204196988265271</v>
      </c>
      <c r="AP193" s="14">
        <v>0.18777230482141399</v>
      </c>
      <c r="AQ193" s="14">
        <v>0.18006299212174001</v>
      </c>
      <c r="AR193" s="14">
        <v>0.21728589371142601</v>
      </c>
      <c r="AS193" s="14">
        <v>0.25136778584960801</v>
      </c>
      <c r="AT193" s="14">
        <v>0.21734959992852601</v>
      </c>
      <c r="AU193" s="14">
        <v>0.23644004501001201</v>
      </c>
      <c r="AV193" s="14">
        <v>0.26676663166302</v>
      </c>
      <c r="AW193" s="14">
        <v>0.26887469838098799</v>
      </c>
      <c r="AX193" s="14">
        <v>0.29979900913418001</v>
      </c>
      <c r="AY193" s="14">
        <v>0.315110822778573</v>
      </c>
      <c r="AZ193" s="14">
        <v>0.32415996276486497</v>
      </c>
      <c r="BA193" s="14">
        <v>0.48590212483690298</v>
      </c>
      <c r="BB193" s="14"/>
      <c r="BC193" s="14">
        <v>0.29622525966392199</v>
      </c>
      <c r="BD193" s="14">
        <v>0.210065460272824</v>
      </c>
      <c r="BE193" s="14"/>
      <c r="BF193" s="14">
        <v>0.35108359334892802</v>
      </c>
      <c r="BG193" s="14">
        <v>0.23397276719157201</v>
      </c>
      <c r="BH193" s="14">
        <v>0.176963869870748</v>
      </c>
      <c r="BI193" s="14">
        <v>0.112751455820154</v>
      </c>
      <c r="BJ193" s="14"/>
      <c r="BK193" s="14">
        <v>0.38438201869643601</v>
      </c>
      <c r="BL193" s="14">
        <v>0.29645056765606198</v>
      </c>
      <c r="BM193" s="14">
        <v>0.192168899253081</v>
      </c>
      <c r="BN193" s="14">
        <v>9.7490274835314805E-2</v>
      </c>
      <c r="BO193" s="14"/>
      <c r="BP193" s="14">
        <v>0.21207174474095</v>
      </c>
      <c r="BQ193" s="14">
        <v>0.180466289462587</v>
      </c>
      <c r="BR193" s="14">
        <v>0.25294292121696799</v>
      </c>
      <c r="BS193" s="14">
        <v>0.52685657258945695</v>
      </c>
      <c r="BT193" s="14">
        <v>1.2968549441963399E-2</v>
      </c>
    </row>
    <row r="194" spans="2:72" x14ac:dyDescent="0.35">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row>
    <row r="195" spans="2:72" x14ac:dyDescent="0.35">
      <c r="B195" s="6" t="s">
        <v>151</v>
      </c>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row>
    <row r="196" spans="2:72" x14ac:dyDescent="0.35">
      <c r="B196" s="21" t="s">
        <v>106</v>
      </c>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row>
    <row r="197" spans="2:72" x14ac:dyDescent="0.35">
      <c r="B197" t="s">
        <v>131</v>
      </c>
      <c r="C197" s="14">
        <v>5.6518289081226802E-2</v>
      </c>
      <c r="D197" s="14">
        <v>6.1408865759053403E-2</v>
      </c>
      <c r="E197" s="14">
        <v>5.1998075684615501E-2</v>
      </c>
      <c r="F197" s="14"/>
      <c r="G197" s="14">
        <v>6.5160472766416594E-2</v>
      </c>
      <c r="H197" s="14">
        <v>7.8018077023743901E-2</v>
      </c>
      <c r="I197" s="14">
        <v>6.1245419378618902E-2</v>
      </c>
      <c r="J197" s="14">
        <v>5.6943413786703402E-2</v>
      </c>
      <c r="K197" s="14">
        <v>4.4701973610879298E-2</v>
      </c>
      <c r="L197" s="14">
        <v>3.7032628108632899E-2</v>
      </c>
      <c r="M197" s="14"/>
      <c r="N197" s="14">
        <v>7.4344160503704307E-2</v>
      </c>
      <c r="O197" s="14">
        <v>3.8175772833242097E-2</v>
      </c>
      <c r="P197" s="14">
        <v>5.8700032891412297E-2</v>
      </c>
      <c r="Q197" s="14">
        <v>5.4764229956589902E-2</v>
      </c>
      <c r="R197" s="14"/>
      <c r="S197" s="14">
        <v>8.0384410703543296E-2</v>
      </c>
      <c r="T197" s="14">
        <v>4.6539618273797899E-2</v>
      </c>
      <c r="U197" s="14">
        <v>6.3279490821676498E-2</v>
      </c>
      <c r="V197" s="14">
        <v>4.9327297599961399E-2</v>
      </c>
      <c r="W197" s="14">
        <v>5.0533959927015197E-2</v>
      </c>
      <c r="X197" s="14">
        <v>5.7664100734939099E-2</v>
      </c>
      <c r="Y197" s="14">
        <v>5.4815544810880898E-2</v>
      </c>
      <c r="Z197" s="14">
        <v>4.8174577308677399E-2</v>
      </c>
      <c r="AA197" s="14">
        <v>5.1263575132881302E-2</v>
      </c>
      <c r="AB197" s="14">
        <v>5.8447445721858199E-2</v>
      </c>
      <c r="AC197" s="14">
        <v>3.6098971761632799E-2</v>
      </c>
      <c r="AD197" s="14">
        <v>6.5640046084375001E-2</v>
      </c>
      <c r="AE197" s="14"/>
      <c r="AF197" s="14">
        <v>3.59325391294689E-2</v>
      </c>
      <c r="AG197" s="14">
        <v>4.1757550156516998E-2</v>
      </c>
      <c r="AH197" s="14">
        <v>7.2357727951193496E-2</v>
      </c>
      <c r="AI197" s="14">
        <v>8.6085666060843599E-2</v>
      </c>
      <c r="AJ197" s="14">
        <v>0.133357469022195</v>
      </c>
      <c r="AK197" s="14"/>
      <c r="AL197" s="14">
        <v>6.1050674920401699E-2</v>
      </c>
      <c r="AM197" s="14">
        <v>5.2727793320717302E-2</v>
      </c>
      <c r="AN197" s="14">
        <v>5.4756873364475801E-2</v>
      </c>
      <c r="AO197" s="14">
        <v>5.86050114506372E-2</v>
      </c>
      <c r="AP197" s="14">
        <v>5.4095561107116899E-2</v>
      </c>
      <c r="AQ197" s="14">
        <v>3.7405196454752397E-2</v>
      </c>
      <c r="AR197" s="14">
        <v>4.4724074855202897E-2</v>
      </c>
      <c r="AS197" s="14">
        <v>7.11180329222941E-2</v>
      </c>
      <c r="AT197" s="14">
        <v>5.9233471023657301E-2</v>
      </c>
      <c r="AU197" s="14">
        <v>4.9738255942219603E-2</v>
      </c>
      <c r="AV197" s="14">
        <v>3.3516544403988699E-2</v>
      </c>
      <c r="AW197" s="14">
        <v>6.0647915084378397E-2</v>
      </c>
      <c r="AX197" s="14">
        <v>5.1672105734811603E-2</v>
      </c>
      <c r="AY197" s="14">
        <v>8.9477379028111897E-2</v>
      </c>
      <c r="AZ197" s="14">
        <v>6.4817592746013702E-2</v>
      </c>
      <c r="BA197" s="14">
        <v>0.118622015219174</v>
      </c>
      <c r="BB197" s="14"/>
      <c r="BC197" s="14">
        <v>8.0863878245211795E-2</v>
      </c>
      <c r="BD197" s="14">
        <v>4.5849095717037297E-2</v>
      </c>
      <c r="BE197" s="14"/>
      <c r="BF197" s="14">
        <v>5.9358524120746298E-2</v>
      </c>
      <c r="BG197" s="14">
        <v>5.1988171441353502E-2</v>
      </c>
      <c r="BH197" s="14">
        <v>6.0893183607218203E-2</v>
      </c>
      <c r="BI197" s="14">
        <v>5.3372012845403501E-2</v>
      </c>
      <c r="BJ197" s="14"/>
      <c r="BK197" s="14">
        <v>6.1140430377426398E-2</v>
      </c>
      <c r="BL197" s="14">
        <v>6.4940990343831703E-2</v>
      </c>
      <c r="BM197" s="14">
        <v>5.4066711939884597E-2</v>
      </c>
      <c r="BN197" s="14">
        <v>4.8316615729501397E-2</v>
      </c>
      <c r="BO197" s="14"/>
      <c r="BP197" s="14">
        <v>4.0332752928339502E-2</v>
      </c>
      <c r="BQ197" s="14">
        <v>3.0159263688294101E-2</v>
      </c>
      <c r="BR197" s="14">
        <v>1.8264114317537598E-2</v>
      </c>
      <c r="BS197" s="14">
        <v>0.13024574083589999</v>
      </c>
      <c r="BT197" s="14">
        <v>3.2438592139802401E-2</v>
      </c>
    </row>
    <row r="198" spans="2:72" x14ac:dyDescent="0.35">
      <c r="B198" t="s">
        <v>132</v>
      </c>
      <c r="C198" s="14">
        <v>0.13600878658547799</v>
      </c>
      <c r="D198" s="14">
        <v>0.145337032681362</v>
      </c>
      <c r="E198" s="14">
        <v>0.12603527556500399</v>
      </c>
      <c r="F198" s="14"/>
      <c r="G198" s="14">
        <v>0.15793205789431899</v>
      </c>
      <c r="H198" s="14">
        <v>0.16476559054840301</v>
      </c>
      <c r="I198" s="14">
        <v>0.13456920243457701</v>
      </c>
      <c r="J198" s="14">
        <v>0.145705423782929</v>
      </c>
      <c r="K198" s="14">
        <v>0.109006556533772</v>
      </c>
      <c r="L198" s="14">
        <v>0.109503812049123</v>
      </c>
      <c r="M198" s="14"/>
      <c r="N198" s="14">
        <v>0.16336743046673699</v>
      </c>
      <c r="O198" s="14">
        <v>0.13898945816965899</v>
      </c>
      <c r="P198" s="14">
        <v>0.13365606133129601</v>
      </c>
      <c r="Q198" s="14">
        <v>0.104115152850473</v>
      </c>
      <c r="R198" s="14"/>
      <c r="S198" s="14">
        <v>0.14689824733554699</v>
      </c>
      <c r="T198" s="14">
        <v>0.14833685255608201</v>
      </c>
      <c r="U198" s="14">
        <v>0.123313099085215</v>
      </c>
      <c r="V198" s="14">
        <v>0.110069225314436</v>
      </c>
      <c r="W198" s="14">
        <v>0.14444484882862299</v>
      </c>
      <c r="X198" s="14">
        <v>0.132236126603378</v>
      </c>
      <c r="Y198" s="14">
        <v>0.11353457126069399</v>
      </c>
      <c r="Z198" s="14">
        <v>0.12769456030736501</v>
      </c>
      <c r="AA198" s="14">
        <v>0.15863388288965999</v>
      </c>
      <c r="AB198" s="14">
        <v>0.14410039033771899</v>
      </c>
      <c r="AC198" s="14">
        <v>0.121230793000096</v>
      </c>
      <c r="AD198" s="14">
        <v>0.123548192158565</v>
      </c>
      <c r="AE198" s="14"/>
      <c r="AF198" s="14">
        <v>0.106440299339737</v>
      </c>
      <c r="AG198" s="14">
        <v>0.13305334981745601</v>
      </c>
      <c r="AH198" s="14">
        <v>0.16513076790935699</v>
      </c>
      <c r="AI198" s="14">
        <v>0.14865078242615001</v>
      </c>
      <c r="AJ198" s="14">
        <v>0.100596839756517</v>
      </c>
      <c r="AK198" s="14"/>
      <c r="AL198" s="14">
        <v>8.9241897065658396E-2</v>
      </c>
      <c r="AM198" s="14">
        <v>0.12579126776337199</v>
      </c>
      <c r="AN198" s="14">
        <v>0.11265800222246999</v>
      </c>
      <c r="AO198" s="14">
        <v>9.2331371347937993E-2</v>
      </c>
      <c r="AP198" s="14">
        <v>0.11219035799939001</v>
      </c>
      <c r="AQ198" s="14">
        <v>0.11986455417084101</v>
      </c>
      <c r="AR198" s="14">
        <v>0.12919151854202601</v>
      </c>
      <c r="AS198" s="14">
        <v>0.13366139513453601</v>
      </c>
      <c r="AT198" s="14">
        <v>0.14311411533245499</v>
      </c>
      <c r="AU198" s="14">
        <v>0.164408658335533</v>
      </c>
      <c r="AV198" s="14">
        <v>0.15972866694024199</v>
      </c>
      <c r="AW198" s="14">
        <v>0.181764790961391</v>
      </c>
      <c r="AX198" s="14">
        <v>0.16203024403257901</v>
      </c>
      <c r="AY198" s="14">
        <v>0.196284192819871</v>
      </c>
      <c r="AZ198" s="14">
        <v>0.16482593531426301</v>
      </c>
      <c r="BA198" s="14">
        <v>0.14691789926757401</v>
      </c>
      <c r="BB198" s="14"/>
      <c r="BC198" s="14">
        <v>0.154225457979946</v>
      </c>
      <c r="BD198" s="14">
        <v>0.12802552570605</v>
      </c>
      <c r="BE198" s="14"/>
      <c r="BF198" s="14">
        <v>0.15296876133764101</v>
      </c>
      <c r="BG198" s="14">
        <v>0.13787833927494</v>
      </c>
      <c r="BH198" s="14">
        <v>0.13264723174993701</v>
      </c>
      <c r="BI198" s="14">
        <v>0.101403268227041</v>
      </c>
      <c r="BJ198" s="14"/>
      <c r="BK198" s="14">
        <v>0.15261475134852201</v>
      </c>
      <c r="BL198" s="14">
        <v>0.15366222666747301</v>
      </c>
      <c r="BM198" s="14">
        <v>0.13491676386472301</v>
      </c>
      <c r="BN198" s="14">
        <v>0.104767886260069</v>
      </c>
      <c r="BO198" s="14"/>
      <c r="BP198" s="14">
        <v>0.10330035349295399</v>
      </c>
      <c r="BQ198" s="14">
        <v>0.100237905351078</v>
      </c>
      <c r="BR198" s="14">
        <v>7.0419952475287803E-2</v>
      </c>
      <c r="BS198" s="14">
        <v>0.243492963054661</v>
      </c>
      <c r="BT198" s="14">
        <v>0.110985727246191</v>
      </c>
    </row>
    <row r="199" spans="2:72" x14ac:dyDescent="0.35">
      <c r="B199" t="s">
        <v>133</v>
      </c>
      <c r="C199" s="14">
        <v>0.32921001390976301</v>
      </c>
      <c r="D199" s="14">
        <v>0.324082002768389</v>
      </c>
      <c r="E199" s="14">
        <v>0.33466762932639599</v>
      </c>
      <c r="F199" s="14"/>
      <c r="G199" s="14">
        <v>0.33148661769865301</v>
      </c>
      <c r="H199" s="14">
        <v>0.30713217236082702</v>
      </c>
      <c r="I199" s="14">
        <v>0.35047486405408101</v>
      </c>
      <c r="J199" s="14">
        <v>0.345265325596193</v>
      </c>
      <c r="K199" s="14">
        <v>0.330917864711958</v>
      </c>
      <c r="L199" s="14">
        <v>0.31416594840202999</v>
      </c>
      <c r="M199" s="14"/>
      <c r="N199" s="14">
        <v>0.32843949856961302</v>
      </c>
      <c r="O199" s="14">
        <v>0.34104860109545498</v>
      </c>
      <c r="P199" s="14">
        <v>0.33212830386265901</v>
      </c>
      <c r="Q199" s="14">
        <v>0.31270490149032798</v>
      </c>
      <c r="R199" s="14"/>
      <c r="S199" s="14">
        <v>0.32463106642235201</v>
      </c>
      <c r="T199" s="14">
        <v>0.317005624294592</v>
      </c>
      <c r="U199" s="14">
        <v>0.33673210114507002</v>
      </c>
      <c r="V199" s="14">
        <v>0.31134372956429901</v>
      </c>
      <c r="W199" s="14">
        <v>0.34185554785204297</v>
      </c>
      <c r="X199" s="14">
        <v>0.34689779520886199</v>
      </c>
      <c r="Y199" s="14">
        <v>0.35110499294736103</v>
      </c>
      <c r="Z199" s="14">
        <v>0.35703903892268501</v>
      </c>
      <c r="AA199" s="14">
        <v>0.30101774155911398</v>
      </c>
      <c r="AB199" s="14">
        <v>0.31652232712214901</v>
      </c>
      <c r="AC199" s="14">
        <v>0.361564786206302</v>
      </c>
      <c r="AD199" s="14">
        <v>0.34645517261697301</v>
      </c>
      <c r="AE199" s="14"/>
      <c r="AF199" s="14">
        <v>0.30979945002643899</v>
      </c>
      <c r="AG199" s="14">
        <v>0.33506310250072702</v>
      </c>
      <c r="AH199" s="14">
        <v>0.33011817390494502</v>
      </c>
      <c r="AI199" s="14">
        <v>0.353139891503361</v>
      </c>
      <c r="AJ199" s="14">
        <v>0.26026121745818898</v>
      </c>
      <c r="AK199" s="14"/>
      <c r="AL199" s="14">
        <v>0.30898496078116999</v>
      </c>
      <c r="AM199" s="14">
        <v>0.36491603404157402</v>
      </c>
      <c r="AN199" s="14">
        <v>0.27636509194405401</v>
      </c>
      <c r="AO199" s="14">
        <v>0.28407344517734601</v>
      </c>
      <c r="AP199" s="14">
        <v>0.34418488666451902</v>
      </c>
      <c r="AQ199" s="14">
        <v>0.36955801346057598</v>
      </c>
      <c r="AR199" s="14">
        <v>0.35604239235137303</v>
      </c>
      <c r="AS199" s="14">
        <v>0.32051456719203297</v>
      </c>
      <c r="AT199" s="14">
        <v>0.31382357940528799</v>
      </c>
      <c r="AU199" s="14">
        <v>0.38402529800951302</v>
      </c>
      <c r="AV199" s="14">
        <v>0.35135720915247198</v>
      </c>
      <c r="AW199" s="14">
        <v>0.29945956662977802</v>
      </c>
      <c r="AX199" s="14">
        <v>0.31020147225728301</v>
      </c>
      <c r="AY199" s="14">
        <v>0.300748265470349</v>
      </c>
      <c r="AZ199" s="14">
        <v>0.38254253689539403</v>
      </c>
      <c r="BA199" s="14">
        <v>0.276311791177143</v>
      </c>
      <c r="BB199" s="14"/>
      <c r="BC199" s="14">
        <v>0.31736520214328301</v>
      </c>
      <c r="BD199" s="14">
        <v>0.33440087564031201</v>
      </c>
      <c r="BE199" s="14"/>
      <c r="BF199" s="14">
        <v>0.32122546190527801</v>
      </c>
      <c r="BG199" s="14">
        <v>0.32582684474453499</v>
      </c>
      <c r="BH199" s="14">
        <v>0.330657394095274</v>
      </c>
      <c r="BI199" s="14">
        <v>0.35217278728774198</v>
      </c>
      <c r="BJ199" s="14"/>
      <c r="BK199" s="14">
        <v>0.32095295170588001</v>
      </c>
      <c r="BL199" s="14">
        <v>0.321517156695936</v>
      </c>
      <c r="BM199" s="14">
        <v>0.33658113676113499</v>
      </c>
      <c r="BN199" s="14">
        <v>0.332661780997282</v>
      </c>
      <c r="BO199" s="14"/>
      <c r="BP199" s="14">
        <v>0.32828438912769498</v>
      </c>
      <c r="BQ199" s="14">
        <v>0.33970212368221903</v>
      </c>
      <c r="BR199" s="14">
        <v>0.30912315855593098</v>
      </c>
      <c r="BS199" s="14">
        <v>0.31067520902193402</v>
      </c>
      <c r="BT199" s="14">
        <v>0.348694321233876</v>
      </c>
    </row>
    <row r="200" spans="2:72" x14ac:dyDescent="0.35">
      <c r="B200" t="s">
        <v>134</v>
      </c>
      <c r="C200" s="14">
        <v>0.26926999614217001</v>
      </c>
      <c r="D200" s="14">
        <v>0.276468510468804</v>
      </c>
      <c r="E200" s="14">
        <v>0.262216848570755</v>
      </c>
      <c r="F200" s="14"/>
      <c r="G200" s="14">
        <v>0.25334203379822701</v>
      </c>
      <c r="H200" s="14">
        <v>0.228674177708762</v>
      </c>
      <c r="I200" s="14">
        <v>0.260498116042364</v>
      </c>
      <c r="J200" s="14">
        <v>0.26433356729035401</v>
      </c>
      <c r="K200" s="14">
        <v>0.29174267238813401</v>
      </c>
      <c r="L200" s="14">
        <v>0.30892547861027903</v>
      </c>
      <c r="M200" s="14"/>
      <c r="N200" s="14">
        <v>0.24776741550298301</v>
      </c>
      <c r="O200" s="14">
        <v>0.28956343451428801</v>
      </c>
      <c r="P200" s="14">
        <v>0.26941465449665503</v>
      </c>
      <c r="Q200" s="14">
        <v>0.27339368654712098</v>
      </c>
      <c r="R200" s="14"/>
      <c r="S200" s="14">
        <v>0.25287498247734203</v>
      </c>
      <c r="T200" s="14">
        <v>0.26688647105653202</v>
      </c>
      <c r="U200" s="14">
        <v>0.27122283043746798</v>
      </c>
      <c r="V200" s="14">
        <v>0.30480455651921201</v>
      </c>
      <c r="W200" s="14">
        <v>0.28058623613950001</v>
      </c>
      <c r="X200" s="14">
        <v>0.265870145063556</v>
      </c>
      <c r="Y200" s="14">
        <v>0.256800242502149</v>
      </c>
      <c r="Z200" s="14">
        <v>0.25094053403315603</v>
      </c>
      <c r="AA200" s="14">
        <v>0.27411531872352501</v>
      </c>
      <c r="AB200" s="14">
        <v>0.27476499201515697</v>
      </c>
      <c r="AC200" s="14">
        <v>0.27687216523418301</v>
      </c>
      <c r="AD200" s="14">
        <v>0.23882589666479001</v>
      </c>
      <c r="AE200" s="14"/>
      <c r="AF200" s="14">
        <v>0.29189673369763502</v>
      </c>
      <c r="AG200" s="14">
        <v>0.28851325815487799</v>
      </c>
      <c r="AH200" s="14">
        <v>0.26404228326963902</v>
      </c>
      <c r="AI200" s="14">
        <v>0.22138428201270699</v>
      </c>
      <c r="AJ200" s="14">
        <v>0.15606069015368701</v>
      </c>
      <c r="AK200" s="14"/>
      <c r="AL200" s="14">
        <v>0.239203655300157</v>
      </c>
      <c r="AM200" s="14">
        <v>0.234615540933687</v>
      </c>
      <c r="AN200" s="14">
        <v>0.28987664760798398</v>
      </c>
      <c r="AO200" s="14">
        <v>0.29107627122181201</v>
      </c>
      <c r="AP200" s="14">
        <v>0.28334634573209899</v>
      </c>
      <c r="AQ200" s="14">
        <v>0.27461549116644202</v>
      </c>
      <c r="AR200" s="14">
        <v>0.268885784310049</v>
      </c>
      <c r="AS200" s="14">
        <v>0.28362179940777899</v>
      </c>
      <c r="AT200" s="14">
        <v>0.29684395669818098</v>
      </c>
      <c r="AU200" s="14">
        <v>0.23189984650446399</v>
      </c>
      <c r="AV200" s="14">
        <v>0.25612227840759999</v>
      </c>
      <c r="AW200" s="14">
        <v>0.284057454141451</v>
      </c>
      <c r="AX200" s="14">
        <v>0.26547144447451798</v>
      </c>
      <c r="AY200" s="14">
        <v>0.25920559247751801</v>
      </c>
      <c r="AZ200" s="14">
        <v>0.24198398675497901</v>
      </c>
      <c r="BA200" s="14">
        <v>0.20818540369871499</v>
      </c>
      <c r="BB200" s="14"/>
      <c r="BC200" s="14">
        <v>0.23160414371643001</v>
      </c>
      <c r="BD200" s="14">
        <v>0.28577665203167901</v>
      </c>
      <c r="BE200" s="14"/>
      <c r="BF200" s="14">
        <v>0.28819429536782298</v>
      </c>
      <c r="BG200" s="14">
        <v>0.28280965971054101</v>
      </c>
      <c r="BH200" s="14">
        <v>0.24326321586052299</v>
      </c>
      <c r="BI200" s="14">
        <v>0.24526406453567301</v>
      </c>
      <c r="BJ200" s="14"/>
      <c r="BK200" s="14">
        <v>0.28453343129688702</v>
      </c>
      <c r="BL200" s="14">
        <v>0.27907914832190001</v>
      </c>
      <c r="BM200" s="14">
        <v>0.26695988361723999</v>
      </c>
      <c r="BN200" s="14">
        <v>0.248198446844349</v>
      </c>
      <c r="BO200" s="14"/>
      <c r="BP200" s="14">
        <v>0.301382385841936</v>
      </c>
      <c r="BQ200" s="14">
        <v>0.34309843648557098</v>
      </c>
      <c r="BR200" s="14">
        <v>0.35521777202389798</v>
      </c>
      <c r="BS200" s="14">
        <v>0.15555802848335801</v>
      </c>
      <c r="BT200" s="14">
        <v>0.26941756994833399</v>
      </c>
    </row>
    <row r="201" spans="2:72" x14ac:dyDescent="0.35">
      <c r="B201" t="s">
        <v>135</v>
      </c>
      <c r="C201" s="14">
        <v>0.20899291428136199</v>
      </c>
      <c r="D201" s="14">
        <v>0.19270358832239101</v>
      </c>
      <c r="E201" s="14">
        <v>0.22508217085322901</v>
      </c>
      <c r="F201" s="14"/>
      <c r="G201" s="14">
        <v>0.19207881784238501</v>
      </c>
      <c r="H201" s="14">
        <v>0.22140998235826501</v>
      </c>
      <c r="I201" s="14">
        <v>0.19321239809035901</v>
      </c>
      <c r="J201" s="14">
        <v>0.18775226954382099</v>
      </c>
      <c r="K201" s="14">
        <v>0.223630932755257</v>
      </c>
      <c r="L201" s="14">
        <v>0.23037213282993499</v>
      </c>
      <c r="M201" s="14"/>
      <c r="N201" s="14">
        <v>0.186081494956962</v>
      </c>
      <c r="O201" s="14">
        <v>0.19222273338735699</v>
      </c>
      <c r="P201" s="14">
        <v>0.20610094741797699</v>
      </c>
      <c r="Q201" s="14">
        <v>0.25502202915548799</v>
      </c>
      <c r="R201" s="14"/>
      <c r="S201" s="14">
        <v>0.19521129306121601</v>
      </c>
      <c r="T201" s="14">
        <v>0.22123143381899699</v>
      </c>
      <c r="U201" s="14">
        <v>0.205452478510571</v>
      </c>
      <c r="V201" s="14">
        <v>0.22445519100209199</v>
      </c>
      <c r="W201" s="14">
        <v>0.18257940725281899</v>
      </c>
      <c r="X201" s="14">
        <v>0.19733183238926599</v>
      </c>
      <c r="Y201" s="14">
        <v>0.22374464847891401</v>
      </c>
      <c r="Z201" s="14">
        <v>0.21615128942811701</v>
      </c>
      <c r="AA201" s="14">
        <v>0.214969481694821</v>
      </c>
      <c r="AB201" s="14">
        <v>0.206164844803117</v>
      </c>
      <c r="AC201" s="14">
        <v>0.20423328379778599</v>
      </c>
      <c r="AD201" s="14">
        <v>0.225530692475297</v>
      </c>
      <c r="AE201" s="14"/>
      <c r="AF201" s="14">
        <v>0.25593097780671997</v>
      </c>
      <c r="AG201" s="14">
        <v>0.20161273937042201</v>
      </c>
      <c r="AH201" s="14">
        <v>0.168351046964866</v>
      </c>
      <c r="AI201" s="14">
        <v>0.19073937799693799</v>
      </c>
      <c r="AJ201" s="14">
        <v>0.34972378360941297</v>
      </c>
      <c r="AK201" s="14"/>
      <c r="AL201" s="14">
        <v>0.30151881193261199</v>
      </c>
      <c r="AM201" s="14">
        <v>0.22194936394064901</v>
      </c>
      <c r="AN201" s="14">
        <v>0.266343384861016</v>
      </c>
      <c r="AO201" s="14">
        <v>0.27391390080226702</v>
      </c>
      <c r="AP201" s="14">
        <v>0.20618284849687499</v>
      </c>
      <c r="AQ201" s="14">
        <v>0.19855674474738799</v>
      </c>
      <c r="AR201" s="14">
        <v>0.20115622994134899</v>
      </c>
      <c r="AS201" s="14">
        <v>0.19108420534335799</v>
      </c>
      <c r="AT201" s="14">
        <v>0.18698487754041801</v>
      </c>
      <c r="AU201" s="14">
        <v>0.16992794120827201</v>
      </c>
      <c r="AV201" s="14">
        <v>0.19927530109569699</v>
      </c>
      <c r="AW201" s="14">
        <v>0.174070273183001</v>
      </c>
      <c r="AX201" s="14">
        <v>0.21062473350080799</v>
      </c>
      <c r="AY201" s="14">
        <v>0.15428457020415001</v>
      </c>
      <c r="AZ201" s="14">
        <v>0.14582994828935</v>
      </c>
      <c r="BA201" s="14">
        <v>0.24996289063739299</v>
      </c>
      <c r="BB201" s="14"/>
      <c r="BC201" s="14">
        <v>0.21594131791512999</v>
      </c>
      <c r="BD201" s="14">
        <v>0.20594785090492199</v>
      </c>
      <c r="BE201" s="14"/>
      <c r="BF201" s="14">
        <v>0.17825295726851201</v>
      </c>
      <c r="BG201" s="14">
        <v>0.20149698482862999</v>
      </c>
      <c r="BH201" s="14">
        <v>0.23253897468704801</v>
      </c>
      <c r="BI201" s="14">
        <v>0.24778786710414</v>
      </c>
      <c r="BJ201" s="14"/>
      <c r="BK201" s="14">
        <v>0.18075843527128399</v>
      </c>
      <c r="BL201" s="14">
        <v>0.18080047797085899</v>
      </c>
      <c r="BM201" s="14">
        <v>0.20747550381701699</v>
      </c>
      <c r="BN201" s="14">
        <v>0.26605527016879899</v>
      </c>
      <c r="BO201" s="14"/>
      <c r="BP201" s="14">
        <v>0.22670011860907599</v>
      </c>
      <c r="BQ201" s="14">
        <v>0.18680227079283801</v>
      </c>
      <c r="BR201" s="14">
        <v>0.24697500262734601</v>
      </c>
      <c r="BS201" s="14">
        <v>0.16002805860414601</v>
      </c>
      <c r="BT201" s="14">
        <v>0.238463789431797</v>
      </c>
    </row>
    <row r="202" spans="2:72" x14ac:dyDescent="0.35">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row>
    <row r="203" spans="2:72" x14ac:dyDescent="0.35">
      <c r="B203" s="6" t="s">
        <v>167</v>
      </c>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row>
    <row r="204" spans="2:72" x14ac:dyDescent="0.35">
      <c r="B204" s="21" t="s">
        <v>106</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row>
    <row r="205" spans="2:72" x14ac:dyDescent="0.35">
      <c r="B205" t="s">
        <v>152</v>
      </c>
      <c r="C205" s="14">
        <v>0.37152614919831101</v>
      </c>
      <c r="D205" s="14">
        <v>0.32545372615302698</v>
      </c>
      <c r="E205" s="14">
        <v>0.416391744078005</v>
      </c>
      <c r="F205" s="14"/>
      <c r="G205" s="14">
        <v>0.332935553791466</v>
      </c>
      <c r="H205" s="14">
        <v>0.32435922427318598</v>
      </c>
      <c r="I205" s="14">
        <v>0.36568771470682698</v>
      </c>
      <c r="J205" s="14">
        <v>0.40255986926304499</v>
      </c>
      <c r="K205" s="14">
        <v>0.41667244708412898</v>
      </c>
      <c r="L205" s="14">
        <v>0.38475600696217199</v>
      </c>
      <c r="M205" s="14"/>
      <c r="N205" s="14">
        <v>0.39943681228022798</v>
      </c>
      <c r="O205" s="14">
        <v>0.41680171577198599</v>
      </c>
      <c r="P205" s="14">
        <v>0.342091669279252</v>
      </c>
      <c r="Q205" s="14">
        <v>0.32006006228453998</v>
      </c>
      <c r="R205" s="14"/>
      <c r="S205" s="14">
        <v>0.30468655882690898</v>
      </c>
      <c r="T205" s="14">
        <v>0.40007945717384902</v>
      </c>
      <c r="U205" s="14">
        <v>0.37000195556218501</v>
      </c>
      <c r="V205" s="14">
        <v>0.39095958826841898</v>
      </c>
      <c r="W205" s="14">
        <v>0.392657705916373</v>
      </c>
      <c r="X205" s="14">
        <v>0.34188050342486298</v>
      </c>
      <c r="Y205" s="14">
        <v>0.392470575568449</v>
      </c>
      <c r="Z205" s="14">
        <v>0.355073415923224</v>
      </c>
      <c r="AA205" s="14">
        <v>0.40555839238289498</v>
      </c>
      <c r="AB205" s="14">
        <v>0.368211671481808</v>
      </c>
      <c r="AC205" s="14">
        <v>0.39859365616687398</v>
      </c>
      <c r="AD205" s="14">
        <v>0.35124524324419598</v>
      </c>
      <c r="AE205" s="14"/>
      <c r="AF205" s="14">
        <v>0.31704780125235799</v>
      </c>
      <c r="AG205" s="14">
        <v>0.40682461128001601</v>
      </c>
      <c r="AH205" s="14">
        <v>0.40797414448956298</v>
      </c>
      <c r="AI205" s="14">
        <v>0.37442421745431498</v>
      </c>
      <c r="AJ205" s="14">
        <v>0.311030879587196</v>
      </c>
      <c r="AK205" s="14"/>
      <c r="AL205" s="14">
        <v>0.332202685422191</v>
      </c>
      <c r="AM205" s="14">
        <v>0.25323836113581399</v>
      </c>
      <c r="AN205" s="14">
        <v>0.32662724626166201</v>
      </c>
      <c r="AO205" s="14">
        <v>0.34402284400326699</v>
      </c>
      <c r="AP205" s="14">
        <v>0.388058382658652</v>
      </c>
      <c r="AQ205" s="14">
        <v>0.35960866180083201</v>
      </c>
      <c r="AR205" s="14">
        <v>0.37420806554530001</v>
      </c>
      <c r="AS205" s="14">
        <v>0.37536809812981298</v>
      </c>
      <c r="AT205" s="14">
        <v>0.42257218697756799</v>
      </c>
      <c r="AU205" s="14">
        <v>0.36615897604424402</v>
      </c>
      <c r="AV205" s="14">
        <v>0.44212675182706002</v>
      </c>
      <c r="AW205" s="14">
        <v>0.42007566049579498</v>
      </c>
      <c r="AX205" s="14">
        <v>0.409495581594917</v>
      </c>
      <c r="AY205" s="14">
        <v>0.38419816425814801</v>
      </c>
      <c r="AZ205" s="14">
        <v>0.35550040405989602</v>
      </c>
      <c r="BA205" s="14">
        <v>0.31551766604322401</v>
      </c>
      <c r="BB205" s="14"/>
      <c r="BC205" s="14">
        <v>0.349745791743655</v>
      </c>
      <c r="BD205" s="14">
        <v>0.38107115727593999</v>
      </c>
      <c r="BE205" s="14"/>
      <c r="BF205" s="14">
        <v>0.41027746435384299</v>
      </c>
      <c r="BG205" s="14">
        <v>0.38044945518550499</v>
      </c>
      <c r="BH205" s="14">
        <v>0.35551477504594298</v>
      </c>
      <c r="BI205" s="14">
        <v>0.29699255370974897</v>
      </c>
      <c r="BJ205" s="14"/>
      <c r="BK205" s="14">
        <v>0.38918833543665099</v>
      </c>
      <c r="BL205" s="14">
        <v>0.38931678041789203</v>
      </c>
      <c r="BM205" s="14">
        <v>0.37435795077821299</v>
      </c>
      <c r="BN205" s="14">
        <v>0.33262337882823401</v>
      </c>
      <c r="BO205" s="14"/>
      <c r="BP205" s="14">
        <v>0.36589093680651902</v>
      </c>
      <c r="BQ205" s="14">
        <v>0.394185963030104</v>
      </c>
      <c r="BR205" s="14">
        <v>0.37223763607043497</v>
      </c>
      <c r="BS205" s="14">
        <v>0.404492906656927</v>
      </c>
      <c r="BT205" s="14">
        <v>0.33133371590244298</v>
      </c>
    </row>
    <row r="206" spans="2:72" x14ac:dyDescent="0.35">
      <c r="B206" t="s">
        <v>153</v>
      </c>
      <c r="C206" s="14">
        <v>0.36411429793102801</v>
      </c>
      <c r="D206" s="14">
        <v>0.409857480346556</v>
      </c>
      <c r="E206" s="14">
        <v>0.320363805235298</v>
      </c>
      <c r="F206" s="14"/>
      <c r="G206" s="14">
        <v>0.35517646946341402</v>
      </c>
      <c r="H206" s="14">
        <v>0.382305418889203</v>
      </c>
      <c r="I206" s="14">
        <v>0.39816507302360898</v>
      </c>
      <c r="J206" s="14">
        <v>0.36810633245536001</v>
      </c>
      <c r="K206" s="14">
        <v>0.34788348246362799</v>
      </c>
      <c r="L206" s="14">
        <v>0.33514592535495702</v>
      </c>
      <c r="M206" s="14"/>
      <c r="N206" s="14">
        <v>0.40920600921790401</v>
      </c>
      <c r="O206" s="14">
        <v>0.36616550162601202</v>
      </c>
      <c r="P206" s="14">
        <v>0.38197040542282001</v>
      </c>
      <c r="Q206" s="14">
        <v>0.30022132941585999</v>
      </c>
      <c r="R206" s="14"/>
      <c r="S206" s="14">
        <v>0.373808746564532</v>
      </c>
      <c r="T206" s="14">
        <v>0.38460927518586102</v>
      </c>
      <c r="U206" s="14">
        <v>0.342702623842503</v>
      </c>
      <c r="V206" s="14">
        <v>0.395002709696337</v>
      </c>
      <c r="W206" s="14">
        <v>0.33796661515395998</v>
      </c>
      <c r="X206" s="14">
        <v>0.37805379411333401</v>
      </c>
      <c r="Y206" s="14">
        <v>0.36200304518002702</v>
      </c>
      <c r="Z206" s="14">
        <v>0.35871930575522298</v>
      </c>
      <c r="AA206" s="14">
        <v>0.37220453579801199</v>
      </c>
      <c r="AB206" s="14">
        <v>0.32176016898169801</v>
      </c>
      <c r="AC206" s="14">
        <v>0.324350477129558</v>
      </c>
      <c r="AD206" s="14">
        <v>0.39021019170612298</v>
      </c>
      <c r="AE206" s="14"/>
      <c r="AF206" s="14">
        <v>0.31752541206644302</v>
      </c>
      <c r="AG206" s="14">
        <v>0.35439928175333302</v>
      </c>
      <c r="AH206" s="14">
        <v>0.389127302792802</v>
      </c>
      <c r="AI206" s="14">
        <v>0.40990070221473401</v>
      </c>
      <c r="AJ206" s="14">
        <v>0.39841893345153401</v>
      </c>
      <c r="AK206" s="14"/>
      <c r="AL206" s="14">
        <v>0.33947177383001798</v>
      </c>
      <c r="AM206" s="14">
        <v>0.29149665535392599</v>
      </c>
      <c r="AN206" s="14">
        <v>0.265426547308385</v>
      </c>
      <c r="AO206" s="14">
        <v>0.30265646546994901</v>
      </c>
      <c r="AP206" s="14">
        <v>0.34164032599055399</v>
      </c>
      <c r="AQ206" s="14">
        <v>0.36726292579078901</v>
      </c>
      <c r="AR206" s="14">
        <v>0.36276735279787897</v>
      </c>
      <c r="AS206" s="14">
        <v>0.369485354288701</v>
      </c>
      <c r="AT206" s="14">
        <v>0.36781849079876</v>
      </c>
      <c r="AU206" s="14">
        <v>0.45344549426199898</v>
      </c>
      <c r="AV206" s="14">
        <v>0.37027728538858301</v>
      </c>
      <c r="AW206" s="14">
        <v>0.35399311241152798</v>
      </c>
      <c r="AX206" s="14">
        <v>0.40184480555173702</v>
      </c>
      <c r="AY206" s="14">
        <v>0.47799400816357002</v>
      </c>
      <c r="AZ206" s="14">
        <v>0.44132552725243501</v>
      </c>
      <c r="BA206" s="14">
        <v>0.46793032865171902</v>
      </c>
      <c r="BB206" s="14"/>
      <c r="BC206" s="14">
        <v>0.398607485738596</v>
      </c>
      <c r="BD206" s="14">
        <v>0.34899802828614801</v>
      </c>
      <c r="BE206" s="14"/>
      <c r="BF206" s="14">
        <v>0.42681145780227597</v>
      </c>
      <c r="BG206" s="14">
        <v>0.36174623668263101</v>
      </c>
      <c r="BH206" s="14">
        <v>0.32831846561695499</v>
      </c>
      <c r="BI206" s="14">
        <v>0.306036348092595</v>
      </c>
      <c r="BJ206" s="14"/>
      <c r="BK206" s="14">
        <v>0.41545258534601098</v>
      </c>
      <c r="BL206" s="14">
        <v>0.40340832544383698</v>
      </c>
      <c r="BM206" s="14">
        <v>0.348042449848389</v>
      </c>
      <c r="BN206" s="14">
        <v>0.30138697386334201</v>
      </c>
      <c r="BO206" s="14"/>
      <c r="BP206" s="14">
        <v>0.39189220837531302</v>
      </c>
      <c r="BQ206" s="14">
        <v>0.36081018012183103</v>
      </c>
      <c r="BR206" s="14">
        <v>0.33054808214008102</v>
      </c>
      <c r="BS206" s="14">
        <v>0.46982550712159299</v>
      </c>
      <c r="BT206" s="14">
        <v>0.25585199572858802</v>
      </c>
    </row>
    <row r="207" spans="2:72" x14ac:dyDescent="0.35">
      <c r="B207" t="s">
        <v>154</v>
      </c>
      <c r="C207" s="14">
        <v>0.30030125413691899</v>
      </c>
      <c r="D207" s="14">
        <v>0.27732819056466801</v>
      </c>
      <c r="E207" s="14">
        <v>0.32085439169406799</v>
      </c>
      <c r="F207" s="14"/>
      <c r="G207" s="14">
        <v>0.30736154955448902</v>
      </c>
      <c r="H207" s="14">
        <v>0.32530705794568399</v>
      </c>
      <c r="I207" s="14">
        <v>0.32738369784583998</v>
      </c>
      <c r="J207" s="14">
        <v>0.35337231890748799</v>
      </c>
      <c r="K207" s="14">
        <v>0.29447422595683997</v>
      </c>
      <c r="L207" s="14">
        <v>0.21406373682409499</v>
      </c>
      <c r="M207" s="14"/>
      <c r="N207" s="14">
        <v>0.28365101239125701</v>
      </c>
      <c r="O207" s="14">
        <v>0.315202724880492</v>
      </c>
      <c r="P207" s="14">
        <v>0.31467418581809897</v>
      </c>
      <c r="Q207" s="14">
        <v>0.290842743945043</v>
      </c>
      <c r="R207" s="14"/>
      <c r="S207" s="14">
        <v>0.293627040376919</v>
      </c>
      <c r="T207" s="14">
        <v>0.288671348415865</v>
      </c>
      <c r="U207" s="14">
        <v>0.34308877514570602</v>
      </c>
      <c r="V207" s="14">
        <v>0.30870623306994999</v>
      </c>
      <c r="W207" s="14">
        <v>0.303386558254711</v>
      </c>
      <c r="X207" s="14">
        <v>0.32482594684096799</v>
      </c>
      <c r="Y207" s="14">
        <v>0.28185511237164801</v>
      </c>
      <c r="Z207" s="14">
        <v>0.27562131812208401</v>
      </c>
      <c r="AA207" s="14">
        <v>0.304753653101415</v>
      </c>
      <c r="AB207" s="14">
        <v>0.27374320762274601</v>
      </c>
      <c r="AC207" s="14">
        <v>0.30245344280611702</v>
      </c>
      <c r="AD207" s="14">
        <v>0.30362844762656099</v>
      </c>
      <c r="AE207" s="14"/>
      <c r="AF207" s="14">
        <v>0.30213630729206897</v>
      </c>
      <c r="AG207" s="14">
        <v>0.32905843139321</v>
      </c>
      <c r="AH207" s="14">
        <v>0.30446092288981402</v>
      </c>
      <c r="AI207" s="14">
        <v>0.25313340221731001</v>
      </c>
      <c r="AJ207" s="14">
        <v>0.31131915921048797</v>
      </c>
      <c r="AK207" s="14"/>
      <c r="AL207" s="14">
        <v>0.24327638530877899</v>
      </c>
      <c r="AM207" s="14">
        <v>0.24119078261958199</v>
      </c>
      <c r="AN207" s="14">
        <v>0.26989967423600902</v>
      </c>
      <c r="AO207" s="14">
        <v>0.26449070107157002</v>
      </c>
      <c r="AP207" s="14">
        <v>0.29313792511606501</v>
      </c>
      <c r="AQ207" s="14">
        <v>0.29514191071520901</v>
      </c>
      <c r="AR207" s="14">
        <v>0.32023837903903901</v>
      </c>
      <c r="AS207" s="14">
        <v>0.28564085184966598</v>
      </c>
      <c r="AT207" s="14">
        <v>0.30360959942661597</v>
      </c>
      <c r="AU207" s="14">
        <v>0.31630844092766203</v>
      </c>
      <c r="AV207" s="14">
        <v>0.37379751391419902</v>
      </c>
      <c r="AW207" s="14">
        <v>0.32961143707664697</v>
      </c>
      <c r="AX207" s="14">
        <v>0.31185314277219101</v>
      </c>
      <c r="AY207" s="14">
        <v>0.28010686200058499</v>
      </c>
      <c r="AZ207" s="14">
        <v>0.317437322290959</v>
      </c>
      <c r="BA207" s="14">
        <v>0.269798129982805</v>
      </c>
      <c r="BB207" s="14"/>
      <c r="BC207" s="14">
        <v>0.31355788346160002</v>
      </c>
      <c r="BD207" s="14">
        <v>0.29449167850210001</v>
      </c>
      <c r="BE207" s="14"/>
      <c r="BF207" s="14">
        <v>0.28078868871971302</v>
      </c>
      <c r="BG207" s="14">
        <v>0.310109938601487</v>
      </c>
      <c r="BH207" s="14">
        <v>0.32073051076706</v>
      </c>
      <c r="BI207" s="14">
        <v>0.276837802170948</v>
      </c>
      <c r="BJ207" s="14"/>
      <c r="BK207" s="14">
        <v>0.269384961540998</v>
      </c>
      <c r="BL207" s="14">
        <v>0.30122869603309099</v>
      </c>
      <c r="BM207" s="14">
        <v>0.32687097359790401</v>
      </c>
      <c r="BN207" s="14">
        <v>0.28937657452433702</v>
      </c>
      <c r="BO207" s="14"/>
      <c r="BP207" s="14">
        <v>0.34029037184692501</v>
      </c>
      <c r="BQ207" s="14">
        <v>0.34467910803096802</v>
      </c>
      <c r="BR207" s="14">
        <v>0.211025348973605</v>
      </c>
      <c r="BS207" s="14">
        <v>0.27433044818465602</v>
      </c>
      <c r="BT207" s="14">
        <v>0.29705683926333198</v>
      </c>
    </row>
    <row r="208" spans="2:72" x14ac:dyDescent="0.35">
      <c r="B208" t="s">
        <v>155</v>
      </c>
      <c r="C208" s="14">
        <v>0.245054307794038</v>
      </c>
      <c r="D208" s="14">
        <v>0.27099952625943202</v>
      </c>
      <c r="E208" s="14">
        <v>0.220349258685167</v>
      </c>
      <c r="F208" s="14"/>
      <c r="G208" s="14">
        <v>0.32138816618164401</v>
      </c>
      <c r="H208" s="14">
        <v>0.335121839695671</v>
      </c>
      <c r="I208" s="14">
        <v>0.25103112232177699</v>
      </c>
      <c r="J208" s="14">
        <v>0.23186937152547701</v>
      </c>
      <c r="K208" s="14">
        <v>0.18479592487882501</v>
      </c>
      <c r="L208" s="14">
        <v>0.16746165245250799</v>
      </c>
      <c r="M208" s="14"/>
      <c r="N208" s="14">
        <v>0.32263194164251902</v>
      </c>
      <c r="O208" s="14">
        <v>0.25531696587299801</v>
      </c>
      <c r="P208" s="14">
        <v>0.225200347726603</v>
      </c>
      <c r="Q208" s="14">
        <v>0.16887369014334899</v>
      </c>
      <c r="R208" s="14"/>
      <c r="S208" s="14">
        <v>0.29284732476620401</v>
      </c>
      <c r="T208" s="14">
        <v>0.24090120011110699</v>
      </c>
      <c r="U208" s="14">
        <v>0.208724083461481</v>
      </c>
      <c r="V208" s="14">
        <v>0.23446263251469199</v>
      </c>
      <c r="W208" s="14">
        <v>0.233265448679086</v>
      </c>
      <c r="X208" s="14">
        <v>0.21531808313749501</v>
      </c>
      <c r="Y208" s="14">
        <v>0.24982354882750399</v>
      </c>
      <c r="Z208" s="14">
        <v>0.243911396630034</v>
      </c>
      <c r="AA208" s="14">
        <v>0.25738729906052898</v>
      </c>
      <c r="AB208" s="14">
        <v>0.251100669518244</v>
      </c>
      <c r="AC208" s="14">
        <v>0.23532194639326101</v>
      </c>
      <c r="AD208" s="14">
        <v>0.22705560257788401</v>
      </c>
      <c r="AE208" s="14"/>
      <c r="AF208" s="14">
        <v>0.163744452810452</v>
      </c>
      <c r="AG208" s="14">
        <v>0.231528505177544</v>
      </c>
      <c r="AH208" s="14">
        <v>0.29341625128836302</v>
      </c>
      <c r="AI208" s="14">
        <v>0.34891164309895001</v>
      </c>
      <c r="AJ208" s="14">
        <v>0.41650299340048802</v>
      </c>
      <c r="AK208" s="14"/>
      <c r="AL208" s="14">
        <v>0.186076832467995</v>
      </c>
      <c r="AM208" s="14">
        <v>0.175578877713331</v>
      </c>
      <c r="AN208" s="14">
        <v>0.19989345762155</v>
      </c>
      <c r="AO208" s="14">
        <v>0.16493059789570899</v>
      </c>
      <c r="AP208" s="14">
        <v>0.20401781043026401</v>
      </c>
      <c r="AQ208" s="14">
        <v>0.22888438800782099</v>
      </c>
      <c r="AR208" s="14">
        <v>0.21704869930382301</v>
      </c>
      <c r="AS208" s="14">
        <v>0.25860835629862</v>
      </c>
      <c r="AT208" s="14">
        <v>0.25629011236610699</v>
      </c>
      <c r="AU208" s="14">
        <v>0.24697353130278099</v>
      </c>
      <c r="AV208" s="14">
        <v>0.26899054782974602</v>
      </c>
      <c r="AW208" s="14">
        <v>0.28144026980717202</v>
      </c>
      <c r="AX208" s="14">
        <v>0.34290906048881498</v>
      </c>
      <c r="AY208" s="14">
        <v>0.32035007745506999</v>
      </c>
      <c r="AZ208" s="14">
        <v>0.30946955219516897</v>
      </c>
      <c r="BA208" s="14">
        <v>0.36201303748194402</v>
      </c>
      <c r="BB208" s="14"/>
      <c r="BC208" s="14">
        <v>0.29010708408472202</v>
      </c>
      <c r="BD208" s="14">
        <v>0.22531041173955399</v>
      </c>
      <c r="BE208" s="14"/>
      <c r="BF208" s="14">
        <v>0.27915464112182797</v>
      </c>
      <c r="BG208" s="14">
        <v>0.24854040593468901</v>
      </c>
      <c r="BH208" s="14">
        <v>0.226793687826982</v>
      </c>
      <c r="BI208" s="14">
        <v>0.198867284020634</v>
      </c>
      <c r="BJ208" s="14"/>
      <c r="BK208" s="14">
        <v>0.28722446295302201</v>
      </c>
      <c r="BL208" s="14">
        <v>0.291501786150477</v>
      </c>
      <c r="BM208" s="14">
        <v>0.229927870865301</v>
      </c>
      <c r="BN208" s="14">
        <v>0.184503929029707</v>
      </c>
      <c r="BO208" s="14"/>
      <c r="BP208" s="14">
        <v>0.27719095492540102</v>
      </c>
      <c r="BQ208" s="14">
        <v>0.20879731339333399</v>
      </c>
      <c r="BR208" s="14">
        <v>0.15530455598788301</v>
      </c>
      <c r="BS208" s="14">
        <v>0.33703170956075701</v>
      </c>
      <c r="BT208" s="14">
        <v>0.18779343385191699</v>
      </c>
    </row>
    <row r="209" spans="2:72" x14ac:dyDescent="0.35">
      <c r="B209" t="s">
        <v>156</v>
      </c>
      <c r="C209" s="14">
        <v>0.18590915441983899</v>
      </c>
      <c r="D209" s="14">
        <v>0.193882650845454</v>
      </c>
      <c r="E209" s="14">
        <v>0.177466620766417</v>
      </c>
      <c r="F209" s="14"/>
      <c r="G209" s="14">
        <v>0.25817552098059199</v>
      </c>
      <c r="H209" s="14">
        <v>0.26448928179277797</v>
      </c>
      <c r="I209" s="14">
        <v>0.23419179241322199</v>
      </c>
      <c r="J209" s="14">
        <v>0.147182813440383</v>
      </c>
      <c r="K209" s="14">
        <v>0.13082099841144801</v>
      </c>
      <c r="L209" s="14">
        <v>0.10315675457666899</v>
      </c>
      <c r="M209" s="14"/>
      <c r="N209" s="14">
        <v>0.20010372872574</v>
      </c>
      <c r="O209" s="14">
        <v>0.14986914656234501</v>
      </c>
      <c r="P209" s="14">
        <v>0.224114373508016</v>
      </c>
      <c r="Q209" s="14">
        <v>0.17428515775123199</v>
      </c>
      <c r="R209" s="14"/>
      <c r="S209" s="14">
        <v>0.25694609440049898</v>
      </c>
      <c r="T209" s="14">
        <v>0.17747071213792301</v>
      </c>
      <c r="U209" s="14">
        <v>0.191193726061267</v>
      </c>
      <c r="V209" s="14">
        <v>0.18474357373109601</v>
      </c>
      <c r="W209" s="14">
        <v>0.160090664396423</v>
      </c>
      <c r="X209" s="14">
        <v>0.18503664292911101</v>
      </c>
      <c r="Y209" s="14">
        <v>0.141647724760808</v>
      </c>
      <c r="Z209" s="14">
        <v>0.20284506630548199</v>
      </c>
      <c r="AA209" s="14">
        <v>0.163567574207474</v>
      </c>
      <c r="AB209" s="14">
        <v>0.166911346427768</v>
      </c>
      <c r="AC209" s="14">
        <v>0.18176584882906299</v>
      </c>
      <c r="AD209" s="14">
        <v>0.18446864412297301</v>
      </c>
      <c r="AE209" s="14"/>
      <c r="AF209" s="14">
        <v>0.154385242709597</v>
      </c>
      <c r="AG209" s="14">
        <v>0.16897889686215101</v>
      </c>
      <c r="AH209" s="14">
        <v>0.199983240813152</v>
      </c>
      <c r="AI209" s="14">
        <v>0.25315486049994401</v>
      </c>
      <c r="AJ209" s="14">
        <v>0.22319265525259299</v>
      </c>
      <c r="AK209" s="14"/>
      <c r="AL209" s="14">
        <v>0.22744664509412299</v>
      </c>
      <c r="AM209" s="14">
        <v>0.222279560102049</v>
      </c>
      <c r="AN209" s="14">
        <v>0.22044176985160499</v>
      </c>
      <c r="AO209" s="14">
        <v>0.17074172563684301</v>
      </c>
      <c r="AP209" s="14">
        <v>0.18165009961022199</v>
      </c>
      <c r="AQ209" s="14">
        <v>0.18083780327562601</v>
      </c>
      <c r="AR209" s="14">
        <v>0.19425065469421199</v>
      </c>
      <c r="AS209" s="14">
        <v>0.16425394676873201</v>
      </c>
      <c r="AT209" s="14">
        <v>0.17484970036077399</v>
      </c>
      <c r="AU209" s="14">
        <v>0.140682526428034</v>
      </c>
      <c r="AV209" s="14">
        <v>0.15881989460158799</v>
      </c>
      <c r="AW209" s="14">
        <v>0.17377043056379901</v>
      </c>
      <c r="AX209" s="14">
        <v>0.17605899126771801</v>
      </c>
      <c r="AY209" s="14">
        <v>0.19076547318411399</v>
      </c>
      <c r="AZ209" s="14">
        <v>0.22338539960345899</v>
      </c>
      <c r="BA209" s="14">
        <v>0.26943054584103199</v>
      </c>
      <c r="BB209" s="14"/>
      <c r="BC209" s="14">
        <v>0.23830024240508399</v>
      </c>
      <c r="BD209" s="14">
        <v>0.16294932196272399</v>
      </c>
      <c r="BE209" s="14"/>
      <c r="BF209" s="14">
        <v>0.13892264610956701</v>
      </c>
      <c r="BG209" s="14">
        <v>0.169066453178318</v>
      </c>
      <c r="BH209" s="14">
        <v>0.22839739871225301</v>
      </c>
      <c r="BI209" s="14">
        <v>0.24616546472105399</v>
      </c>
      <c r="BJ209" s="14"/>
      <c r="BK209" s="14">
        <v>0.156988878270402</v>
      </c>
      <c r="BL209" s="14">
        <v>0.17922634077329699</v>
      </c>
      <c r="BM209" s="14">
        <v>0.200342577978011</v>
      </c>
      <c r="BN209" s="14">
        <v>0.199190930686763</v>
      </c>
      <c r="BO209" s="14"/>
      <c r="BP209" s="14">
        <v>0.25682576596760098</v>
      </c>
      <c r="BQ209" s="14">
        <v>0.131853077534934</v>
      </c>
      <c r="BR209" s="14">
        <v>5.5846968515666402E-2</v>
      </c>
      <c r="BS209" s="14">
        <v>0.21198101004543099</v>
      </c>
      <c r="BT209" s="14">
        <v>0.18318473478670599</v>
      </c>
    </row>
    <row r="210" spans="2:72" x14ac:dyDescent="0.35">
      <c r="B210" t="s">
        <v>157</v>
      </c>
      <c r="C210" s="14">
        <v>0.170487391290779</v>
      </c>
      <c r="D210" s="14">
        <v>0.13241091118746301</v>
      </c>
      <c r="E210" s="14">
        <v>0.20789782742009999</v>
      </c>
      <c r="F210" s="14"/>
      <c r="G210" s="14">
        <v>0.21940669888568401</v>
      </c>
      <c r="H210" s="14">
        <v>0.18757163577101801</v>
      </c>
      <c r="I210" s="14">
        <v>0.20252935731725299</v>
      </c>
      <c r="J210" s="14">
        <v>0.169926554180864</v>
      </c>
      <c r="K210" s="14">
        <v>0.160489018071137</v>
      </c>
      <c r="L210" s="14">
        <v>0.105246212733203</v>
      </c>
      <c r="M210" s="14"/>
      <c r="N210" s="14">
        <v>0.194411642090943</v>
      </c>
      <c r="O210" s="14">
        <v>0.18231503572184299</v>
      </c>
      <c r="P210" s="14">
        <v>0.161240645370407</v>
      </c>
      <c r="Q210" s="14">
        <v>0.14014357364381799</v>
      </c>
      <c r="R210" s="14"/>
      <c r="S210" s="14">
        <v>0.194860297040964</v>
      </c>
      <c r="T210" s="14">
        <v>0.16903206354588901</v>
      </c>
      <c r="U210" s="14">
        <v>0.180815881751591</v>
      </c>
      <c r="V210" s="14">
        <v>0.169062026091581</v>
      </c>
      <c r="W210" s="14">
        <v>0.16789705946144301</v>
      </c>
      <c r="X210" s="14">
        <v>0.13679584991614299</v>
      </c>
      <c r="Y210" s="14">
        <v>0.165652236040186</v>
      </c>
      <c r="Z210" s="14">
        <v>0.168638803500128</v>
      </c>
      <c r="AA210" s="14">
        <v>0.18175426309401499</v>
      </c>
      <c r="AB210" s="14">
        <v>0.17212103353074901</v>
      </c>
      <c r="AC210" s="14">
        <v>0.144084640268692</v>
      </c>
      <c r="AD210" s="14">
        <v>0.16004067333760499</v>
      </c>
      <c r="AE210" s="14"/>
      <c r="AF210" s="14">
        <v>0.12903158275214399</v>
      </c>
      <c r="AG210" s="14">
        <v>0.16342868768781499</v>
      </c>
      <c r="AH210" s="14">
        <v>0.223097618239437</v>
      </c>
      <c r="AI210" s="14">
        <v>0.202363138570122</v>
      </c>
      <c r="AJ210" s="14">
        <v>0.17416755896494501</v>
      </c>
      <c r="AK210" s="14"/>
      <c r="AL210" s="14">
        <v>0.162107233976026</v>
      </c>
      <c r="AM210" s="14">
        <v>0.16730069558253199</v>
      </c>
      <c r="AN210" s="14">
        <v>0.15515411457544201</v>
      </c>
      <c r="AO210" s="14">
        <v>0.16222412534802799</v>
      </c>
      <c r="AP210" s="14">
        <v>0.19346199824493801</v>
      </c>
      <c r="AQ210" s="14">
        <v>0.161229587466372</v>
      </c>
      <c r="AR210" s="14">
        <v>0.17186288986370499</v>
      </c>
      <c r="AS210" s="14">
        <v>0.159408035156207</v>
      </c>
      <c r="AT210" s="14">
        <v>0.15313778507089601</v>
      </c>
      <c r="AU210" s="14">
        <v>0.163000749612738</v>
      </c>
      <c r="AV210" s="14">
        <v>0.16986241485400499</v>
      </c>
      <c r="AW210" s="14">
        <v>0.184732564319184</v>
      </c>
      <c r="AX210" s="14">
        <v>0.224333898534647</v>
      </c>
      <c r="AY210" s="14">
        <v>0.18833004109464599</v>
      </c>
      <c r="AZ210" s="14">
        <v>0.14079465295927501</v>
      </c>
      <c r="BA210" s="14">
        <v>0.190916980682451</v>
      </c>
      <c r="BB210" s="14"/>
      <c r="BC210" s="14">
        <v>0.20166137351640101</v>
      </c>
      <c r="BD210" s="14">
        <v>0.156825727896369</v>
      </c>
      <c r="BE210" s="14"/>
      <c r="BF210" s="14">
        <v>0.15299462470198</v>
      </c>
      <c r="BG210" s="14">
        <v>0.174490321105886</v>
      </c>
      <c r="BH210" s="14">
        <v>0.17515559868834901</v>
      </c>
      <c r="BI210" s="14">
        <v>0.188634753051244</v>
      </c>
      <c r="BJ210" s="14"/>
      <c r="BK210" s="14">
        <v>0.16292638263595</v>
      </c>
      <c r="BL210" s="14">
        <v>0.17682203102945199</v>
      </c>
      <c r="BM210" s="14">
        <v>0.17482312724197299</v>
      </c>
      <c r="BN210" s="14">
        <v>0.16610191807161301</v>
      </c>
      <c r="BO210" s="14"/>
      <c r="BP210" s="14">
        <v>0.212422078077073</v>
      </c>
      <c r="BQ210" s="14">
        <v>0.15416099462862001</v>
      </c>
      <c r="BR210" s="14">
        <v>9.1396474238375103E-2</v>
      </c>
      <c r="BS210" s="14">
        <v>0.16015242523856699</v>
      </c>
      <c r="BT210" s="14">
        <v>0.18425090061326199</v>
      </c>
    </row>
    <row r="211" spans="2:72" x14ac:dyDescent="0.35">
      <c r="B211" t="s">
        <v>158</v>
      </c>
      <c r="C211" s="14">
        <v>0.15453960186158999</v>
      </c>
      <c r="D211" s="14">
        <v>0.16159723624776501</v>
      </c>
      <c r="E211" s="14">
        <v>0.14834067501043099</v>
      </c>
      <c r="F211" s="14"/>
      <c r="G211" s="14">
        <v>0.179943969470263</v>
      </c>
      <c r="H211" s="14">
        <v>0.140163167696397</v>
      </c>
      <c r="I211" s="14">
        <v>0.14468294672541901</v>
      </c>
      <c r="J211" s="14">
        <v>0.134389682382002</v>
      </c>
      <c r="K211" s="14">
        <v>0.14489466577264601</v>
      </c>
      <c r="L211" s="14">
        <v>0.18025330598733899</v>
      </c>
      <c r="M211" s="14"/>
      <c r="N211" s="14">
        <v>0.16838009474613799</v>
      </c>
      <c r="O211" s="14">
        <v>0.140053823608663</v>
      </c>
      <c r="P211" s="14">
        <v>0.16003133813208401</v>
      </c>
      <c r="Q211" s="14">
        <v>0.15029106489847299</v>
      </c>
      <c r="R211" s="14"/>
      <c r="S211" s="14">
        <v>0.184205416551422</v>
      </c>
      <c r="T211" s="14">
        <v>0.13478478338583999</v>
      </c>
      <c r="U211" s="14">
        <v>0.147244878280713</v>
      </c>
      <c r="V211" s="14">
        <v>0.16219489401662901</v>
      </c>
      <c r="W211" s="14">
        <v>0.181408343547936</v>
      </c>
      <c r="X211" s="14">
        <v>0.15297135819598301</v>
      </c>
      <c r="Y211" s="14">
        <v>0.15046453807260299</v>
      </c>
      <c r="Z211" s="14">
        <v>0.14863007743397499</v>
      </c>
      <c r="AA211" s="14">
        <v>0.15820309444761499</v>
      </c>
      <c r="AB211" s="14">
        <v>0.158610883394006</v>
      </c>
      <c r="AC211" s="14">
        <v>7.9807208882175407E-2</v>
      </c>
      <c r="AD211" s="14">
        <v>0.15793610911582601</v>
      </c>
      <c r="AE211" s="14"/>
      <c r="AF211" s="14">
        <v>0.170280410637658</v>
      </c>
      <c r="AG211" s="14">
        <v>0.15548387020576801</v>
      </c>
      <c r="AH211" s="14">
        <v>0.13857867735579399</v>
      </c>
      <c r="AI211" s="14">
        <v>0.147921402612403</v>
      </c>
      <c r="AJ211" s="14">
        <v>0.144029771520885</v>
      </c>
      <c r="AK211" s="14"/>
      <c r="AL211" s="14">
        <v>0.12099815101870801</v>
      </c>
      <c r="AM211" s="14">
        <v>0.141350730476763</v>
      </c>
      <c r="AN211" s="14">
        <v>0.13692543219256201</v>
      </c>
      <c r="AO211" s="14">
        <v>0.157112730999452</v>
      </c>
      <c r="AP211" s="14">
        <v>0.143406643737509</v>
      </c>
      <c r="AQ211" s="14">
        <v>0.170032308252729</v>
      </c>
      <c r="AR211" s="14">
        <v>0.14865585596470099</v>
      </c>
      <c r="AS211" s="14">
        <v>0.150473201110112</v>
      </c>
      <c r="AT211" s="14">
        <v>0.142357581474129</v>
      </c>
      <c r="AU211" s="14">
        <v>0.16554554915632599</v>
      </c>
      <c r="AV211" s="14">
        <v>0.171723123773562</v>
      </c>
      <c r="AW211" s="14">
        <v>0.161278905406677</v>
      </c>
      <c r="AX211" s="14">
        <v>0.16147591049952301</v>
      </c>
      <c r="AY211" s="14">
        <v>0.189647588886795</v>
      </c>
      <c r="AZ211" s="14">
        <v>0.16259752695701299</v>
      </c>
      <c r="BA211" s="14">
        <v>0.166920532554788</v>
      </c>
      <c r="BB211" s="14"/>
      <c r="BC211" s="14">
        <v>0.165537631935468</v>
      </c>
      <c r="BD211" s="14">
        <v>0.14971983312676901</v>
      </c>
      <c r="BE211" s="14"/>
      <c r="BF211" s="14">
        <v>0.16863221810113699</v>
      </c>
      <c r="BG211" s="14">
        <v>0.15132551618839299</v>
      </c>
      <c r="BH211" s="14">
        <v>0.16089313443681499</v>
      </c>
      <c r="BI211" s="14">
        <v>0.119935643958635</v>
      </c>
      <c r="BJ211" s="14"/>
      <c r="BK211" s="14">
        <v>0.163510357885498</v>
      </c>
      <c r="BL211" s="14">
        <v>0.15054001456122099</v>
      </c>
      <c r="BM211" s="14">
        <v>0.16460789359349401</v>
      </c>
      <c r="BN211" s="14">
        <v>0.13188105032379399</v>
      </c>
      <c r="BO211" s="14"/>
      <c r="BP211" s="14">
        <v>0.16048861222522601</v>
      </c>
      <c r="BQ211" s="14">
        <v>0.15692736800334101</v>
      </c>
      <c r="BR211" s="14">
        <v>0.17752401696631301</v>
      </c>
      <c r="BS211" s="14">
        <v>0.181731312466093</v>
      </c>
      <c r="BT211" s="14">
        <v>0.113543147400803</v>
      </c>
    </row>
    <row r="212" spans="2:72" x14ac:dyDescent="0.35">
      <c r="B212" t="s">
        <v>159</v>
      </c>
      <c r="C212" s="14">
        <v>0.153778161408889</v>
      </c>
      <c r="D212" s="14">
        <v>0.15840124132458699</v>
      </c>
      <c r="E212" s="14">
        <v>0.148729282896327</v>
      </c>
      <c r="F212" s="14"/>
      <c r="G212" s="14">
        <v>0.130276638132588</v>
      </c>
      <c r="H212" s="14">
        <v>0.13323756196974801</v>
      </c>
      <c r="I212" s="14">
        <v>0.14340299263418099</v>
      </c>
      <c r="J212" s="14">
        <v>0.17971436577538299</v>
      </c>
      <c r="K212" s="14">
        <v>0.176064015359327</v>
      </c>
      <c r="L212" s="14">
        <v>0.158514346403932</v>
      </c>
      <c r="M212" s="14"/>
      <c r="N212" s="14">
        <v>0.12820550036418699</v>
      </c>
      <c r="O212" s="14">
        <v>0.15878631804149401</v>
      </c>
      <c r="P212" s="14">
        <v>0.161716441654082</v>
      </c>
      <c r="Q212" s="14">
        <v>0.16868176056037901</v>
      </c>
      <c r="R212" s="14"/>
      <c r="S212" s="14">
        <v>0.13657147302802999</v>
      </c>
      <c r="T212" s="14">
        <v>0.14920681948164299</v>
      </c>
      <c r="U212" s="14">
        <v>0.14006643966841001</v>
      </c>
      <c r="V212" s="14">
        <v>0.15891085944376401</v>
      </c>
      <c r="W212" s="14">
        <v>0.16581140642302999</v>
      </c>
      <c r="X212" s="14">
        <v>0.176494572432387</v>
      </c>
      <c r="Y212" s="14">
        <v>0.151870958671627</v>
      </c>
      <c r="Z212" s="14">
        <v>0.16382402620806599</v>
      </c>
      <c r="AA212" s="14">
        <v>0.16751970961327001</v>
      </c>
      <c r="AB212" s="14">
        <v>0.14202273310603</v>
      </c>
      <c r="AC212" s="14">
        <v>0.15730157104977999</v>
      </c>
      <c r="AD212" s="14">
        <v>0.14956952637945001</v>
      </c>
      <c r="AE212" s="14"/>
      <c r="AF212" s="14">
        <v>0.16798140065032299</v>
      </c>
      <c r="AG212" s="14">
        <v>0.169386190563066</v>
      </c>
      <c r="AH212" s="14">
        <v>0.138958960574773</v>
      </c>
      <c r="AI212" s="14">
        <v>0.13284302075267801</v>
      </c>
      <c r="AJ212" s="14">
        <v>0.10601410028823</v>
      </c>
      <c r="AK212" s="14"/>
      <c r="AL212" s="14">
        <v>0.12467619387661499</v>
      </c>
      <c r="AM212" s="14">
        <v>0.13722850256189201</v>
      </c>
      <c r="AN212" s="14">
        <v>0.181981042484338</v>
      </c>
      <c r="AO212" s="14">
        <v>0.18625541434512599</v>
      </c>
      <c r="AP212" s="14">
        <v>0.171788600549448</v>
      </c>
      <c r="AQ212" s="14">
        <v>0.15130527302152499</v>
      </c>
      <c r="AR212" s="14">
        <v>0.152344258093707</v>
      </c>
      <c r="AS212" s="14">
        <v>0.16167526071345401</v>
      </c>
      <c r="AT212" s="14">
        <v>0.157741963117425</v>
      </c>
      <c r="AU212" s="14">
        <v>0.13806720606810499</v>
      </c>
      <c r="AV212" s="14">
        <v>0.14114827655915099</v>
      </c>
      <c r="AW212" s="14">
        <v>0.14929260966052099</v>
      </c>
      <c r="AX212" s="14">
        <v>0.13627927107796001</v>
      </c>
      <c r="AY212" s="14">
        <v>0.14480336548914299</v>
      </c>
      <c r="AZ212" s="14">
        <v>0.16523627274685501</v>
      </c>
      <c r="BA212" s="14">
        <v>0.11819632333603999</v>
      </c>
      <c r="BB212" s="14"/>
      <c r="BC212" s="14">
        <v>0.13125268150271099</v>
      </c>
      <c r="BD212" s="14">
        <v>0.16364971141005699</v>
      </c>
      <c r="BE212" s="14"/>
      <c r="BF212" s="14">
        <v>0.15468226775951199</v>
      </c>
      <c r="BG212" s="14">
        <v>0.16014841277960101</v>
      </c>
      <c r="BH212" s="14">
        <v>0.15265938595873699</v>
      </c>
      <c r="BI212" s="14">
        <v>0.13774342880507301</v>
      </c>
      <c r="BJ212" s="14"/>
      <c r="BK212" s="14">
        <v>0.14106395525874699</v>
      </c>
      <c r="BL212" s="14">
        <v>0.151035120124863</v>
      </c>
      <c r="BM212" s="14">
        <v>0.15917990869670001</v>
      </c>
      <c r="BN212" s="14">
        <v>0.16099079497806201</v>
      </c>
      <c r="BO212" s="14"/>
      <c r="BP212" s="14">
        <v>0.149997284687264</v>
      </c>
      <c r="BQ212" s="14">
        <v>0.17227557025604801</v>
      </c>
      <c r="BR212" s="14">
        <v>0.17263687959829699</v>
      </c>
      <c r="BS212" s="14">
        <v>0.116505730152676</v>
      </c>
      <c r="BT212" s="14">
        <v>0.173364467011666</v>
      </c>
    </row>
    <row r="213" spans="2:72" x14ac:dyDescent="0.35">
      <c r="B213" t="s">
        <v>160</v>
      </c>
      <c r="C213" s="14">
        <v>0.130023170973633</v>
      </c>
      <c r="D213" s="14">
        <v>0.15555346636680301</v>
      </c>
      <c r="E213" s="14">
        <v>0.1054562922863</v>
      </c>
      <c r="F213" s="14"/>
      <c r="G213" s="14">
        <v>0.11853047694586</v>
      </c>
      <c r="H213" s="14">
        <v>0.15056027815520701</v>
      </c>
      <c r="I213" s="14">
        <v>0.14772694985081999</v>
      </c>
      <c r="J213" s="14">
        <v>0.13574211998719299</v>
      </c>
      <c r="K213" s="14">
        <v>0.122604799908309</v>
      </c>
      <c r="L213" s="14">
        <v>0.10684349018862201</v>
      </c>
      <c r="M213" s="14"/>
      <c r="N213" s="14">
        <v>0.195323762372514</v>
      </c>
      <c r="O213" s="14">
        <v>0.15246766841604101</v>
      </c>
      <c r="P213" s="14">
        <v>8.6410651948255701E-2</v>
      </c>
      <c r="Q213" s="14">
        <v>7.5505151251043706E-2</v>
      </c>
      <c r="R213" s="14"/>
      <c r="S213" s="14">
        <v>0.136485332844094</v>
      </c>
      <c r="T213" s="14">
        <v>0.11652108265665299</v>
      </c>
      <c r="U213" s="14">
        <v>0.13300053737595599</v>
      </c>
      <c r="V213" s="14">
        <v>0.11282282273322</v>
      </c>
      <c r="W213" s="14">
        <v>0.13377351124612699</v>
      </c>
      <c r="X213" s="14">
        <v>0.14596581455990701</v>
      </c>
      <c r="Y213" s="14">
        <v>0.13230568339072499</v>
      </c>
      <c r="Z213" s="14">
        <v>0.15518809056959401</v>
      </c>
      <c r="AA213" s="14">
        <v>0.13137797999127901</v>
      </c>
      <c r="AB213" s="14">
        <v>0.11506838034908499</v>
      </c>
      <c r="AC213" s="14">
        <v>0.13414862071502201</v>
      </c>
      <c r="AD213" s="14">
        <v>0.138870690577477</v>
      </c>
      <c r="AE213" s="14"/>
      <c r="AF213" s="14">
        <v>8.2120656869784495E-2</v>
      </c>
      <c r="AG213" s="14">
        <v>0.1195994375673</v>
      </c>
      <c r="AH213" s="14">
        <v>0.16350463334649801</v>
      </c>
      <c r="AI213" s="14">
        <v>0.18407544355663699</v>
      </c>
      <c r="AJ213" s="14">
        <v>0.24641718902900001</v>
      </c>
      <c r="AK213" s="14"/>
      <c r="AL213" s="14">
        <v>0.118454363535374</v>
      </c>
      <c r="AM213" s="14">
        <v>8.5765648250866605E-2</v>
      </c>
      <c r="AN213" s="14">
        <v>5.7836355477214503E-2</v>
      </c>
      <c r="AO213" s="14">
        <v>7.2687586638473106E-2</v>
      </c>
      <c r="AP213" s="14">
        <v>0.111241245217824</v>
      </c>
      <c r="AQ213" s="14">
        <v>0.12327454570629</v>
      </c>
      <c r="AR213" s="14">
        <v>0.101616223785314</v>
      </c>
      <c r="AS213" s="14">
        <v>0.14385243166005701</v>
      </c>
      <c r="AT213" s="14">
        <v>0.121545981274239</v>
      </c>
      <c r="AU213" s="14">
        <v>0.14612895501908399</v>
      </c>
      <c r="AV213" s="14">
        <v>0.149086025945282</v>
      </c>
      <c r="AW213" s="14">
        <v>0.171551558324023</v>
      </c>
      <c r="AX213" s="14">
        <v>0.18445941781137801</v>
      </c>
      <c r="AY213" s="14">
        <v>0.199614927830844</v>
      </c>
      <c r="AZ213" s="14">
        <v>0.16507707754832901</v>
      </c>
      <c r="BA213" s="14">
        <v>0.23077279983226801</v>
      </c>
      <c r="BB213" s="14"/>
      <c r="BC213" s="14">
        <v>0.146292923216885</v>
      </c>
      <c r="BD213" s="14">
        <v>0.122893126533077</v>
      </c>
      <c r="BE213" s="14"/>
      <c r="BF213" s="14">
        <v>0.17446730530996299</v>
      </c>
      <c r="BG213" s="14">
        <v>0.127961425228901</v>
      </c>
      <c r="BH213" s="14">
        <v>0.106379172919069</v>
      </c>
      <c r="BI213" s="14">
        <v>8.6419051733321803E-2</v>
      </c>
      <c r="BJ213" s="14"/>
      <c r="BK213" s="14">
        <v>0.18257089943110499</v>
      </c>
      <c r="BL213" s="14">
        <v>0.175668672041256</v>
      </c>
      <c r="BM213" s="14">
        <v>0.105863939178047</v>
      </c>
      <c r="BN213" s="14">
        <v>7.37477033444673E-2</v>
      </c>
      <c r="BO213" s="14"/>
      <c r="BP213" s="14">
        <v>0.13435441077033999</v>
      </c>
      <c r="BQ213" s="14">
        <v>0.141743512139655</v>
      </c>
      <c r="BR213" s="14">
        <v>0.105198967098194</v>
      </c>
      <c r="BS213" s="14">
        <v>0.17301709864978901</v>
      </c>
      <c r="BT213" s="14">
        <v>8.8336808950948503E-2</v>
      </c>
    </row>
    <row r="214" spans="2:72" x14ac:dyDescent="0.35">
      <c r="B214" t="s">
        <v>161</v>
      </c>
      <c r="C214" s="14">
        <v>0.12768239499880801</v>
      </c>
      <c r="D214" s="14">
        <v>0.1355291905156</v>
      </c>
      <c r="E214" s="14">
        <v>0.120100628640331</v>
      </c>
      <c r="F214" s="14"/>
      <c r="G214" s="14">
        <v>0.10788023866850199</v>
      </c>
      <c r="H214" s="14">
        <v>0.16953648816207001</v>
      </c>
      <c r="I214" s="14">
        <v>0.13300596473915499</v>
      </c>
      <c r="J214" s="14">
        <v>0.13480207392853899</v>
      </c>
      <c r="K214" s="14">
        <v>0.128911588717395</v>
      </c>
      <c r="L214" s="14">
        <v>9.5815859252650695E-2</v>
      </c>
      <c r="M214" s="14"/>
      <c r="N214" s="14">
        <v>0.16588609569001</v>
      </c>
      <c r="O214" s="14">
        <v>0.14353451990065899</v>
      </c>
      <c r="P214" s="14">
        <v>9.7745548423965101E-2</v>
      </c>
      <c r="Q214" s="14">
        <v>9.6696312176637406E-2</v>
      </c>
      <c r="R214" s="14"/>
      <c r="S214" s="14">
        <v>0.14771041462371901</v>
      </c>
      <c r="T214" s="14">
        <v>0.135668030536432</v>
      </c>
      <c r="U214" s="14">
        <v>0.116964901241664</v>
      </c>
      <c r="V214" s="14">
        <v>0.11683000104869901</v>
      </c>
      <c r="W214" s="14">
        <v>0.101219393772867</v>
      </c>
      <c r="X214" s="14">
        <v>0.12851932411077199</v>
      </c>
      <c r="Y214" s="14">
        <v>0.13748278324562499</v>
      </c>
      <c r="Z214" s="14">
        <v>0.12517552480421401</v>
      </c>
      <c r="AA214" s="14">
        <v>0.10451210155610099</v>
      </c>
      <c r="AB214" s="14">
        <v>0.12687606317915001</v>
      </c>
      <c r="AC214" s="14">
        <v>0.141369360452617</v>
      </c>
      <c r="AD214" s="14">
        <v>0.161767438542052</v>
      </c>
      <c r="AE214" s="14"/>
      <c r="AF214" s="14">
        <v>9.0289565360738205E-2</v>
      </c>
      <c r="AG214" s="14">
        <v>0.11006569369192</v>
      </c>
      <c r="AH214" s="14">
        <v>0.15745407049664201</v>
      </c>
      <c r="AI214" s="14">
        <v>0.18714755644960501</v>
      </c>
      <c r="AJ214" s="14">
        <v>0.17663687945295301</v>
      </c>
      <c r="AK214" s="14"/>
      <c r="AL214" s="14">
        <v>5.0358726514860001E-2</v>
      </c>
      <c r="AM214" s="14">
        <v>0.10101455410898599</v>
      </c>
      <c r="AN214" s="14">
        <v>0.114442652195855</v>
      </c>
      <c r="AO214" s="14">
        <v>8.8871666598031002E-2</v>
      </c>
      <c r="AP214" s="14">
        <v>0.103799529451002</v>
      </c>
      <c r="AQ214" s="14">
        <v>0.119742070001968</v>
      </c>
      <c r="AR214" s="14">
        <v>0.121600306093468</v>
      </c>
      <c r="AS214" s="14">
        <v>0.120362684873658</v>
      </c>
      <c r="AT214" s="14">
        <v>0.12249854660918499</v>
      </c>
      <c r="AU214" s="14">
        <v>0.12399677110007901</v>
      </c>
      <c r="AV214" s="14">
        <v>0.13094946300431901</v>
      </c>
      <c r="AW214" s="14">
        <v>0.19344894189956699</v>
      </c>
      <c r="AX214" s="14">
        <v>0.16291518188076401</v>
      </c>
      <c r="AY214" s="14">
        <v>0.115523636127715</v>
      </c>
      <c r="AZ214" s="14">
        <v>0.15957316076803499</v>
      </c>
      <c r="BA214" s="14">
        <v>0.20169007709166401</v>
      </c>
      <c r="BB214" s="14"/>
      <c r="BC214" s="14">
        <v>0.15754892869454901</v>
      </c>
      <c r="BD214" s="14">
        <v>0.11459370690128</v>
      </c>
      <c r="BE214" s="14"/>
      <c r="BF214" s="14">
        <v>0.14036343861511</v>
      </c>
      <c r="BG214" s="14">
        <v>0.13907364082391599</v>
      </c>
      <c r="BH214" s="14">
        <v>0.114542861893694</v>
      </c>
      <c r="BI214" s="14">
        <v>9.7204900885898393E-2</v>
      </c>
      <c r="BJ214" s="14"/>
      <c r="BK214" s="14">
        <v>0.145290824845415</v>
      </c>
      <c r="BL214" s="14">
        <v>0.153394055309794</v>
      </c>
      <c r="BM214" s="14">
        <v>0.12976263440909899</v>
      </c>
      <c r="BN214" s="14">
        <v>8.3263065993934599E-2</v>
      </c>
      <c r="BO214" s="14"/>
      <c r="BP214" s="14">
        <v>0.13695839024179801</v>
      </c>
      <c r="BQ214" s="14">
        <v>0.128088311218157</v>
      </c>
      <c r="BR214" s="14">
        <v>9.3687341982317998E-2</v>
      </c>
      <c r="BS214" s="14">
        <v>0.16815429292026299</v>
      </c>
      <c r="BT214" s="14">
        <v>9.4547850031788505E-2</v>
      </c>
    </row>
    <row r="215" spans="2:72" x14ac:dyDescent="0.35">
      <c r="B215" t="s">
        <v>162</v>
      </c>
      <c r="C215" s="14">
        <v>0.124152745528606</v>
      </c>
      <c r="D215" s="14">
        <v>0.15389233230060401</v>
      </c>
      <c r="E215" s="14">
        <v>9.4928416579115896E-2</v>
      </c>
      <c r="F215" s="14"/>
      <c r="G215" s="14">
        <v>0.12903463782631</v>
      </c>
      <c r="H215" s="14">
        <v>0.117760218306181</v>
      </c>
      <c r="I215" s="14">
        <v>0.114843773815585</v>
      </c>
      <c r="J215" s="14">
        <v>0.12783443443839501</v>
      </c>
      <c r="K215" s="14">
        <v>0.117077125977762</v>
      </c>
      <c r="L215" s="14">
        <v>0.135457744256962</v>
      </c>
      <c r="M215" s="14"/>
      <c r="N215" s="14">
        <v>0.115305996931025</v>
      </c>
      <c r="O215" s="14">
        <v>0.109134737812531</v>
      </c>
      <c r="P215" s="14">
        <v>0.152384588765379</v>
      </c>
      <c r="Q215" s="14">
        <v>0.12640654582672001</v>
      </c>
      <c r="R215" s="14"/>
      <c r="S215" s="14">
        <v>0.112901008772772</v>
      </c>
      <c r="T215" s="14">
        <v>0.13025140081752101</v>
      </c>
      <c r="U215" s="14">
        <v>0.11552795212091201</v>
      </c>
      <c r="V215" s="14">
        <v>0.12539190139941001</v>
      </c>
      <c r="W215" s="14">
        <v>0.137002619770139</v>
      </c>
      <c r="X215" s="14">
        <v>0.11849361268851601</v>
      </c>
      <c r="Y215" s="14">
        <v>0.12724357037474501</v>
      </c>
      <c r="Z215" s="14">
        <v>0.124590939792591</v>
      </c>
      <c r="AA215" s="14">
        <v>0.117524975943073</v>
      </c>
      <c r="AB215" s="14">
        <v>0.133204048055382</v>
      </c>
      <c r="AC215" s="14">
        <v>0.140986602946681</v>
      </c>
      <c r="AD215" s="14">
        <v>0.116774938571269</v>
      </c>
      <c r="AE215" s="14"/>
      <c r="AF215" s="14">
        <v>0.14518399942751101</v>
      </c>
      <c r="AG215" s="14">
        <v>0.13839962670983799</v>
      </c>
      <c r="AH215" s="14">
        <v>0.10060268118184899</v>
      </c>
      <c r="AI215" s="14">
        <v>8.6602272451869397E-2</v>
      </c>
      <c r="AJ215" s="14">
        <v>0.12807405678382799</v>
      </c>
      <c r="AK215" s="14"/>
      <c r="AL215" s="14">
        <v>9.8615686806887898E-2</v>
      </c>
      <c r="AM215" s="14">
        <v>0.15245513935972799</v>
      </c>
      <c r="AN215" s="14">
        <v>0.109479031471076</v>
      </c>
      <c r="AO215" s="14">
        <v>0.112750502021423</v>
      </c>
      <c r="AP215" s="14">
        <v>0.12892226665491299</v>
      </c>
      <c r="AQ215" s="14">
        <v>0.113749036952766</v>
      </c>
      <c r="AR215" s="14">
        <v>0.12850137826154301</v>
      </c>
      <c r="AS215" s="14">
        <v>0.13857324045484401</v>
      </c>
      <c r="AT215" s="14">
        <v>0.14460451756387899</v>
      </c>
      <c r="AU215" s="14">
        <v>0.138559747171589</v>
      </c>
      <c r="AV215" s="14">
        <v>0.134152437315538</v>
      </c>
      <c r="AW215" s="14">
        <v>0.107569359150678</v>
      </c>
      <c r="AX215" s="14">
        <v>0.112204142266784</v>
      </c>
      <c r="AY215" s="14">
        <v>0.12873323433757999</v>
      </c>
      <c r="AZ215" s="14">
        <v>0.130275769292167</v>
      </c>
      <c r="BA215" s="14">
        <v>0.13127167747299401</v>
      </c>
      <c r="BB215" s="14"/>
      <c r="BC215" s="14">
        <v>0.13440726567945799</v>
      </c>
      <c r="BD215" s="14">
        <v>0.119658812044004</v>
      </c>
      <c r="BE215" s="14"/>
      <c r="BF215" s="14">
        <v>0.13108375393834601</v>
      </c>
      <c r="BG215" s="14">
        <v>0.13062389654745299</v>
      </c>
      <c r="BH215" s="14">
        <v>0.12612523414048199</v>
      </c>
      <c r="BI215" s="14">
        <v>8.8805989673207505E-2</v>
      </c>
      <c r="BJ215" s="14"/>
      <c r="BK215" s="14">
        <v>0.14038176759211601</v>
      </c>
      <c r="BL215" s="14">
        <v>0.130216147640908</v>
      </c>
      <c r="BM215" s="14">
        <v>0.13067587235606201</v>
      </c>
      <c r="BN215" s="14">
        <v>9.0833838398581501E-2</v>
      </c>
      <c r="BO215" s="14"/>
      <c r="BP215" s="14">
        <v>0.11242230043398101</v>
      </c>
      <c r="BQ215" s="14">
        <v>0.13481320085630599</v>
      </c>
      <c r="BR215" s="14">
        <v>0.14546018526523399</v>
      </c>
      <c r="BS215" s="14">
        <v>0.15148237210722201</v>
      </c>
      <c r="BT215" s="14">
        <v>9.3968161680273804E-2</v>
      </c>
    </row>
    <row r="216" spans="2:72" x14ac:dyDescent="0.35">
      <c r="B216" t="s">
        <v>163</v>
      </c>
      <c r="C216" s="14">
        <v>0.105441699206237</v>
      </c>
      <c r="D216" s="14">
        <v>8.7511660977907593E-2</v>
      </c>
      <c r="E216" s="14">
        <v>0.122647725891573</v>
      </c>
      <c r="F216" s="14"/>
      <c r="G216" s="14">
        <v>8.0523425919882E-2</v>
      </c>
      <c r="H216" s="14">
        <v>8.3342822224742499E-2</v>
      </c>
      <c r="I216" s="14">
        <v>0.101302445827503</v>
      </c>
      <c r="J216" s="14">
        <v>9.5084223120809802E-2</v>
      </c>
      <c r="K216" s="14">
        <v>0.12474551324845599</v>
      </c>
      <c r="L216" s="14">
        <v>0.138757067862984</v>
      </c>
      <c r="M216" s="14"/>
      <c r="N216" s="14">
        <v>9.93568841082762E-2</v>
      </c>
      <c r="O216" s="14">
        <v>0.116471433293018</v>
      </c>
      <c r="P216" s="14">
        <v>0.10031679063803201</v>
      </c>
      <c r="Q216" s="14">
        <v>0.10465771175296699</v>
      </c>
      <c r="R216" s="14"/>
      <c r="S216" s="14">
        <v>9.9461932215159005E-2</v>
      </c>
      <c r="T216" s="14">
        <v>0.116505680824925</v>
      </c>
      <c r="U216" s="14">
        <v>0.10538359590334</v>
      </c>
      <c r="V216" s="14">
        <v>0.10532587121</v>
      </c>
      <c r="W216" s="14">
        <v>8.5995813233094395E-2</v>
      </c>
      <c r="X216" s="14">
        <v>0.11709117361475201</v>
      </c>
      <c r="Y216" s="14">
        <v>0.102536037169161</v>
      </c>
      <c r="Z216" s="14">
        <v>8.3995365117040102E-2</v>
      </c>
      <c r="AA216" s="14">
        <v>0.10604278017596</v>
      </c>
      <c r="AB216" s="14">
        <v>0.11400034835831301</v>
      </c>
      <c r="AC216" s="14">
        <v>0.105414979984635</v>
      </c>
      <c r="AD216" s="14">
        <v>0.104797741224485</v>
      </c>
      <c r="AE216" s="14"/>
      <c r="AF216" s="14">
        <v>0.112039323821435</v>
      </c>
      <c r="AG216" s="14">
        <v>0.103280817938997</v>
      </c>
      <c r="AH216" s="14">
        <v>9.5232890976776396E-2</v>
      </c>
      <c r="AI216" s="14">
        <v>0.122197927913063</v>
      </c>
      <c r="AJ216" s="14">
        <v>9.2035945408204103E-2</v>
      </c>
      <c r="AK216" s="14"/>
      <c r="AL216" s="14">
        <v>8.4243636618408099E-2</v>
      </c>
      <c r="AM216" s="14">
        <v>0.132695496984818</v>
      </c>
      <c r="AN216" s="14">
        <v>0.115951730095817</v>
      </c>
      <c r="AO216" s="14">
        <v>0.105881022250219</v>
      </c>
      <c r="AP216" s="14">
        <v>0.11617434244483101</v>
      </c>
      <c r="AQ216" s="14">
        <v>0.10849170940335801</v>
      </c>
      <c r="AR216" s="14">
        <v>0.108428320782454</v>
      </c>
      <c r="AS216" s="14">
        <v>9.0896816630318997E-2</v>
      </c>
      <c r="AT216" s="14">
        <v>0.13501990733390101</v>
      </c>
      <c r="AU216" s="14">
        <v>0.10414528976291</v>
      </c>
      <c r="AV216" s="14">
        <v>0.121088754439745</v>
      </c>
      <c r="AW216" s="14">
        <v>7.6523966021655607E-2</v>
      </c>
      <c r="AX216" s="14">
        <v>8.3948492319260395E-2</v>
      </c>
      <c r="AY216" s="14">
        <v>7.7813828534504595E-2</v>
      </c>
      <c r="AZ216" s="14">
        <v>0.118716735383945</v>
      </c>
      <c r="BA216" s="14">
        <v>6.9235597313765301E-2</v>
      </c>
      <c r="BB216" s="14"/>
      <c r="BC216" s="14">
        <v>8.6537209071816307E-2</v>
      </c>
      <c r="BD216" s="14">
        <v>0.113726389272145</v>
      </c>
      <c r="BE216" s="14"/>
      <c r="BF216" s="14">
        <v>9.2616395351732106E-2</v>
      </c>
      <c r="BG216" s="14">
        <v>0.109576248970379</v>
      </c>
      <c r="BH216" s="14">
        <v>0.108764934411391</v>
      </c>
      <c r="BI216" s="14">
        <v>0.115873529106962</v>
      </c>
      <c r="BJ216" s="14"/>
      <c r="BK216" s="14">
        <v>0.100489257058612</v>
      </c>
      <c r="BL216" s="14">
        <v>9.1829273228012903E-2</v>
      </c>
      <c r="BM216" s="14">
        <v>0.106877846290757</v>
      </c>
      <c r="BN216" s="14">
        <v>0.120113327064922</v>
      </c>
      <c r="BO216" s="14"/>
      <c r="BP216" s="14">
        <v>0.104881616133835</v>
      </c>
      <c r="BQ216" s="14">
        <v>0.10890667969625301</v>
      </c>
      <c r="BR216" s="14">
        <v>0.12765461731279601</v>
      </c>
      <c r="BS216" s="14">
        <v>8.9804079339324605E-2</v>
      </c>
      <c r="BT216" s="14">
        <v>0.109887084806654</v>
      </c>
    </row>
    <row r="217" spans="2:72" x14ac:dyDescent="0.35">
      <c r="B217" t="s">
        <v>102</v>
      </c>
      <c r="C217" s="14">
        <v>7.4850116299683203E-2</v>
      </c>
      <c r="D217" s="14">
        <v>5.60742703455539E-2</v>
      </c>
      <c r="E217" s="14">
        <v>9.3500663268739001E-2</v>
      </c>
      <c r="F217" s="14"/>
      <c r="G217" s="14">
        <v>2.91554230587402E-2</v>
      </c>
      <c r="H217" s="14">
        <v>3.0024365208806799E-2</v>
      </c>
      <c r="I217" s="14">
        <v>5.26269429047646E-2</v>
      </c>
      <c r="J217" s="14">
        <v>6.95658280820763E-2</v>
      </c>
      <c r="K217" s="14">
        <v>0.10768575403008999</v>
      </c>
      <c r="L217" s="14">
        <v>0.14195425819979501</v>
      </c>
      <c r="M217" s="14"/>
      <c r="N217" s="14">
        <v>2.7192236568246399E-2</v>
      </c>
      <c r="O217" s="14">
        <v>6.4865852848223493E-2</v>
      </c>
      <c r="P217" s="14">
        <v>6.3398164068805593E-2</v>
      </c>
      <c r="Q217" s="14">
        <v>0.14438124651852799</v>
      </c>
      <c r="R217" s="14"/>
      <c r="S217" s="14">
        <v>4.4226936124374901E-2</v>
      </c>
      <c r="T217" s="14">
        <v>6.5922316400031003E-2</v>
      </c>
      <c r="U217" s="14">
        <v>8.8517429528480601E-2</v>
      </c>
      <c r="V217" s="14">
        <v>7.6729605267256404E-2</v>
      </c>
      <c r="W217" s="14">
        <v>8.2839381518866703E-2</v>
      </c>
      <c r="X217" s="14">
        <v>7.9838025728127399E-2</v>
      </c>
      <c r="Y217" s="14">
        <v>9.2213922847146204E-2</v>
      </c>
      <c r="Z217" s="14">
        <v>7.9573660596924098E-2</v>
      </c>
      <c r="AA217" s="14">
        <v>7.6811136610828598E-2</v>
      </c>
      <c r="AB217" s="14">
        <v>9.0863601064107499E-2</v>
      </c>
      <c r="AC217" s="14">
        <v>7.7522161647153295E-2</v>
      </c>
      <c r="AD217" s="14">
        <v>6.8431053402670305E-2</v>
      </c>
      <c r="AE217" s="14"/>
      <c r="AF217" s="14">
        <v>0.13457184007699399</v>
      </c>
      <c r="AG217" s="14">
        <v>6.6040831078201107E-2</v>
      </c>
      <c r="AH217" s="14">
        <v>3.7879499198531598E-2</v>
      </c>
      <c r="AI217" s="14">
        <v>1.9449997304004901E-2</v>
      </c>
      <c r="AJ217" s="14">
        <v>5.0228748739662302E-3</v>
      </c>
      <c r="AK217" s="14"/>
      <c r="AL217" s="14">
        <v>0.17397732567305199</v>
      </c>
      <c r="AM217" s="14">
        <v>0.159833548327938</v>
      </c>
      <c r="AN217" s="14">
        <v>0.13767585756481601</v>
      </c>
      <c r="AO217" s="14">
        <v>0.141117950873411</v>
      </c>
      <c r="AP217" s="14">
        <v>7.7003251709306095E-2</v>
      </c>
      <c r="AQ217" s="14">
        <v>7.8593555919766203E-2</v>
      </c>
      <c r="AR217" s="14">
        <v>6.3528123196842895E-2</v>
      </c>
      <c r="AS217" s="14">
        <v>8.1043069289497394E-2</v>
      </c>
      <c r="AT217" s="14">
        <v>5.8344806486794701E-2</v>
      </c>
      <c r="AU217" s="14">
        <v>6.3109112180179602E-2</v>
      </c>
      <c r="AV217" s="14">
        <v>2.5612591150259701E-2</v>
      </c>
      <c r="AW217" s="14">
        <v>4.0845726898994801E-2</v>
      </c>
      <c r="AX217" s="14">
        <v>2.3557438077514099E-2</v>
      </c>
      <c r="AY217" s="14">
        <v>1.9969383743649E-2</v>
      </c>
      <c r="AZ217" s="14">
        <v>3.2548556015471998E-2</v>
      </c>
      <c r="BA217" s="14">
        <v>3.7264049077384001E-3</v>
      </c>
      <c r="BB217" s="14"/>
      <c r="BC217" s="14">
        <v>3.00667047261962E-2</v>
      </c>
      <c r="BD217" s="14">
        <v>9.4475966155575894E-2</v>
      </c>
      <c r="BE217" s="14"/>
      <c r="BF217" s="14">
        <v>5.3140323574504003E-2</v>
      </c>
      <c r="BG217" s="14">
        <v>6.7808153688795794E-2</v>
      </c>
      <c r="BH217" s="14">
        <v>7.4505700388560595E-2</v>
      </c>
      <c r="BI217" s="14">
        <v>0.14021137333280001</v>
      </c>
      <c r="BJ217" s="14"/>
      <c r="BK217" s="14">
        <v>4.36725454838214E-2</v>
      </c>
      <c r="BL217" s="14">
        <v>4.7305542305121399E-2</v>
      </c>
      <c r="BM217" s="14">
        <v>6.5390157806484106E-2</v>
      </c>
      <c r="BN217" s="14">
        <v>0.14749290788452801</v>
      </c>
      <c r="BO217" s="14"/>
      <c r="BP217" s="14">
        <v>2.15190890636217E-2</v>
      </c>
      <c r="BQ217" s="14">
        <v>8.0447320267688999E-2</v>
      </c>
      <c r="BR217" s="14">
        <v>0.15161831064946399</v>
      </c>
      <c r="BS217" s="14">
        <v>2.0016124697424E-2</v>
      </c>
      <c r="BT217" s="14">
        <v>0.13956852637217801</v>
      </c>
    </row>
    <row r="218" spans="2:72" x14ac:dyDescent="0.35">
      <c r="B218" t="s">
        <v>164</v>
      </c>
      <c r="C218" s="14">
        <v>6.86394446443193E-2</v>
      </c>
      <c r="D218" s="14">
        <v>9.1407520030438297E-2</v>
      </c>
      <c r="E218" s="14">
        <v>4.6731531073448601E-2</v>
      </c>
      <c r="F218" s="14"/>
      <c r="G218" s="14">
        <v>7.2720369298000298E-2</v>
      </c>
      <c r="H218" s="14">
        <v>6.9846574511284704E-2</v>
      </c>
      <c r="I218" s="14">
        <v>6.25151205971788E-2</v>
      </c>
      <c r="J218" s="14">
        <v>8.0267249927812104E-2</v>
      </c>
      <c r="K218" s="14">
        <v>7.5782606246777004E-2</v>
      </c>
      <c r="L218" s="14">
        <v>5.5716889856427899E-2</v>
      </c>
      <c r="M218" s="14"/>
      <c r="N218" s="14">
        <v>4.9994603789799197E-2</v>
      </c>
      <c r="O218" s="14">
        <v>4.7542948631284797E-2</v>
      </c>
      <c r="P218" s="14">
        <v>0.12462672239202401</v>
      </c>
      <c r="Q218" s="14">
        <v>6.2507834851451699E-2</v>
      </c>
      <c r="R218" s="14"/>
      <c r="S218" s="14">
        <v>8.3135255960756299E-2</v>
      </c>
      <c r="T218" s="14">
        <v>6.7582938902358503E-2</v>
      </c>
      <c r="U218" s="14">
        <v>7.3754641224188899E-2</v>
      </c>
      <c r="V218" s="14">
        <v>4.6199680081857701E-2</v>
      </c>
      <c r="W218" s="14">
        <v>7.4759169269723993E-2</v>
      </c>
      <c r="X218" s="14">
        <v>6.4652924719486096E-2</v>
      </c>
      <c r="Y218" s="14">
        <v>6.4547618241980395E-2</v>
      </c>
      <c r="Z218" s="14">
        <v>6.1500663286004301E-2</v>
      </c>
      <c r="AA218" s="14">
        <v>5.87305662679505E-2</v>
      </c>
      <c r="AB218" s="14">
        <v>7.3436199111232198E-2</v>
      </c>
      <c r="AC218" s="14">
        <v>8.0708882824730599E-2</v>
      </c>
      <c r="AD218" s="14">
        <v>7.9227738328872602E-2</v>
      </c>
      <c r="AE218" s="14"/>
      <c r="AF218" s="14">
        <v>7.8001732192835599E-2</v>
      </c>
      <c r="AG218" s="14">
        <v>7.1448118783279196E-2</v>
      </c>
      <c r="AH218" s="14">
        <v>6.0995574343745099E-2</v>
      </c>
      <c r="AI218" s="14">
        <v>4.91029402858549E-2</v>
      </c>
      <c r="AJ218" s="14">
        <v>4.3926524134947603E-2</v>
      </c>
      <c r="AK218" s="14"/>
      <c r="AL218" s="14">
        <v>3.66501282177433E-2</v>
      </c>
      <c r="AM218" s="14">
        <v>8.5938678158561904E-2</v>
      </c>
      <c r="AN218" s="14">
        <v>7.3242675152846506E-2</v>
      </c>
      <c r="AO218" s="14">
        <v>6.5641329002488202E-2</v>
      </c>
      <c r="AP218" s="14">
        <v>5.8335140370037002E-2</v>
      </c>
      <c r="AQ218" s="14">
        <v>6.2184922396943197E-2</v>
      </c>
      <c r="AR218" s="14">
        <v>9.8349445772179106E-2</v>
      </c>
      <c r="AS218" s="14">
        <v>7.1873014208984606E-2</v>
      </c>
      <c r="AT218" s="14">
        <v>8.8517301818783298E-2</v>
      </c>
      <c r="AU218" s="14">
        <v>5.3775034281798598E-2</v>
      </c>
      <c r="AV218" s="14">
        <v>7.1512250336060498E-2</v>
      </c>
      <c r="AW218" s="14">
        <v>6.6154530338796494E-2</v>
      </c>
      <c r="AX218" s="14">
        <v>5.4265841038696298E-2</v>
      </c>
      <c r="AY218" s="14">
        <v>5.9853726410592598E-2</v>
      </c>
      <c r="AZ218" s="14">
        <v>6.3414072516856407E-2</v>
      </c>
      <c r="BA218" s="14">
        <v>5.9990792428341398E-2</v>
      </c>
      <c r="BB218" s="14"/>
      <c r="BC218" s="14">
        <v>7.4701489607166202E-2</v>
      </c>
      <c r="BD218" s="14">
        <v>6.5982818449924194E-2</v>
      </c>
      <c r="BE218" s="14"/>
      <c r="BF218" s="14">
        <v>6.01852486140875E-2</v>
      </c>
      <c r="BG218" s="14">
        <v>7.0563480588333005E-2</v>
      </c>
      <c r="BH218" s="14">
        <v>7.16597092659811E-2</v>
      </c>
      <c r="BI218" s="14">
        <v>7.59293418995515E-2</v>
      </c>
      <c r="BJ218" s="14"/>
      <c r="BK218" s="14">
        <v>6.5365468610660601E-2</v>
      </c>
      <c r="BL218" s="14">
        <v>5.65033964245059E-2</v>
      </c>
      <c r="BM218" s="14">
        <v>7.3942080954554706E-2</v>
      </c>
      <c r="BN218" s="14">
        <v>7.3923449241095604E-2</v>
      </c>
      <c r="BO218" s="14"/>
      <c r="BP218" s="14">
        <v>8.1298074267417406E-2</v>
      </c>
      <c r="BQ218" s="14">
        <v>7.3735208430282695E-2</v>
      </c>
      <c r="BR218" s="14">
        <v>4.9406122857598898E-2</v>
      </c>
      <c r="BS218" s="14">
        <v>6.2276316361949198E-2</v>
      </c>
      <c r="BT218" s="14">
        <v>6.7886289051366497E-2</v>
      </c>
    </row>
    <row r="219" spans="2:72" x14ac:dyDescent="0.35">
      <c r="B219" t="s">
        <v>165</v>
      </c>
      <c r="C219" s="14">
        <v>4.1112815997942101E-2</v>
      </c>
      <c r="D219" s="14">
        <v>4.7264883147826703E-2</v>
      </c>
      <c r="E219" s="14">
        <v>3.5054027918977201E-2</v>
      </c>
      <c r="F219" s="14"/>
      <c r="G219" s="14">
        <v>6.7982628930140607E-2</v>
      </c>
      <c r="H219" s="14">
        <v>5.47961071384898E-2</v>
      </c>
      <c r="I219" s="14">
        <v>4.4969142321269202E-2</v>
      </c>
      <c r="J219" s="14">
        <v>3.57149431990283E-2</v>
      </c>
      <c r="K219" s="14">
        <v>2.7971127898273499E-2</v>
      </c>
      <c r="L219" s="14">
        <v>2.22346307097443E-2</v>
      </c>
      <c r="M219" s="14"/>
      <c r="N219" s="14">
        <v>4.7480571271772402E-2</v>
      </c>
      <c r="O219" s="14">
        <v>4.0839905015291299E-2</v>
      </c>
      <c r="P219" s="14">
        <v>3.8881179837505803E-2</v>
      </c>
      <c r="Q219" s="14">
        <v>3.6579144959842602E-2</v>
      </c>
      <c r="R219" s="14"/>
      <c r="S219" s="14">
        <v>5.8904017562620502E-2</v>
      </c>
      <c r="T219" s="14">
        <v>3.2254419598158501E-2</v>
      </c>
      <c r="U219" s="14">
        <v>3.3992781984167497E-2</v>
      </c>
      <c r="V219" s="14">
        <v>4.4952461148847801E-2</v>
      </c>
      <c r="W219" s="14">
        <v>5.37794211572157E-2</v>
      </c>
      <c r="X219" s="14">
        <v>4.2486916905105303E-2</v>
      </c>
      <c r="Y219" s="14">
        <v>2.82005469093401E-2</v>
      </c>
      <c r="Z219" s="14">
        <v>4.2605121246575797E-2</v>
      </c>
      <c r="AA219" s="14">
        <v>3.3917426173062301E-2</v>
      </c>
      <c r="AB219" s="14">
        <v>3.9266390609416002E-2</v>
      </c>
      <c r="AC219" s="14">
        <v>4.4882097510689403E-2</v>
      </c>
      <c r="AD219" s="14">
        <v>2.83605477644749E-2</v>
      </c>
      <c r="AE219" s="14"/>
      <c r="AF219" s="14">
        <v>2.7260689416869498E-2</v>
      </c>
      <c r="AG219" s="14">
        <v>3.7987205361148198E-2</v>
      </c>
      <c r="AH219" s="14">
        <v>5.2007132928857197E-2</v>
      </c>
      <c r="AI219" s="14">
        <v>6.2944434610627903E-2</v>
      </c>
      <c r="AJ219" s="14">
        <v>5.2459277679974603E-2</v>
      </c>
      <c r="AK219" s="14"/>
      <c r="AL219" s="14">
        <v>2.3624610213506699E-2</v>
      </c>
      <c r="AM219" s="14">
        <v>5.2753312977582602E-2</v>
      </c>
      <c r="AN219" s="14">
        <v>4.2751292359685798E-2</v>
      </c>
      <c r="AO219" s="14">
        <v>2.11693294844379E-2</v>
      </c>
      <c r="AP219" s="14">
        <v>5.0475087607172099E-2</v>
      </c>
      <c r="AQ219" s="14">
        <v>4.2619683238099303E-2</v>
      </c>
      <c r="AR219" s="14">
        <v>3.6462078095102497E-2</v>
      </c>
      <c r="AS219" s="14">
        <v>4.3612455342581999E-2</v>
      </c>
      <c r="AT219" s="14">
        <v>3.86130527488543E-2</v>
      </c>
      <c r="AU219" s="14">
        <v>5.2444127621710399E-2</v>
      </c>
      <c r="AV219" s="14">
        <v>4.9329366137158798E-2</v>
      </c>
      <c r="AW219" s="14">
        <v>4.3676172900070802E-2</v>
      </c>
      <c r="AX219" s="14">
        <v>4.4279595472582901E-2</v>
      </c>
      <c r="AY219" s="14">
        <v>2.9140754640376201E-2</v>
      </c>
      <c r="AZ219" s="14">
        <v>5.8256988212682702E-3</v>
      </c>
      <c r="BA219" s="14">
        <v>3.9244698339025899E-2</v>
      </c>
      <c r="BB219" s="14"/>
      <c r="BC219" s="14">
        <v>4.6366874934044698E-2</v>
      </c>
      <c r="BD219" s="14">
        <v>3.8810281014765198E-2</v>
      </c>
      <c r="BE219" s="14"/>
      <c r="BF219" s="14">
        <v>3.34235638213317E-2</v>
      </c>
      <c r="BG219" s="14">
        <v>4.27307108075278E-2</v>
      </c>
      <c r="BH219" s="14">
        <v>4.2781390762986801E-2</v>
      </c>
      <c r="BI219" s="14">
        <v>5.0208776717597201E-2</v>
      </c>
      <c r="BJ219" s="14"/>
      <c r="BK219" s="14">
        <v>4.1912967801217303E-2</v>
      </c>
      <c r="BL219" s="14">
        <v>3.7719529185978401E-2</v>
      </c>
      <c r="BM219" s="14">
        <v>4.19866740634076E-2</v>
      </c>
      <c r="BN219" s="14">
        <v>4.1738726507532797E-2</v>
      </c>
      <c r="BO219" s="14"/>
      <c r="BP219" s="14">
        <v>6.3006126415321204E-2</v>
      </c>
      <c r="BQ219" s="14">
        <v>3.0740528960322502E-2</v>
      </c>
      <c r="BR219" s="14">
        <v>1.29067868186876E-2</v>
      </c>
      <c r="BS219" s="14">
        <v>2.4362071043447699E-2</v>
      </c>
      <c r="BT219" s="14">
        <v>5.50280512292078E-2</v>
      </c>
    </row>
    <row r="220" spans="2:72" x14ac:dyDescent="0.35">
      <c r="B220" t="s">
        <v>166</v>
      </c>
      <c r="C220" s="14">
        <v>2.5778786920079198E-2</v>
      </c>
      <c r="D220" s="14">
        <v>2.4241263380515299E-2</v>
      </c>
      <c r="E220" s="14">
        <v>2.7393350665295399E-2</v>
      </c>
      <c r="F220" s="14"/>
      <c r="G220" s="14">
        <v>3.6861507153856301E-3</v>
      </c>
      <c r="H220" s="14">
        <v>1.72453529721967E-3</v>
      </c>
      <c r="I220" s="14">
        <v>3.6302088459046499E-3</v>
      </c>
      <c r="J220" s="14">
        <v>7.7364986082927604E-3</v>
      </c>
      <c r="K220" s="14">
        <v>2.9175290457662598E-2</v>
      </c>
      <c r="L220" s="14">
        <v>9.0384405229486806E-2</v>
      </c>
      <c r="M220" s="14"/>
      <c r="N220" s="14">
        <v>1.73076114657656E-2</v>
      </c>
      <c r="O220" s="14">
        <v>2.6121451852517401E-2</v>
      </c>
      <c r="P220" s="14">
        <v>2.24809840389378E-2</v>
      </c>
      <c r="Q220" s="14">
        <v>3.69061586227016E-2</v>
      </c>
      <c r="R220" s="14"/>
      <c r="S220" s="14">
        <v>1.28231685606823E-2</v>
      </c>
      <c r="T220" s="14">
        <v>3.53940622193483E-2</v>
      </c>
      <c r="U220" s="14">
        <v>3.12662842102693E-2</v>
      </c>
      <c r="V220" s="14">
        <v>1.9592494435749001E-2</v>
      </c>
      <c r="W220" s="14">
        <v>2.3425758710265799E-2</v>
      </c>
      <c r="X220" s="14">
        <v>1.7831295958810799E-2</v>
      </c>
      <c r="Y220" s="14">
        <v>3.2856928452619401E-2</v>
      </c>
      <c r="Z220" s="14">
        <v>2.6660181951350299E-2</v>
      </c>
      <c r="AA220" s="14">
        <v>2.0515468993607702E-2</v>
      </c>
      <c r="AB220" s="14">
        <v>3.1875993827522202E-2</v>
      </c>
      <c r="AC220" s="14">
        <v>4.5942422363793901E-2</v>
      </c>
      <c r="AD220" s="14">
        <v>2.5150533540288299E-2</v>
      </c>
      <c r="AE220" s="14"/>
      <c r="AF220" s="14">
        <v>3.6843452007457901E-2</v>
      </c>
      <c r="AG220" s="14">
        <v>3.0279246703050499E-2</v>
      </c>
      <c r="AH220" s="14">
        <v>1.5710512690177401E-2</v>
      </c>
      <c r="AI220" s="14">
        <v>8.4612108123781199E-3</v>
      </c>
      <c r="AJ220" s="14">
        <v>7.0146867971760197E-3</v>
      </c>
      <c r="AK220" s="14"/>
      <c r="AL220" s="14">
        <v>2.5855611232537701E-2</v>
      </c>
      <c r="AM220" s="14">
        <v>1.79499149659368E-2</v>
      </c>
      <c r="AN220" s="14">
        <v>4.2116355301969603E-2</v>
      </c>
      <c r="AO220" s="14">
        <v>5.3930449128873501E-2</v>
      </c>
      <c r="AP220" s="14">
        <v>2.8225962238692E-2</v>
      </c>
      <c r="AQ220" s="14">
        <v>3.2824653549520098E-2</v>
      </c>
      <c r="AR220" s="14">
        <v>3.5566729762212798E-2</v>
      </c>
      <c r="AS220" s="14">
        <v>2.80925553243031E-2</v>
      </c>
      <c r="AT220" s="14">
        <v>1.7942389287209499E-2</v>
      </c>
      <c r="AU220" s="14">
        <v>2.73211814140332E-2</v>
      </c>
      <c r="AV220" s="14">
        <v>1.4197105607884E-2</v>
      </c>
      <c r="AW220" s="14">
        <v>1.9054268741824299E-2</v>
      </c>
      <c r="AX220" s="14">
        <v>5.37608174367673E-3</v>
      </c>
      <c r="AY220" s="14">
        <v>1.052410395312E-2</v>
      </c>
      <c r="AZ220" s="14">
        <v>4.7612141431798202E-3</v>
      </c>
      <c r="BA220" s="14">
        <v>5.1291320639221998E-3</v>
      </c>
      <c r="BB220" s="14"/>
      <c r="BC220" s="14">
        <v>3.1492699507491102E-3</v>
      </c>
      <c r="BD220" s="14">
        <v>3.5695930048459702E-2</v>
      </c>
      <c r="BE220" s="14"/>
      <c r="BF220" s="14">
        <v>3.5590120156190702E-2</v>
      </c>
      <c r="BG220" s="14">
        <v>2.9117359200343002E-2</v>
      </c>
      <c r="BH220" s="14">
        <v>1.6562481415193901E-2</v>
      </c>
      <c r="BI220" s="14">
        <v>1.43322229512479E-2</v>
      </c>
      <c r="BJ220" s="14"/>
      <c r="BK220" s="14">
        <v>3.8186929147855E-2</v>
      </c>
      <c r="BL220" s="14">
        <v>1.7765497844481899E-2</v>
      </c>
      <c r="BM220" s="14">
        <v>2.2235818455674201E-2</v>
      </c>
      <c r="BN220" s="14">
        <v>2.50963465599718E-2</v>
      </c>
      <c r="BO220" s="14"/>
      <c r="BP220" s="14">
        <v>4.3363456031715398E-3</v>
      </c>
      <c r="BQ220" s="14">
        <v>1.79592632546983E-2</v>
      </c>
      <c r="BR220" s="14">
        <v>0.117564758455291</v>
      </c>
      <c r="BS220" s="14">
        <v>1.6074686372787601E-2</v>
      </c>
      <c r="BT220" s="14">
        <v>2.2909319767036699E-2</v>
      </c>
    </row>
    <row r="221" spans="2:72" x14ac:dyDescent="0.35">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row>
    <row r="222" spans="2:72" x14ac:dyDescent="0.35">
      <c r="B222" s="6" t="s">
        <v>168</v>
      </c>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row>
    <row r="223" spans="2:72" x14ac:dyDescent="0.35">
      <c r="B223" s="21" t="s">
        <v>106</v>
      </c>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row>
    <row r="224" spans="2:72" x14ac:dyDescent="0.35">
      <c r="B224" t="s">
        <v>152</v>
      </c>
      <c r="C224" s="14">
        <v>0.37353931008156699</v>
      </c>
      <c r="D224" s="14">
        <v>0.34211542658870803</v>
      </c>
      <c r="E224" s="14">
        <v>0.40485748282723499</v>
      </c>
      <c r="F224" s="14"/>
      <c r="G224" s="14">
        <v>0.33664385346424103</v>
      </c>
      <c r="H224" s="14">
        <v>0.336660992737978</v>
      </c>
      <c r="I224" s="14">
        <v>0.33855547875783498</v>
      </c>
      <c r="J224" s="14">
        <v>0.39866546743667303</v>
      </c>
      <c r="K224" s="14">
        <v>0.38628536469402702</v>
      </c>
      <c r="L224" s="14">
        <v>0.42753564470984201</v>
      </c>
      <c r="M224" s="14"/>
      <c r="N224" s="14">
        <v>0.39413143032271603</v>
      </c>
      <c r="O224" s="14">
        <v>0.42127907748633903</v>
      </c>
      <c r="P224" s="14">
        <v>0.34747966104892403</v>
      </c>
      <c r="Q224" s="14">
        <v>0.32286496263105002</v>
      </c>
      <c r="R224" s="14"/>
      <c r="S224" s="14">
        <v>0.34083135072771698</v>
      </c>
      <c r="T224" s="14">
        <v>0.38718267843994603</v>
      </c>
      <c r="U224" s="14">
        <v>0.39774953946719299</v>
      </c>
      <c r="V224" s="14">
        <v>0.36393295540226001</v>
      </c>
      <c r="W224" s="14">
        <v>0.391308913947986</v>
      </c>
      <c r="X224" s="14">
        <v>0.36455402452999303</v>
      </c>
      <c r="Y224" s="14">
        <v>0.355924758441936</v>
      </c>
      <c r="Z224" s="14">
        <v>0.37532601857908199</v>
      </c>
      <c r="AA224" s="14">
        <v>0.38717648627199502</v>
      </c>
      <c r="AB224" s="14">
        <v>0.36944484139269801</v>
      </c>
      <c r="AC224" s="14">
        <v>0.392729588184699</v>
      </c>
      <c r="AD224" s="14">
        <v>0.391788443557264</v>
      </c>
      <c r="AE224" s="14"/>
      <c r="AF224" s="14">
        <v>0.34203428499141802</v>
      </c>
      <c r="AG224" s="14">
        <v>0.37326541790609102</v>
      </c>
      <c r="AH224" s="14">
        <v>0.41563630982343303</v>
      </c>
      <c r="AI224" s="14">
        <v>0.359200051948665</v>
      </c>
      <c r="AJ224" s="14">
        <v>0.320520887370212</v>
      </c>
      <c r="AK224" s="14"/>
      <c r="AL224" s="14">
        <v>0.27603809034711702</v>
      </c>
      <c r="AM224" s="14">
        <v>0.287523251011359</v>
      </c>
      <c r="AN224" s="14">
        <v>0.34005298474498402</v>
      </c>
      <c r="AO224" s="14">
        <v>0.33703735387656403</v>
      </c>
      <c r="AP224" s="14">
        <v>0.352197855874673</v>
      </c>
      <c r="AQ224" s="14">
        <v>0.37387758174588898</v>
      </c>
      <c r="AR224" s="14">
        <v>0.38668152254201399</v>
      </c>
      <c r="AS224" s="14">
        <v>0.372244117299392</v>
      </c>
      <c r="AT224" s="14">
        <v>0.38097827503787401</v>
      </c>
      <c r="AU224" s="14">
        <v>0.42402290213188798</v>
      </c>
      <c r="AV224" s="14">
        <v>0.40947296680053702</v>
      </c>
      <c r="AW224" s="14">
        <v>0.38410682790867001</v>
      </c>
      <c r="AX224" s="14">
        <v>0.44352890386913801</v>
      </c>
      <c r="AY224" s="14">
        <v>0.38833375011079002</v>
      </c>
      <c r="AZ224" s="14">
        <v>0.39863122985014698</v>
      </c>
      <c r="BA224" s="14">
        <v>0.34652618707177002</v>
      </c>
      <c r="BB224" s="14"/>
      <c r="BC224" s="14">
        <v>0.35012259740899598</v>
      </c>
      <c r="BD224" s="14">
        <v>0.38380143328485</v>
      </c>
      <c r="BE224" s="14"/>
      <c r="BF224" s="14">
        <v>0.41356750034746298</v>
      </c>
      <c r="BG224" s="14">
        <v>0.393753598963058</v>
      </c>
      <c r="BH224" s="14">
        <v>0.349436110241926</v>
      </c>
      <c r="BI224" s="14">
        <v>0.283337991753427</v>
      </c>
      <c r="BJ224" s="14"/>
      <c r="BK224" s="14">
        <v>0.39629990179264302</v>
      </c>
      <c r="BL224" s="14">
        <v>0.40162227186483002</v>
      </c>
      <c r="BM224" s="14">
        <v>0.37650053560652103</v>
      </c>
      <c r="BN224" s="14">
        <v>0.32010218435975302</v>
      </c>
      <c r="BO224" s="14"/>
      <c r="BP224" s="14">
        <v>0.368465514933566</v>
      </c>
      <c r="BQ224" s="14">
        <v>0.38918086398340601</v>
      </c>
      <c r="BR224" s="14">
        <v>0.42356417326129098</v>
      </c>
      <c r="BS224" s="14">
        <v>0.40051263053874803</v>
      </c>
      <c r="BT224" s="14">
        <v>0.32375932744688302</v>
      </c>
    </row>
    <row r="225" spans="2:72" x14ac:dyDescent="0.35">
      <c r="B225" t="s">
        <v>158</v>
      </c>
      <c r="C225" s="14">
        <v>0.337038102425333</v>
      </c>
      <c r="D225" s="14">
        <v>0.31486074719552898</v>
      </c>
      <c r="E225" s="14">
        <v>0.35842326597058299</v>
      </c>
      <c r="F225" s="14"/>
      <c r="G225" s="14">
        <v>0.25004551103303702</v>
      </c>
      <c r="H225" s="14">
        <v>0.25970209874579903</v>
      </c>
      <c r="I225" s="14">
        <v>0.25144023094664902</v>
      </c>
      <c r="J225" s="14">
        <v>0.30688086032912398</v>
      </c>
      <c r="K225" s="14">
        <v>0.366888165445305</v>
      </c>
      <c r="L225" s="14">
        <v>0.53174999191454597</v>
      </c>
      <c r="M225" s="14"/>
      <c r="N225" s="14">
        <v>0.32900017066404602</v>
      </c>
      <c r="O225" s="14">
        <v>0.37147936947292498</v>
      </c>
      <c r="P225" s="14">
        <v>0.30957719214058799</v>
      </c>
      <c r="Q225" s="14">
        <v>0.33134113331808002</v>
      </c>
      <c r="R225" s="14"/>
      <c r="S225" s="14">
        <v>0.28761341762759002</v>
      </c>
      <c r="T225" s="14">
        <v>0.36589270182163403</v>
      </c>
      <c r="U225" s="14">
        <v>0.37133730694953998</v>
      </c>
      <c r="V225" s="14">
        <v>0.32327276193207699</v>
      </c>
      <c r="W225" s="14">
        <v>0.308780146811101</v>
      </c>
      <c r="X225" s="14">
        <v>0.31838289146245602</v>
      </c>
      <c r="Y225" s="14">
        <v>0.37699495834396402</v>
      </c>
      <c r="Z225" s="14">
        <v>0.35774176238100702</v>
      </c>
      <c r="AA225" s="14">
        <v>0.33521996312775298</v>
      </c>
      <c r="AB225" s="14">
        <v>0.35888432974481199</v>
      </c>
      <c r="AC225" s="14">
        <v>0.35130819924614398</v>
      </c>
      <c r="AD225" s="14">
        <v>0.297280601564613</v>
      </c>
      <c r="AE225" s="14"/>
      <c r="AF225" s="14">
        <v>0.35959213667752299</v>
      </c>
      <c r="AG225" s="14">
        <v>0.36160992409445503</v>
      </c>
      <c r="AH225" s="14">
        <v>0.32472794149095302</v>
      </c>
      <c r="AI225" s="14">
        <v>0.266768748459071</v>
      </c>
      <c r="AJ225" s="14">
        <v>0.196739611250732</v>
      </c>
      <c r="AK225" s="14"/>
      <c r="AL225" s="14">
        <v>0.22211182881222799</v>
      </c>
      <c r="AM225" s="14">
        <v>0.273626297635368</v>
      </c>
      <c r="AN225" s="14">
        <v>0.37133049641993598</v>
      </c>
      <c r="AO225" s="14">
        <v>0.40088364794079701</v>
      </c>
      <c r="AP225" s="14">
        <v>0.30601011249631699</v>
      </c>
      <c r="AQ225" s="14">
        <v>0.354151768664069</v>
      </c>
      <c r="AR225" s="14">
        <v>0.34793039423588501</v>
      </c>
      <c r="AS225" s="14">
        <v>0.359309055306192</v>
      </c>
      <c r="AT225" s="14">
        <v>0.32720006326687501</v>
      </c>
      <c r="AU225" s="14">
        <v>0.34728742033043097</v>
      </c>
      <c r="AV225" s="14">
        <v>0.33672079063577398</v>
      </c>
      <c r="AW225" s="14">
        <v>0.35682543530446398</v>
      </c>
      <c r="AX225" s="14">
        <v>0.30577984611551801</v>
      </c>
      <c r="AY225" s="14">
        <v>0.33377704928021901</v>
      </c>
      <c r="AZ225" s="14">
        <v>0.29565398465139298</v>
      </c>
      <c r="BA225" s="14">
        <v>0.26508999673834299</v>
      </c>
      <c r="BB225" s="14"/>
      <c r="BC225" s="14">
        <v>0.25489453147353702</v>
      </c>
      <c r="BD225" s="14">
        <v>0.37303664147101001</v>
      </c>
      <c r="BE225" s="14"/>
      <c r="BF225" s="14">
        <v>0.42409532805601802</v>
      </c>
      <c r="BG225" s="14">
        <v>0.353131577907146</v>
      </c>
      <c r="BH225" s="14">
        <v>0.27750908086715298</v>
      </c>
      <c r="BI225" s="14">
        <v>0.22619128149159301</v>
      </c>
      <c r="BJ225" s="14"/>
      <c r="BK225" s="14">
        <v>0.39258225907370298</v>
      </c>
      <c r="BL225" s="14">
        <v>0.339217383684773</v>
      </c>
      <c r="BM225" s="14">
        <v>0.321668459186503</v>
      </c>
      <c r="BN225" s="14">
        <v>0.300509322604323</v>
      </c>
      <c r="BO225" s="14"/>
      <c r="BP225" s="14">
        <v>0.27307506292364397</v>
      </c>
      <c r="BQ225" s="14">
        <v>0.38865337051981802</v>
      </c>
      <c r="BR225" s="14">
        <v>0.56743134794327399</v>
      </c>
      <c r="BS225" s="14">
        <v>0.35601433382262199</v>
      </c>
      <c r="BT225" s="14">
        <v>0.25427634027684298</v>
      </c>
    </row>
    <row r="226" spans="2:72" x14ac:dyDescent="0.35">
      <c r="B226" t="s">
        <v>154</v>
      </c>
      <c r="C226" s="14">
        <v>0.32152317891066201</v>
      </c>
      <c r="D226" s="14">
        <v>0.291164822741316</v>
      </c>
      <c r="E226" s="14">
        <v>0.35158775236950102</v>
      </c>
      <c r="F226" s="14"/>
      <c r="G226" s="14">
        <v>0.37433860130371099</v>
      </c>
      <c r="H226" s="14">
        <v>0.35273246459963897</v>
      </c>
      <c r="I226" s="14">
        <v>0.37396984320439403</v>
      </c>
      <c r="J226" s="14">
        <v>0.35341362526813502</v>
      </c>
      <c r="K226" s="14">
        <v>0.29301893071555901</v>
      </c>
      <c r="L226" s="14">
        <v>0.211665091293369</v>
      </c>
      <c r="M226" s="14"/>
      <c r="N226" s="14">
        <v>0.335999012797421</v>
      </c>
      <c r="O226" s="14">
        <v>0.33926310641301499</v>
      </c>
      <c r="P226" s="14">
        <v>0.32298623314142599</v>
      </c>
      <c r="Q226" s="14">
        <v>0.28468740211203403</v>
      </c>
      <c r="R226" s="14"/>
      <c r="S226" s="14">
        <v>0.30907122134005499</v>
      </c>
      <c r="T226" s="14">
        <v>0.32904583793977299</v>
      </c>
      <c r="U226" s="14">
        <v>0.314181201764477</v>
      </c>
      <c r="V226" s="14">
        <v>0.34371276365056103</v>
      </c>
      <c r="W226" s="14">
        <v>0.30134658293262701</v>
      </c>
      <c r="X226" s="14">
        <v>0.31725771907363598</v>
      </c>
      <c r="Y226" s="14">
        <v>0.31244876478067102</v>
      </c>
      <c r="Z226" s="14">
        <v>0.31235253376955502</v>
      </c>
      <c r="AA226" s="14">
        <v>0.33414006481622899</v>
      </c>
      <c r="AB226" s="14">
        <v>0.33448079798040098</v>
      </c>
      <c r="AC226" s="14">
        <v>0.30808776324958198</v>
      </c>
      <c r="AD226" s="14">
        <v>0.33361622191548401</v>
      </c>
      <c r="AE226" s="14"/>
      <c r="AF226" s="14">
        <v>0.28187658527744403</v>
      </c>
      <c r="AG226" s="14">
        <v>0.34252627297080401</v>
      </c>
      <c r="AH226" s="14">
        <v>0.35009922814101002</v>
      </c>
      <c r="AI226" s="14">
        <v>0.34822771855516499</v>
      </c>
      <c r="AJ226" s="14">
        <v>0.35178706001610899</v>
      </c>
      <c r="AK226" s="14"/>
      <c r="AL226" s="14">
        <v>0.31200017857109602</v>
      </c>
      <c r="AM226" s="14">
        <v>0.29923395558590599</v>
      </c>
      <c r="AN226" s="14">
        <v>0.24571287236290101</v>
      </c>
      <c r="AO226" s="14">
        <v>0.25393729489042</v>
      </c>
      <c r="AP226" s="14">
        <v>0.30848220498657403</v>
      </c>
      <c r="AQ226" s="14">
        <v>0.304430136909766</v>
      </c>
      <c r="AR226" s="14">
        <v>0.32091423618557602</v>
      </c>
      <c r="AS226" s="14">
        <v>0.349876572276764</v>
      </c>
      <c r="AT226" s="14">
        <v>0.32221159124700199</v>
      </c>
      <c r="AU226" s="14">
        <v>0.36584619207897801</v>
      </c>
      <c r="AV226" s="14">
        <v>0.35190094313676601</v>
      </c>
      <c r="AW226" s="14">
        <v>0.33351740357885101</v>
      </c>
      <c r="AX226" s="14">
        <v>0.373190240454702</v>
      </c>
      <c r="AY226" s="14">
        <v>0.33777384989305398</v>
      </c>
      <c r="AZ226" s="14">
        <v>0.34016425986196602</v>
      </c>
      <c r="BA226" s="14">
        <v>0.36576369741013398</v>
      </c>
      <c r="BB226" s="14"/>
      <c r="BC226" s="14">
        <v>0.37702424272007901</v>
      </c>
      <c r="BD226" s="14">
        <v>0.297200432900602</v>
      </c>
      <c r="BE226" s="14"/>
      <c r="BF226" s="14">
        <v>0.319312593347574</v>
      </c>
      <c r="BG226" s="14">
        <v>0.334264036373699</v>
      </c>
      <c r="BH226" s="14">
        <v>0.33265614144835998</v>
      </c>
      <c r="BI226" s="14">
        <v>0.27170997915770301</v>
      </c>
      <c r="BJ226" s="14"/>
      <c r="BK226" s="14">
        <v>0.34102936032951597</v>
      </c>
      <c r="BL226" s="14">
        <v>0.34302572347956001</v>
      </c>
      <c r="BM226" s="14">
        <v>0.32308458541485402</v>
      </c>
      <c r="BN226" s="14">
        <v>0.27952377658942101</v>
      </c>
      <c r="BO226" s="14"/>
      <c r="BP226" s="14">
        <v>0.34832300997571197</v>
      </c>
      <c r="BQ226" s="14">
        <v>0.361468486760124</v>
      </c>
      <c r="BR226" s="14">
        <v>0.20983172328181501</v>
      </c>
      <c r="BS226" s="14">
        <v>0.34637092432843197</v>
      </c>
      <c r="BT226" s="14">
        <v>0.293487312742226</v>
      </c>
    </row>
    <row r="227" spans="2:72" x14ac:dyDescent="0.35">
      <c r="B227" t="s">
        <v>153</v>
      </c>
      <c r="C227" s="14">
        <v>0.31695115268021401</v>
      </c>
      <c r="D227" s="14">
        <v>0.32801310587181198</v>
      </c>
      <c r="E227" s="14">
        <v>0.30709813806090902</v>
      </c>
      <c r="F227" s="14"/>
      <c r="G227" s="14">
        <v>0.32119344027149099</v>
      </c>
      <c r="H227" s="14">
        <v>0.32645017914189101</v>
      </c>
      <c r="I227" s="14">
        <v>0.337033136583409</v>
      </c>
      <c r="J227" s="14">
        <v>0.31067106764672398</v>
      </c>
      <c r="K227" s="14">
        <v>0.33129895691394601</v>
      </c>
      <c r="L227" s="14">
        <v>0.28553296079281298</v>
      </c>
      <c r="M227" s="14"/>
      <c r="N227" s="14">
        <v>0.35307006227763998</v>
      </c>
      <c r="O227" s="14">
        <v>0.29041051953408098</v>
      </c>
      <c r="P227" s="14">
        <v>0.32819720119343099</v>
      </c>
      <c r="Q227" s="14">
        <v>0.29605570283337901</v>
      </c>
      <c r="R227" s="14"/>
      <c r="S227" s="14">
        <v>0.34620622567672099</v>
      </c>
      <c r="T227" s="14">
        <v>0.29175391791324001</v>
      </c>
      <c r="U227" s="14">
        <v>0.273213270445335</v>
      </c>
      <c r="V227" s="14">
        <v>0.342072482464372</v>
      </c>
      <c r="W227" s="14">
        <v>0.32302937062055598</v>
      </c>
      <c r="X227" s="14">
        <v>0.34629782967499501</v>
      </c>
      <c r="Y227" s="14">
        <v>0.28607130953145798</v>
      </c>
      <c r="Z227" s="14">
        <v>0.317784910940903</v>
      </c>
      <c r="AA227" s="14">
        <v>0.34825458144774102</v>
      </c>
      <c r="AB227" s="14">
        <v>0.28519951590155102</v>
      </c>
      <c r="AC227" s="14">
        <v>0.327471107976328</v>
      </c>
      <c r="AD227" s="14">
        <v>0.27289041214369197</v>
      </c>
      <c r="AE227" s="14"/>
      <c r="AF227" s="14">
        <v>0.31101243396870498</v>
      </c>
      <c r="AG227" s="14">
        <v>0.29883905180877401</v>
      </c>
      <c r="AH227" s="14">
        <v>0.32115188002539502</v>
      </c>
      <c r="AI227" s="14">
        <v>0.35922742104540401</v>
      </c>
      <c r="AJ227" s="14">
        <v>0.35517907547528799</v>
      </c>
      <c r="AK227" s="14"/>
      <c r="AL227" s="14">
        <v>0.46185968632233598</v>
      </c>
      <c r="AM227" s="14">
        <v>0.226845948820425</v>
      </c>
      <c r="AN227" s="14">
        <v>0.28139291647540698</v>
      </c>
      <c r="AO227" s="14">
        <v>0.32312162862979799</v>
      </c>
      <c r="AP227" s="14">
        <v>0.298290959805881</v>
      </c>
      <c r="AQ227" s="14">
        <v>0.30829156730670998</v>
      </c>
      <c r="AR227" s="14">
        <v>0.31229906928972501</v>
      </c>
      <c r="AS227" s="14">
        <v>0.28110838365187901</v>
      </c>
      <c r="AT227" s="14">
        <v>0.340437798370471</v>
      </c>
      <c r="AU227" s="14">
        <v>0.29987878382817701</v>
      </c>
      <c r="AV227" s="14">
        <v>0.33857747429437601</v>
      </c>
      <c r="AW227" s="14">
        <v>0.33448395657451502</v>
      </c>
      <c r="AX227" s="14">
        <v>0.347146203484344</v>
      </c>
      <c r="AY227" s="14">
        <v>0.354825998882973</v>
      </c>
      <c r="AZ227" s="14">
        <v>0.34781873547380698</v>
      </c>
      <c r="BA227" s="14">
        <v>0.41715309903697201</v>
      </c>
      <c r="BB227" s="14"/>
      <c r="BC227" s="14">
        <v>0.35821069778941</v>
      </c>
      <c r="BD227" s="14">
        <v>0.29886959951165398</v>
      </c>
      <c r="BE227" s="14"/>
      <c r="BF227" s="14">
        <v>0.34210141931843402</v>
      </c>
      <c r="BG227" s="14">
        <v>0.326219273487801</v>
      </c>
      <c r="BH227" s="14">
        <v>0.29913241653263201</v>
      </c>
      <c r="BI227" s="14">
        <v>0.27433623790429901</v>
      </c>
      <c r="BJ227" s="14"/>
      <c r="BK227" s="14">
        <v>0.34718282691512897</v>
      </c>
      <c r="BL227" s="14">
        <v>0.31803711182483202</v>
      </c>
      <c r="BM227" s="14">
        <v>0.32051266355538999</v>
      </c>
      <c r="BN227" s="14">
        <v>0.27767814481403802</v>
      </c>
      <c r="BO227" s="14"/>
      <c r="BP227" s="14">
        <v>0.34775221139426099</v>
      </c>
      <c r="BQ227" s="14">
        <v>0.32618480717748499</v>
      </c>
      <c r="BR227" s="14">
        <v>0.28302362300883599</v>
      </c>
      <c r="BS227" s="14">
        <v>0.37819456743141799</v>
      </c>
      <c r="BT227" s="14">
        <v>0.24017897429235499</v>
      </c>
    </row>
    <row r="228" spans="2:72" x14ac:dyDescent="0.35">
      <c r="B228" t="s">
        <v>157</v>
      </c>
      <c r="C228" s="14">
        <v>0.29824026398193798</v>
      </c>
      <c r="D228" s="14">
        <v>0.25728740730772398</v>
      </c>
      <c r="E228" s="14">
        <v>0.33806483616011002</v>
      </c>
      <c r="F228" s="14"/>
      <c r="G228" s="14">
        <v>0.31588635966512701</v>
      </c>
      <c r="H228" s="14">
        <v>0.32684189917633399</v>
      </c>
      <c r="I228" s="14">
        <v>0.32693761689092599</v>
      </c>
      <c r="J228" s="14">
        <v>0.32361934092537498</v>
      </c>
      <c r="K228" s="14">
        <v>0.29382847674019302</v>
      </c>
      <c r="L228" s="14">
        <v>0.22227381366297</v>
      </c>
      <c r="M228" s="14"/>
      <c r="N228" s="14">
        <v>0.32100555880111498</v>
      </c>
      <c r="O228" s="14">
        <v>0.31827403106285901</v>
      </c>
      <c r="P228" s="14">
        <v>0.28665497534845902</v>
      </c>
      <c r="Q228" s="14">
        <v>0.26123691072182198</v>
      </c>
      <c r="R228" s="14"/>
      <c r="S228" s="14">
        <v>0.29463093490272402</v>
      </c>
      <c r="T228" s="14">
        <v>0.28610249075959399</v>
      </c>
      <c r="U228" s="14">
        <v>0.34308244568374902</v>
      </c>
      <c r="V228" s="14">
        <v>0.30040148168581299</v>
      </c>
      <c r="W228" s="14">
        <v>0.32109226791458101</v>
      </c>
      <c r="X228" s="14">
        <v>0.25128734427577298</v>
      </c>
      <c r="Y228" s="14">
        <v>0.31404062875898198</v>
      </c>
      <c r="Z228" s="14">
        <v>0.31510839979245397</v>
      </c>
      <c r="AA228" s="14">
        <v>0.306188075920098</v>
      </c>
      <c r="AB228" s="14">
        <v>0.27172088469155298</v>
      </c>
      <c r="AC228" s="14">
        <v>0.30881558275307802</v>
      </c>
      <c r="AD228" s="14">
        <v>0.29733085520779301</v>
      </c>
      <c r="AE228" s="14"/>
      <c r="AF228" s="14">
        <v>0.24191821913629899</v>
      </c>
      <c r="AG228" s="14">
        <v>0.29835036109801699</v>
      </c>
      <c r="AH228" s="14">
        <v>0.351084038526563</v>
      </c>
      <c r="AI228" s="14">
        <v>0.32296408485926997</v>
      </c>
      <c r="AJ228" s="14">
        <v>0.25891721676521001</v>
      </c>
      <c r="AK228" s="14"/>
      <c r="AL228" s="14">
        <v>0.28826003853846899</v>
      </c>
      <c r="AM228" s="14">
        <v>0.26477382828982299</v>
      </c>
      <c r="AN228" s="14">
        <v>0.27814639671479802</v>
      </c>
      <c r="AO228" s="14">
        <v>0.23170831792055699</v>
      </c>
      <c r="AP228" s="14">
        <v>0.27577067010019601</v>
      </c>
      <c r="AQ228" s="14">
        <v>0.29111896213423499</v>
      </c>
      <c r="AR228" s="14">
        <v>0.27393022509492598</v>
      </c>
      <c r="AS228" s="14">
        <v>0.31382953793912299</v>
      </c>
      <c r="AT228" s="14">
        <v>0.323114035478064</v>
      </c>
      <c r="AU228" s="14">
        <v>0.33417733314930897</v>
      </c>
      <c r="AV228" s="14">
        <v>0.32153205380720001</v>
      </c>
      <c r="AW228" s="14">
        <v>0.31927272813407698</v>
      </c>
      <c r="AX228" s="14">
        <v>0.33235693180464998</v>
      </c>
      <c r="AY228" s="14">
        <v>0.360211549588345</v>
      </c>
      <c r="AZ228" s="14">
        <v>0.30932953917285</v>
      </c>
      <c r="BA228" s="14">
        <v>0.31174785343174399</v>
      </c>
      <c r="BB228" s="14"/>
      <c r="BC228" s="14">
        <v>0.30476686126069602</v>
      </c>
      <c r="BD228" s="14">
        <v>0.29538005271704598</v>
      </c>
      <c r="BE228" s="14"/>
      <c r="BF228" s="14">
        <v>0.311262538656226</v>
      </c>
      <c r="BG228" s="14">
        <v>0.300267323613161</v>
      </c>
      <c r="BH228" s="14">
        <v>0.29115243252985901</v>
      </c>
      <c r="BI228" s="14">
        <v>0.27904789516369499</v>
      </c>
      <c r="BJ228" s="14"/>
      <c r="BK228" s="14">
        <v>0.29951910217327599</v>
      </c>
      <c r="BL228" s="14">
        <v>0.320113912509777</v>
      </c>
      <c r="BM228" s="14">
        <v>0.29910336364595902</v>
      </c>
      <c r="BN228" s="14">
        <v>0.27667225585324701</v>
      </c>
      <c r="BO228" s="14"/>
      <c r="BP228" s="14">
        <v>0.31217866506095798</v>
      </c>
      <c r="BQ228" s="14">
        <v>0.33147341540570802</v>
      </c>
      <c r="BR228" s="14">
        <v>0.22951801241955999</v>
      </c>
      <c r="BS228" s="14">
        <v>0.30527040263264599</v>
      </c>
      <c r="BT228" s="14">
        <v>0.28563333487677001</v>
      </c>
    </row>
    <row r="229" spans="2:72" x14ac:dyDescent="0.35">
      <c r="B229" t="s">
        <v>155</v>
      </c>
      <c r="C229" s="14">
        <v>0.199473913438451</v>
      </c>
      <c r="D229" s="14">
        <v>0.225596026076329</v>
      </c>
      <c r="E229" s="14">
        <v>0.17436664654547299</v>
      </c>
      <c r="F229" s="14"/>
      <c r="G229" s="14">
        <v>0.28219640655364803</v>
      </c>
      <c r="H229" s="14">
        <v>0.27423764104666098</v>
      </c>
      <c r="I229" s="14">
        <v>0.22243025900214999</v>
      </c>
      <c r="J229" s="14">
        <v>0.18867774058952999</v>
      </c>
      <c r="K229" s="14">
        <v>0.15197342489570401</v>
      </c>
      <c r="L229" s="14">
        <v>0.105774963062797</v>
      </c>
      <c r="M229" s="14"/>
      <c r="N229" s="14">
        <v>0.23236767196584801</v>
      </c>
      <c r="O229" s="14">
        <v>0.18038437553773801</v>
      </c>
      <c r="P229" s="14">
        <v>0.19811941186148799</v>
      </c>
      <c r="Q229" s="14">
        <v>0.185579164455731</v>
      </c>
      <c r="R229" s="14"/>
      <c r="S229" s="14">
        <v>0.26276466805981602</v>
      </c>
      <c r="T229" s="14">
        <v>0.20250516141309999</v>
      </c>
      <c r="U229" s="14">
        <v>0.175340358533046</v>
      </c>
      <c r="V229" s="14">
        <v>0.192338336101994</v>
      </c>
      <c r="W229" s="14">
        <v>0.1994617288976</v>
      </c>
      <c r="X229" s="14">
        <v>0.17061907017187899</v>
      </c>
      <c r="Y229" s="14">
        <v>0.19073208385325</v>
      </c>
      <c r="Z229" s="14">
        <v>0.163101336548195</v>
      </c>
      <c r="AA229" s="14">
        <v>0.18398315045754501</v>
      </c>
      <c r="AB229" s="14">
        <v>0.182108584353563</v>
      </c>
      <c r="AC229" s="14">
        <v>0.185212599672154</v>
      </c>
      <c r="AD229" s="14">
        <v>0.26804559507792203</v>
      </c>
      <c r="AE229" s="14"/>
      <c r="AF229" s="14">
        <v>0.15761372722221301</v>
      </c>
      <c r="AG229" s="14">
        <v>0.190467008448202</v>
      </c>
      <c r="AH229" s="14">
        <v>0.21835244886529301</v>
      </c>
      <c r="AI229" s="14">
        <v>0.27291126075294098</v>
      </c>
      <c r="AJ229" s="14">
        <v>0.229667985666277</v>
      </c>
      <c r="AK229" s="14"/>
      <c r="AL229" s="14">
        <v>0.146680708946934</v>
      </c>
      <c r="AM229" s="14">
        <v>0.216225419222112</v>
      </c>
      <c r="AN229" s="14">
        <v>0.185321524492183</v>
      </c>
      <c r="AO229" s="14">
        <v>0.177248565907274</v>
      </c>
      <c r="AP229" s="14">
        <v>0.19749959004489401</v>
      </c>
      <c r="AQ229" s="14">
        <v>0.18520144940852001</v>
      </c>
      <c r="AR229" s="14">
        <v>0.18782545291612401</v>
      </c>
      <c r="AS229" s="14">
        <v>0.19362921193212401</v>
      </c>
      <c r="AT229" s="14">
        <v>0.17557327316695501</v>
      </c>
      <c r="AU229" s="14">
        <v>0.199448012322584</v>
      </c>
      <c r="AV229" s="14">
        <v>0.188875536834511</v>
      </c>
      <c r="AW229" s="14">
        <v>0.21317138567947899</v>
      </c>
      <c r="AX229" s="14">
        <v>0.226809039791843</v>
      </c>
      <c r="AY229" s="14">
        <v>0.18190834476831599</v>
      </c>
      <c r="AZ229" s="14">
        <v>0.22966541906658899</v>
      </c>
      <c r="BA229" s="14">
        <v>0.32282954710124501</v>
      </c>
      <c r="BB229" s="14"/>
      <c r="BC229" s="14">
        <v>0.250801919885767</v>
      </c>
      <c r="BD229" s="14">
        <v>0.17697996506463601</v>
      </c>
      <c r="BE229" s="14"/>
      <c r="BF229" s="14">
        <v>0.19170175240461099</v>
      </c>
      <c r="BG229" s="14">
        <v>0.20707194243016999</v>
      </c>
      <c r="BH229" s="14">
        <v>0.21036409578158199</v>
      </c>
      <c r="BI229" s="14">
        <v>0.17525245999342901</v>
      </c>
      <c r="BJ229" s="14"/>
      <c r="BK229" s="14">
        <v>0.20342518725476599</v>
      </c>
      <c r="BL229" s="14">
        <v>0.21080541292740301</v>
      </c>
      <c r="BM229" s="14">
        <v>0.20571043898418501</v>
      </c>
      <c r="BN229" s="14">
        <v>0.175308255210647</v>
      </c>
      <c r="BO229" s="14"/>
      <c r="BP229" s="14">
        <v>0.249029082632515</v>
      </c>
      <c r="BQ229" s="14">
        <v>0.149701862284077</v>
      </c>
      <c r="BR229" s="14">
        <v>9.2110097862036305E-2</v>
      </c>
      <c r="BS229" s="14">
        <v>0.26284803604555201</v>
      </c>
      <c r="BT229" s="14">
        <v>0.16897293300194499</v>
      </c>
    </row>
    <row r="230" spans="2:72" x14ac:dyDescent="0.35">
      <c r="B230" t="s">
        <v>156</v>
      </c>
      <c r="C230" s="14">
        <v>0.17658269614684299</v>
      </c>
      <c r="D230" s="14">
        <v>0.183916491475308</v>
      </c>
      <c r="E230" s="14">
        <v>0.16896015342932399</v>
      </c>
      <c r="F230" s="14"/>
      <c r="G230" s="14">
        <v>0.259750042605153</v>
      </c>
      <c r="H230" s="14">
        <v>0.23895172651977301</v>
      </c>
      <c r="I230" s="14">
        <v>0.207857733462851</v>
      </c>
      <c r="J230" s="14">
        <v>0.13358506670768999</v>
      </c>
      <c r="K230" s="14">
        <v>0.14083617003705401</v>
      </c>
      <c r="L230" s="14">
        <v>0.10414640895527</v>
      </c>
      <c r="M230" s="14"/>
      <c r="N230" s="14">
        <v>0.17543781383138701</v>
      </c>
      <c r="O230" s="14">
        <v>0.15335656292368899</v>
      </c>
      <c r="P230" s="14">
        <v>0.206225015091903</v>
      </c>
      <c r="Q230" s="14">
        <v>0.17712171072262101</v>
      </c>
      <c r="R230" s="14"/>
      <c r="S230" s="14">
        <v>0.237280790245742</v>
      </c>
      <c r="T230" s="14">
        <v>0.15619400079340101</v>
      </c>
      <c r="U230" s="14">
        <v>0.18660762443783899</v>
      </c>
      <c r="V230" s="14">
        <v>0.17931184193920699</v>
      </c>
      <c r="W230" s="14">
        <v>0.13614147598241599</v>
      </c>
      <c r="X230" s="14">
        <v>0.201581597424635</v>
      </c>
      <c r="Y230" s="14">
        <v>0.16620715142238099</v>
      </c>
      <c r="Z230" s="14">
        <v>0.165198387185124</v>
      </c>
      <c r="AA230" s="14">
        <v>0.16054823885487801</v>
      </c>
      <c r="AB230" s="14">
        <v>0.16630402376180001</v>
      </c>
      <c r="AC230" s="14">
        <v>0.14119317805257101</v>
      </c>
      <c r="AD230" s="14">
        <v>0.157436354706146</v>
      </c>
      <c r="AE230" s="14"/>
      <c r="AF230" s="14">
        <v>0.15131415257188</v>
      </c>
      <c r="AG230" s="14">
        <v>0.19021918489263301</v>
      </c>
      <c r="AH230" s="14">
        <v>0.175024880780808</v>
      </c>
      <c r="AI230" s="14">
        <v>0.20903619462182599</v>
      </c>
      <c r="AJ230" s="14">
        <v>0.25405088209361698</v>
      </c>
      <c r="AK230" s="14"/>
      <c r="AL230" s="14">
        <v>0.199845782825221</v>
      </c>
      <c r="AM230" s="14">
        <v>0.218229508915494</v>
      </c>
      <c r="AN230" s="14">
        <v>0.210234560785696</v>
      </c>
      <c r="AO230" s="14">
        <v>0.186312646130423</v>
      </c>
      <c r="AP230" s="14">
        <v>0.176729162884872</v>
      </c>
      <c r="AQ230" s="14">
        <v>0.17070364542810201</v>
      </c>
      <c r="AR230" s="14">
        <v>0.17341753544309199</v>
      </c>
      <c r="AS230" s="14">
        <v>0.15878159959607599</v>
      </c>
      <c r="AT230" s="14">
        <v>0.155262957266112</v>
      </c>
      <c r="AU230" s="14">
        <v>0.139339065176879</v>
      </c>
      <c r="AV230" s="14">
        <v>0.17336744264197701</v>
      </c>
      <c r="AW230" s="14">
        <v>0.16102190995149401</v>
      </c>
      <c r="AX230" s="14">
        <v>0.16706460634979101</v>
      </c>
      <c r="AY230" s="14">
        <v>0.16408176903077801</v>
      </c>
      <c r="AZ230" s="14">
        <v>0.18182378151176001</v>
      </c>
      <c r="BA230" s="14">
        <v>0.23049944691846699</v>
      </c>
      <c r="BB230" s="14"/>
      <c r="BC230" s="14">
        <v>0.19975846918984999</v>
      </c>
      <c r="BD230" s="14">
        <v>0.166426162152332</v>
      </c>
      <c r="BE230" s="14"/>
      <c r="BF230" s="14">
        <v>0.12571668238452199</v>
      </c>
      <c r="BG230" s="14">
        <v>0.16418188648344101</v>
      </c>
      <c r="BH230" s="14">
        <v>0.22552695707047199</v>
      </c>
      <c r="BI230" s="14">
        <v>0.22107465751147901</v>
      </c>
      <c r="BJ230" s="14"/>
      <c r="BK230" s="14">
        <v>0.14699868139491001</v>
      </c>
      <c r="BL230" s="14">
        <v>0.181523208291547</v>
      </c>
      <c r="BM230" s="14">
        <v>0.18370212293806501</v>
      </c>
      <c r="BN230" s="14">
        <v>0.19254170861165901</v>
      </c>
      <c r="BO230" s="14"/>
      <c r="BP230" s="14">
        <v>0.23658297604466999</v>
      </c>
      <c r="BQ230" s="14">
        <v>0.12218550981234701</v>
      </c>
      <c r="BR230" s="14">
        <v>8.6596586198329301E-2</v>
      </c>
      <c r="BS230" s="14">
        <v>0.18683230520737501</v>
      </c>
      <c r="BT230" s="14">
        <v>0.18292842329706399</v>
      </c>
    </row>
    <row r="231" spans="2:72" x14ac:dyDescent="0.35">
      <c r="B231" t="s">
        <v>159</v>
      </c>
      <c r="C231" s="14">
        <v>0.155532557520424</v>
      </c>
      <c r="D231" s="14">
        <v>0.16240789077313</v>
      </c>
      <c r="E231" s="14">
        <v>0.14925912489467499</v>
      </c>
      <c r="F231" s="14"/>
      <c r="G231" s="14">
        <v>0.115277893582882</v>
      </c>
      <c r="H231" s="14">
        <v>0.13694322797903599</v>
      </c>
      <c r="I231" s="14">
        <v>0.14978959286267701</v>
      </c>
      <c r="J231" s="14">
        <v>0.156679745282818</v>
      </c>
      <c r="K231" s="14">
        <v>0.167446427663754</v>
      </c>
      <c r="L231" s="14">
        <v>0.19307722936916999</v>
      </c>
      <c r="M231" s="14"/>
      <c r="N231" s="14">
        <v>0.152638372792609</v>
      </c>
      <c r="O231" s="14">
        <v>0.15869352235197601</v>
      </c>
      <c r="P231" s="14">
        <v>0.16216355704327901</v>
      </c>
      <c r="Q231" s="14">
        <v>0.15145272059248699</v>
      </c>
      <c r="R231" s="14"/>
      <c r="S231" s="14">
        <v>0.130222314795883</v>
      </c>
      <c r="T231" s="14">
        <v>0.14273735749309599</v>
      </c>
      <c r="U231" s="14">
        <v>0.163289167543828</v>
      </c>
      <c r="V231" s="14">
        <v>0.162417614909386</v>
      </c>
      <c r="W231" s="14">
        <v>0.15058361695917</v>
      </c>
      <c r="X231" s="14">
        <v>0.13600442902021501</v>
      </c>
      <c r="Y231" s="14">
        <v>0.172768022610335</v>
      </c>
      <c r="Z231" s="14">
        <v>0.18115638236582099</v>
      </c>
      <c r="AA231" s="14">
        <v>0.17243062935789999</v>
      </c>
      <c r="AB231" s="14">
        <v>0.18549913917420099</v>
      </c>
      <c r="AC231" s="14">
        <v>0.13850956197479</v>
      </c>
      <c r="AD231" s="14">
        <v>0.15423805751073899</v>
      </c>
      <c r="AE231" s="14"/>
      <c r="AF231" s="14">
        <v>0.15758221133068201</v>
      </c>
      <c r="AG231" s="14">
        <v>0.166202236149711</v>
      </c>
      <c r="AH231" s="14">
        <v>0.15170185771849101</v>
      </c>
      <c r="AI231" s="14">
        <v>0.124734140336626</v>
      </c>
      <c r="AJ231" s="14">
        <v>0.14660855353207899</v>
      </c>
      <c r="AK231" s="14"/>
      <c r="AL231" s="14">
        <v>6.2574040277852794E-2</v>
      </c>
      <c r="AM231" s="14">
        <v>0.13524032981267101</v>
      </c>
      <c r="AN231" s="14">
        <v>0.12699091564986101</v>
      </c>
      <c r="AO231" s="14">
        <v>0.116509850986805</v>
      </c>
      <c r="AP231" s="14">
        <v>0.17283451374820799</v>
      </c>
      <c r="AQ231" s="14">
        <v>0.16566326253393099</v>
      </c>
      <c r="AR231" s="14">
        <v>0.135784748504099</v>
      </c>
      <c r="AS231" s="14">
        <v>0.17315447173925</v>
      </c>
      <c r="AT231" s="14">
        <v>0.194013168911227</v>
      </c>
      <c r="AU231" s="14">
        <v>0.12588640665617101</v>
      </c>
      <c r="AV231" s="14">
        <v>0.18389084801650399</v>
      </c>
      <c r="AW231" s="14">
        <v>0.15927365059626</v>
      </c>
      <c r="AX231" s="14">
        <v>0.161009163777623</v>
      </c>
      <c r="AY231" s="14">
        <v>0.225099920887951</v>
      </c>
      <c r="AZ231" s="14">
        <v>0.15030956223285399</v>
      </c>
      <c r="BA231" s="14">
        <v>0.14064891251873299</v>
      </c>
      <c r="BB231" s="14"/>
      <c r="BC231" s="14">
        <v>0.14956436407038901</v>
      </c>
      <c r="BD231" s="14">
        <v>0.158148054295811</v>
      </c>
      <c r="BE231" s="14"/>
      <c r="BF231" s="14">
        <v>0.16891297231232899</v>
      </c>
      <c r="BG231" s="14">
        <v>0.158447613388982</v>
      </c>
      <c r="BH231" s="14">
        <v>0.143192633077241</v>
      </c>
      <c r="BI231" s="14">
        <v>0.14366115436202101</v>
      </c>
      <c r="BJ231" s="14"/>
      <c r="BK231" s="14">
        <v>0.14600123667543199</v>
      </c>
      <c r="BL231" s="14">
        <v>0.16756099328040699</v>
      </c>
      <c r="BM231" s="14">
        <v>0.16497571814051201</v>
      </c>
      <c r="BN231" s="14">
        <v>0.14003701074580499</v>
      </c>
      <c r="BO231" s="14"/>
      <c r="BP231" s="14">
        <v>0.13986833952404501</v>
      </c>
      <c r="BQ231" s="14">
        <v>0.16466983139684599</v>
      </c>
      <c r="BR231" s="14">
        <v>0.19656624805296299</v>
      </c>
      <c r="BS231" s="14">
        <v>0.140290022493466</v>
      </c>
      <c r="BT231" s="14">
        <v>0.161997117703714</v>
      </c>
    </row>
    <row r="232" spans="2:72" x14ac:dyDescent="0.35">
      <c r="B232" t="s">
        <v>161</v>
      </c>
      <c r="C232" s="14">
        <v>0.117986234814506</v>
      </c>
      <c r="D232" s="14">
        <v>0.13267055005391201</v>
      </c>
      <c r="E232" s="14">
        <v>0.10244586142293</v>
      </c>
      <c r="F232" s="14"/>
      <c r="G232" s="14">
        <v>9.8725919604453802E-2</v>
      </c>
      <c r="H232" s="14">
        <v>0.127744516042783</v>
      </c>
      <c r="I232" s="14">
        <v>0.11443648890677301</v>
      </c>
      <c r="J232" s="14">
        <v>0.11841696734240199</v>
      </c>
      <c r="K232" s="14">
        <v>0.11039155155295401</v>
      </c>
      <c r="L232" s="14">
        <v>0.13044088565013201</v>
      </c>
      <c r="M232" s="14"/>
      <c r="N232" s="14">
        <v>0.14901187838080299</v>
      </c>
      <c r="O232" s="14">
        <v>0.117123493424245</v>
      </c>
      <c r="P232" s="14">
        <v>0.103676151744117</v>
      </c>
      <c r="Q232" s="14">
        <v>9.9280144065369405E-2</v>
      </c>
      <c r="R232" s="14"/>
      <c r="S232" s="14">
        <v>0.12583113173170701</v>
      </c>
      <c r="T232" s="14">
        <v>0.127921419680705</v>
      </c>
      <c r="U232" s="14">
        <v>0.11005560819812001</v>
      </c>
      <c r="V232" s="14">
        <v>0.11375464878101101</v>
      </c>
      <c r="W232" s="14">
        <v>0.10313440539086199</v>
      </c>
      <c r="X232" s="14">
        <v>0.109008939104922</v>
      </c>
      <c r="Y232" s="14">
        <v>0.12831610410511901</v>
      </c>
      <c r="Z232" s="14">
        <v>9.2587165482300296E-2</v>
      </c>
      <c r="AA232" s="14">
        <v>0.12583607831257099</v>
      </c>
      <c r="AB232" s="14">
        <v>0.120747854681074</v>
      </c>
      <c r="AC232" s="14">
        <v>0.12130445124667701</v>
      </c>
      <c r="AD232" s="14">
        <v>9.7408434605443003E-2</v>
      </c>
      <c r="AE232" s="14"/>
      <c r="AF232" s="14">
        <v>0.10319263904253401</v>
      </c>
      <c r="AG232" s="14">
        <v>0.10391516198604001</v>
      </c>
      <c r="AH232" s="14">
        <v>0.13329743068939201</v>
      </c>
      <c r="AI232" s="14">
        <v>0.150531242685667</v>
      </c>
      <c r="AJ232" s="14">
        <v>0.19759649074918401</v>
      </c>
      <c r="AK232" s="14"/>
      <c r="AL232" s="14">
        <v>7.2004116397446097E-2</v>
      </c>
      <c r="AM232" s="14">
        <v>0.125214437410609</v>
      </c>
      <c r="AN232" s="14">
        <v>0.13451119180769</v>
      </c>
      <c r="AO232" s="14">
        <v>0.112213087950169</v>
      </c>
      <c r="AP232" s="14">
        <v>0.113780386191999</v>
      </c>
      <c r="AQ232" s="14">
        <v>8.2029960602547899E-2</v>
      </c>
      <c r="AR232" s="14">
        <v>0.118967388445304</v>
      </c>
      <c r="AS232" s="14">
        <v>0.11873695899575</v>
      </c>
      <c r="AT232" s="14">
        <v>0.11117517664128</v>
      </c>
      <c r="AU232" s="14">
        <v>0.12515576131884901</v>
      </c>
      <c r="AV232" s="14">
        <v>0.111202007714981</v>
      </c>
      <c r="AW232" s="14">
        <v>0.160227894008626</v>
      </c>
      <c r="AX232" s="14">
        <v>0.12818035676943501</v>
      </c>
      <c r="AY232" s="14">
        <v>0.10899135538606899</v>
      </c>
      <c r="AZ232" s="14">
        <v>0.13968222193382199</v>
      </c>
      <c r="BA232" s="14">
        <v>0.14674777764097499</v>
      </c>
      <c r="BB232" s="14"/>
      <c r="BC232" s="14">
        <v>0.126650923158242</v>
      </c>
      <c r="BD232" s="14">
        <v>0.11418902806969899</v>
      </c>
      <c r="BE232" s="14"/>
      <c r="BF232" s="14">
        <v>0.14216107422532201</v>
      </c>
      <c r="BG232" s="14">
        <v>0.117281419637004</v>
      </c>
      <c r="BH232" s="14">
        <v>0.1077848589714</v>
      </c>
      <c r="BI232" s="14">
        <v>8.7954916454307697E-2</v>
      </c>
      <c r="BJ232" s="14"/>
      <c r="BK232" s="14">
        <v>0.14235342111942301</v>
      </c>
      <c r="BL232" s="14">
        <v>0.121830342308404</v>
      </c>
      <c r="BM232" s="14">
        <v>0.117493235266025</v>
      </c>
      <c r="BN232" s="14">
        <v>8.9275232857989703E-2</v>
      </c>
      <c r="BO232" s="14"/>
      <c r="BP232" s="14">
        <v>0.12113636700826801</v>
      </c>
      <c r="BQ232" s="14">
        <v>0.115553478490539</v>
      </c>
      <c r="BR232" s="14">
        <v>0.122546654228864</v>
      </c>
      <c r="BS232" s="14">
        <v>0.13281490465029</v>
      </c>
      <c r="BT232" s="14">
        <v>0.10108194522651601</v>
      </c>
    </row>
    <row r="233" spans="2:72" x14ac:dyDescent="0.35">
      <c r="B233" t="s">
        <v>163</v>
      </c>
      <c r="C233" s="14">
        <v>0.117189142657078</v>
      </c>
      <c r="D233" s="14">
        <v>0.10927343504716799</v>
      </c>
      <c r="E233" s="14">
        <v>0.124204292391306</v>
      </c>
      <c r="F233" s="14"/>
      <c r="G233" s="14">
        <v>8.2839880931762505E-2</v>
      </c>
      <c r="H233" s="14">
        <v>8.1059309774452803E-2</v>
      </c>
      <c r="I233" s="14">
        <v>0.10229966207892</v>
      </c>
      <c r="J233" s="14">
        <v>9.0969786376181194E-2</v>
      </c>
      <c r="K233" s="14">
        <v>0.14055096958548</v>
      </c>
      <c r="L233" s="14">
        <v>0.187072452344486</v>
      </c>
      <c r="M233" s="14"/>
      <c r="N233" s="14">
        <v>0.107519877872367</v>
      </c>
      <c r="O233" s="14">
        <v>0.12782407916612201</v>
      </c>
      <c r="P233" s="14">
        <v>0.106988290498087</v>
      </c>
      <c r="Q233" s="14">
        <v>0.126402577268412</v>
      </c>
      <c r="R233" s="14"/>
      <c r="S233" s="14">
        <v>0.10917700480744701</v>
      </c>
      <c r="T233" s="14">
        <v>0.14003083214203299</v>
      </c>
      <c r="U233" s="14">
        <v>0.117474418441695</v>
      </c>
      <c r="V233" s="14">
        <v>0.12214524002852301</v>
      </c>
      <c r="W233" s="14">
        <v>0.11287959914753599</v>
      </c>
      <c r="X233" s="14">
        <v>9.4585137612560599E-2</v>
      </c>
      <c r="Y233" s="14">
        <v>0.11964391493635899</v>
      </c>
      <c r="Z233" s="14">
        <v>0.122890660883236</v>
      </c>
      <c r="AA233" s="14">
        <v>9.7696873570593604E-2</v>
      </c>
      <c r="AB233" s="14">
        <v>0.125929703628989</v>
      </c>
      <c r="AC233" s="14">
        <v>0.14376522779732101</v>
      </c>
      <c r="AD233" s="14">
        <v>0.104556960601827</v>
      </c>
      <c r="AE233" s="14"/>
      <c r="AF233" s="14">
        <v>0.132713322264291</v>
      </c>
      <c r="AG233" s="14">
        <v>0.122562053327607</v>
      </c>
      <c r="AH233" s="14">
        <v>9.4295449138323106E-2</v>
      </c>
      <c r="AI233" s="14">
        <v>0.11236456884467701</v>
      </c>
      <c r="AJ233" s="14">
        <v>0.16880043731091299</v>
      </c>
      <c r="AK233" s="14"/>
      <c r="AL233" s="14">
        <v>5.1117124341851401E-2</v>
      </c>
      <c r="AM233" s="14">
        <v>0.114611844230428</v>
      </c>
      <c r="AN233" s="14">
        <v>0.15352043326421899</v>
      </c>
      <c r="AO233" s="14">
        <v>0.14556614124710601</v>
      </c>
      <c r="AP233" s="14">
        <v>0.133942572333039</v>
      </c>
      <c r="AQ233" s="14">
        <v>0.12755664774638001</v>
      </c>
      <c r="AR233" s="14">
        <v>0.13992448713018801</v>
      </c>
      <c r="AS233" s="14">
        <v>0.10631675106831601</v>
      </c>
      <c r="AT233" s="14">
        <v>0.145258545051828</v>
      </c>
      <c r="AU233" s="14">
        <v>9.6418771234540193E-2</v>
      </c>
      <c r="AV233" s="14">
        <v>0.107004714683858</v>
      </c>
      <c r="AW233" s="14">
        <v>0.112235671499095</v>
      </c>
      <c r="AX233" s="14">
        <v>8.8951901358045204E-2</v>
      </c>
      <c r="AY233" s="14">
        <v>8.5813562099833193E-2</v>
      </c>
      <c r="AZ233" s="14">
        <v>8.4631421339423196E-2</v>
      </c>
      <c r="BA233" s="14">
        <v>6.7316189995871203E-2</v>
      </c>
      <c r="BB233" s="14"/>
      <c r="BC233" s="14">
        <v>8.1350553093098105E-2</v>
      </c>
      <c r="BD233" s="14">
        <v>0.13289502019334901</v>
      </c>
      <c r="BE233" s="14"/>
      <c r="BF233" s="14">
        <v>0.13132837469741601</v>
      </c>
      <c r="BG233" s="14">
        <v>0.1138536455331</v>
      </c>
      <c r="BH233" s="14">
        <v>0.106034071806221</v>
      </c>
      <c r="BI233" s="14">
        <v>0.117341455506837</v>
      </c>
      <c r="BJ233" s="14"/>
      <c r="BK233" s="14">
        <v>0.12195754011245299</v>
      </c>
      <c r="BL233" s="14">
        <v>0.107552316332873</v>
      </c>
      <c r="BM233" s="14">
        <v>0.10836688095951399</v>
      </c>
      <c r="BN233" s="14">
        <v>0.13474122777370501</v>
      </c>
      <c r="BO233" s="14"/>
      <c r="BP233" s="14">
        <v>0.105834892443102</v>
      </c>
      <c r="BQ233" s="14">
        <v>0.11454991436083201</v>
      </c>
      <c r="BR233" s="14">
        <v>0.19641047476996401</v>
      </c>
      <c r="BS233" s="14">
        <v>9.9795953363327999E-2</v>
      </c>
      <c r="BT233" s="14">
        <v>0.114419742732427</v>
      </c>
    </row>
    <row r="234" spans="2:72" x14ac:dyDescent="0.35">
      <c r="B234" t="s">
        <v>162</v>
      </c>
      <c r="C234" s="14">
        <v>0.103428390279292</v>
      </c>
      <c r="D234" s="14">
        <v>0.12675890632344999</v>
      </c>
      <c r="E234" s="14">
        <v>8.0393628185553304E-2</v>
      </c>
      <c r="F234" s="14"/>
      <c r="G234" s="14">
        <v>9.5776644644575901E-2</v>
      </c>
      <c r="H234" s="14">
        <v>8.7622966629408702E-2</v>
      </c>
      <c r="I234" s="14">
        <v>9.7397615851760197E-2</v>
      </c>
      <c r="J234" s="14">
        <v>0.109302836274821</v>
      </c>
      <c r="K234" s="14">
        <v>0.104188885231999</v>
      </c>
      <c r="L234" s="14">
        <v>0.12098872640292201</v>
      </c>
      <c r="M234" s="14"/>
      <c r="N234" s="14">
        <v>9.8938201094137396E-2</v>
      </c>
      <c r="O234" s="14">
        <v>8.2955822095714393E-2</v>
      </c>
      <c r="P234" s="14">
        <v>0.109373559925206</v>
      </c>
      <c r="Q234" s="14">
        <v>0.125945177514834</v>
      </c>
      <c r="R234" s="14"/>
      <c r="S234" s="14">
        <v>9.4814984516399803E-2</v>
      </c>
      <c r="T234" s="14">
        <v>0.103280250290318</v>
      </c>
      <c r="U234" s="14">
        <v>8.4099091612154495E-2</v>
      </c>
      <c r="V234" s="14">
        <v>0.115676264589015</v>
      </c>
      <c r="W234" s="14">
        <v>0.13289278418017</v>
      </c>
      <c r="X234" s="14">
        <v>0.103809375492933</v>
      </c>
      <c r="Y234" s="14">
        <v>0.11728789780367201</v>
      </c>
      <c r="Z234" s="14">
        <v>0.106872025286671</v>
      </c>
      <c r="AA234" s="14">
        <v>9.4739918541772702E-2</v>
      </c>
      <c r="AB234" s="14">
        <v>9.44407201940764E-2</v>
      </c>
      <c r="AC234" s="14">
        <v>9.7948211644295E-2</v>
      </c>
      <c r="AD234" s="14">
        <v>0.11565906832079099</v>
      </c>
      <c r="AE234" s="14"/>
      <c r="AF234" s="14">
        <v>0.13475002069727299</v>
      </c>
      <c r="AG234" s="14">
        <v>9.84880633134054E-2</v>
      </c>
      <c r="AH234" s="14">
        <v>8.3493308395091004E-2</v>
      </c>
      <c r="AI234" s="14">
        <v>9.0402328990595304E-2</v>
      </c>
      <c r="AJ234" s="14">
        <v>9.7499378461061201E-2</v>
      </c>
      <c r="AK234" s="14"/>
      <c r="AL234" s="14">
        <v>8.8860826947640595E-2</v>
      </c>
      <c r="AM234" s="14">
        <v>0.10508744348979</v>
      </c>
      <c r="AN234" s="14">
        <v>0.113775148708225</v>
      </c>
      <c r="AO234" s="14">
        <v>0.12114280113230801</v>
      </c>
      <c r="AP234" s="14">
        <v>0.12737420906590299</v>
      </c>
      <c r="AQ234" s="14">
        <v>0.106355622335755</v>
      </c>
      <c r="AR234" s="14">
        <v>0.108341146830347</v>
      </c>
      <c r="AS234" s="14">
        <v>0.104845986876893</v>
      </c>
      <c r="AT234" s="14">
        <v>0.10302694234755801</v>
      </c>
      <c r="AU234" s="14">
        <v>0.102852580749298</v>
      </c>
      <c r="AV234" s="14">
        <v>8.8974217168151806E-2</v>
      </c>
      <c r="AW234" s="14">
        <v>9.04297777200119E-2</v>
      </c>
      <c r="AX234" s="14">
        <v>8.1540725994508595E-2</v>
      </c>
      <c r="AY234" s="14">
        <v>0.12564061428457099</v>
      </c>
      <c r="AZ234" s="14">
        <v>0.101557061296489</v>
      </c>
      <c r="BA234" s="14">
        <v>8.6729716156000503E-2</v>
      </c>
      <c r="BB234" s="14"/>
      <c r="BC234" s="14">
        <v>0.10846060810805599</v>
      </c>
      <c r="BD234" s="14">
        <v>0.101223074782338</v>
      </c>
      <c r="BE234" s="14"/>
      <c r="BF234" s="14">
        <v>0.10855037509894699</v>
      </c>
      <c r="BG234" s="14">
        <v>0.105021884307716</v>
      </c>
      <c r="BH234" s="14">
        <v>0.10033910224476</v>
      </c>
      <c r="BI234" s="14">
        <v>9.4437224896161395E-2</v>
      </c>
      <c r="BJ234" s="14"/>
      <c r="BK234" s="14">
        <v>0.111269536433797</v>
      </c>
      <c r="BL234" s="14">
        <v>9.5390707911604297E-2</v>
      </c>
      <c r="BM234" s="14">
        <v>0.11008430361091601</v>
      </c>
      <c r="BN234" s="14">
        <v>9.1025126443187707E-2</v>
      </c>
      <c r="BO234" s="14"/>
      <c r="BP234" s="14">
        <v>0.10090363991595699</v>
      </c>
      <c r="BQ234" s="14">
        <v>0.110695227810382</v>
      </c>
      <c r="BR234" s="14">
        <v>0.14894953030102501</v>
      </c>
      <c r="BS234" s="14">
        <v>0.10983211362336399</v>
      </c>
      <c r="BT234" s="14">
        <v>7.7593687789074606E-2</v>
      </c>
    </row>
    <row r="235" spans="2:72" x14ac:dyDescent="0.35">
      <c r="B235" t="s">
        <v>160</v>
      </c>
      <c r="C235" s="14">
        <v>6.0858793250361899E-2</v>
      </c>
      <c r="D235" s="14">
        <v>8.2946387901792706E-2</v>
      </c>
      <c r="E235" s="14">
        <v>3.95801980330674E-2</v>
      </c>
      <c r="F235" s="14"/>
      <c r="G235" s="14">
        <v>6.7725582611172397E-2</v>
      </c>
      <c r="H235" s="14">
        <v>9.0529604983514297E-2</v>
      </c>
      <c r="I235" s="14">
        <v>6.3098640021051006E-2</v>
      </c>
      <c r="J235" s="14">
        <v>6.6245469204801705E-2</v>
      </c>
      <c r="K235" s="14">
        <v>4.59536319392993E-2</v>
      </c>
      <c r="L235" s="14">
        <v>3.5973252727286097E-2</v>
      </c>
      <c r="M235" s="14"/>
      <c r="N235" s="14">
        <v>7.2082273959094695E-2</v>
      </c>
      <c r="O235" s="14">
        <v>6.2666127212122294E-2</v>
      </c>
      <c r="P235" s="14">
        <v>6.4139512803437104E-2</v>
      </c>
      <c r="Q235" s="14">
        <v>4.3890919631377097E-2</v>
      </c>
      <c r="R235" s="14"/>
      <c r="S235" s="14">
        <v>7.7378154132880295E-2</v>
      </c>
      <c r="T235" s="14">
        <v>5.8888884799338202E-2</v>
      </c>
      <c r="U235" s="14">
        <v>4.2601814798210499E-2</v>
      </c>
      <c r="V235" s="14">
        <v>6.6508553673200896E-2</v>
      </c>
      <c r="W235" s="14">
        <v>5.3806247600224198E-2</v>
      </c>
      <c r="X235" s="14">
        <v>6.6629458037175196E-2</v>
      </c>
      <c r="Y235" s="14">
        <v>5.6521218345166803E-2</v>
      </c>
      <c r="Z235" s="14">
        <v>4.94539781045586E-2</v>
      </c>
      <c r="AA235" s="14">
        <v>6.1313179268636699E-2</v>
      </c>
      <c r="AB235" s="14">
        <v>6.0935362576743098E-2</v>
      </c>
      <c r="AC235" s="14">
        <v>4.9687574040141298E-2</v>
      </c>
      <c r="AD235" s="14">
        <v>6.6712412781012198E-2</v>
      </c>
      <c r="AE235" s="14"/>
      <c r="AF235" s="14">
        <v>4.1277947110299397E-2</v>
      </c>
      <c r="AG235" s="14">
        <v>4.72710303781948E-2</v>
      </c>
      <c r="AH235" s="14">
        <v>7.82511733098466E-2</v>
      </c>
      <c r="AI235" s="14">
        <v>9.2200316157556805E-2</v>
      </c>
      <c r="AJ235" s="14">
        <v>0.123961984086529</v>
      </c>
      <c r="AK235" s="14"/>
      <c r="AL235" s="14">
        <v>4.8162057815031398E-2</v>
      </c>
      <c r="AM235" s="14">
        <v>6.2754221407997496E-2</v>
      </c>
      <c r="AN235" s="14">
        <v>3.4569390940177497E-2</v>
      </c>
      <c r="AO235" s="14">
        <v>4.5099214375205997E-2</v>
      </c>
      <c r="AP235" s="14">
        <v>6.0140180371607198E-2</v>
      </c>
      <c r="AQ235" s="14">
        <v>6.3711922499031001E-2</v>
      </c>
      <c r="AR235" s="14">
        <v>6.3019729674194003E-2</v>
      </c>
      <c r="AS235" s="14">
        <v>4.8435884660372498E-2</v>
      </c>
      <c r="AT235" s="14">
        <v>7.3812925962375597E-2</v>
      </c>
      <c r="AU235" s="14">
        <v>6.7740151350302494E-2</v>
      </c>
      <c r="AV235" s="14">
        <v>5.8193112042076299E-2</v>
      </c>
      <c r="AW235" s="14">
        <v>7.39221666656317E-2</v>
      </c>
      <c r="AX235" s="14">
        <v>8.0505921317505696E-2</v>
      </c>
      <c r="AY235" s="14">
        <v>6.9814350185890106E-2</v>
      </c>
      <c r="AZ235" s="14">
        <v>0.107048007023801</v>
      </c>
      <c r="BA235" s="14">
        <v>7.6858028488407296E-2</v>
      </c>
      <c r="BB235" s="14"/>
      <c r="BC235" s="14">
        <v>7.3115277893369496E-2</v>
      </c>
      <c r="BD235" s="14">
        <v>5.5487520296536003E-2</v>
      </c>
      <c r="BE235" s="14"/>
      <c r="BF235" s="14">
        <v>6.4788896015657502E-2</v>
      </c>
      <c r="BG235" s="14">
        <v>5.9851799966492703E-2</v>
      </c>
      <c r="BH235" s="14">
        <v>5.86861074805584E-2</v>
      </c>
      <c r="BI235" s="14">
        <v>5.9274565129920603E-2</v>
      </c>
      <c r="BJ235" s="14"/>
      <c r="BK235" s="14">
        <v>7.2599052071945697E-2</v>
      </c>
      <c r="BL235" s="14">
        <v>7.1564517010340001E-2</v>
      </c>
      <c r="BM235" s="14">
        <v>5.5047774447383901E-2</v>
      </c>
      <c r="BN235" s="14">
        <v>4.85248391254475E-2</v>
      </c>
      <c r="BO235" s="14"/>
      <c r="BP235" s="14">
        <v>7.7692581793268795E-2</v>
      </c>
      <c r="BQ235" s="14">
        <v>4.3332108630054399E-2</v>
      </c>
      <c r="BR235" s="14">
        <v>4.2333564542022299E-2</v>
      </c>
      <c r="BS235" s="14">
        <v>7.2364025764950504E-2</v>
      </c>
      <c r="BT235" s="14">
        <v>5.3348078556639499E-2</v>
      </c>
    </row>
    <row r="236" spans="2:72" x14ac:dyDescent="0.35">
      <c r="B236" t="s">
        <v>164</v>
      </c>
      <c r="C236" s="14">
        <v>4.6416035176649599E-2</v>
      </c>
      <c r="D236" s="14">
        <v>5.9537715729690799E-2</v>
      </c>
      <c r="E236" s="14">
        <v>3.3820551069497502E-2</v>
      </c>
      <c r="F236" s="14"/>
      <c r="G236" s="14">
        <v>5.3650855130611699E-2</v>
      </c>
      <c r="H236" s="14">
        <v>6.5611490906726994E-2</v>
      </c>
      <c r="I236" s="14">
        <v>5.8969163669504603E-2</v>
      </c>
      <c r="J236" s="14">
        <v>3.7262641851916897E-2</v>
      </c>
      <c r="K236" s="14">
        <v>2.5535247681509499E-2</v>
      </c>
      <c r="L236" s="14">
        <v>3.7213632065635799E-2</v>
      </c>
      <c r="M236" s="14"/>
      <c r="N236" s="14">
        <v>4.63064207024124E-2</v>
      </c>
      <c r="O236" s="14">
        <v>3.2511039970180497E-2</v>
      </c>
      <c r="P236" s="14">
        <v>6.8934042335306506E-2</v>
      </c>
      <c r="Q236" s="14">
        <v>4.1388556320831098E-2</v>
      </c>
      <c r="R236" s="14"/>
      <c r="S236" s="14">
        <v>6.7321554773565204E-2</v>
      </c>
      <c r="T236" s="14">
        <v>4.0538975692972198E-2</v>
      </c>
      <c r="U236" s="14">
        <v>3.5743866635215102E-2</v>
      </c>
      <c r="V236" s="14">
        <v>4.2766231385484903E-2</v>
      </c>
      <c r="W236" s="14">
        <v>4.9874701366042003E-2</v>
      </c>
      <c r="X236" s="14">
        <v>5.3689598277536402E-2</v>
      </c>
      <c r="Y236" s="14">
        <v>3.8093267920958601E-2</v>
      </c>
      <c r="Z236" s="14">
        <v>3.7583895099681901E-2</v>
      </c>
      <c r="AA236" s="14">
        <v>4.0697395915973197E-2</v>
      </c>
      <c r="AB236" s="14">
        <v>5.0464702852307503E-2</v>
      </c>
      <c r="AC236" s="14">
        <v>3.9090144497596999E-2</v>
      </c>
      <c r="AD236" s="14">
        <v>3.88527693499158E-2</v>
      </c>
      <c r="AE236" s="14"/>
      <c r="AF236" s="14">
        <v>4.1514451050274299E-2</v>
      </c>
      <c r="AG236" s="14">
        <v>4.2083936234376403E-2</v>
      </c>
      <c r="AH236" s="14">
        <v>4.4120227328070603E-2</v>
      </c>
      <c r="AI236" s="14">
        <v>5.8817761924028003E-2</v>
      </c>
      <c r="AJ236" s="14">
        <v>5.5968054598152801E-2</v>
      </c>
      <c r="AK236" s="14"/>
      <c r="AL236" s="14">
        <v>2.4328945502412401E-2</v>
      </c>
      <c r="AM236" s="14">
        <v>2.92730452638492E-2</v>
      </c>
      <c r="AN236" s="14">
        <v>5.0752848974961198E-2</v>
      </c>
      <c r="AO236" s="14">
        <v>5.0660574571419197E-2</v>
      </c>
      <c r="AP236" s="14">
        <v>4.6738359227616502E-2</v>
      </c>
      <c r="AQ236" s="14">
        <v>4.5959546066202499E-2</v>
      </c>
      <c r="AR236" s="14">
        <v>4.00695517704679E-2</v>
      </c>
      <c r="AS236" s="14">
        <v>5.6028175942746498E-2</v>
      </c>
      <c r="AT236" s="14">
        <v>4.0548409050471301E-2</v>
      </c>
      <c r="AU236" s="14">
        <v>6.2431020619409201E-2</v>
      </c>
      <c r="AV236" s="14">
        <v>4.56227926322786E-2</v>
      </c>
      <c r="AW236" s="14">
        <v>4.9985664672513599E-2</v>
      </c>
      <c r="AX236" s="14">
        <v>4.7319144118309002E-2</v>
      </c>
      <c r="AY236" s="14">
        <v>3.4238271433941599E-2</v>
      </c>
      <c r="AZ236" s="14">
        <v>5.1648842863412897E-2</v>
      </c>
      <c r="BA236" s="14">
        <v>4.9543420531201102E-2</v>
      </c>
      <c r="BB236" s="14"/>
      <c r="BC236" s="14">
        <v>6.3273774466783894E-2</v>
      </c>
      <c r="BD236" s="14">
        <v>3.9028311718488001E-2</v>
      </c>
      <c r="BE236" s="14"/>
      <c r="BF236" s="14">
        <v>3.7055438282373503E-2</v>
      </c>
      <c r="BG236" s="14">
        <v>3.9231269098959902E-2</v>
      </c>
      <c r="BH236" s="14">
        <v>5.7284014659435799E-2</v>
      </c>
      <c r="BI236" s="14">
        <v>6.3475692625995297E-2</v>
      </c>
      <c r="BJ236" s="14"/>
      <c r="BK236" s="14">
        <v>4.7750429179383103E-2</v>
      </c>
      <c r="BL236" s="14">
        <v>4.2539458769259297E-2</v>
      </c>
      <c r="BM236" s="14">
        <v>4.7671410441848402E-2</v>
      </c>
      <c r="BN236" s="14">
        <v>4.6259152581618897E-2</v>
      </c>
      <c r="BO236" s="14"/>
      <c r="BP236" s="14">
        <v>6.6514279119105998E-2</v>
      </c>
      <c r="BQ236" s="14">
        <v>2.32427427813682E-2</v>
      </c>
      <c r="BR236" s="14">
        <v>4.0064561995458797E-2</v>
      </c>
      <c r="BS236" s="14">
        <v>3.6472092403694902E-2</v>
      </c>
      <c r="BT236" s="14">
        <v>5.49421188533128E-2</v>
      </c>
    </row>
    <row r="237" spans="2:72" x14ac:dyDescent="0.35">
      <c r="B237" t="s">
        <v>102</v>
      </c>
      <c r="C237" s="14">
        <v>3.8721915056978903E-2</v>
      </c>
      <c r="D237" s="14">
        <v>3.3890640519019598E-2</v>
      </c>
      <c r="E237" s="14">
        <v>4.3607416429669699E-2</v>
      </c>
      <c r="F237" s="14"/>
      <c r="G237" s="14">
        <v>2.0169247065111001E-2</v>
      </c>
      <c r="H237" s="14">
        <v>1.7665670543465101E-2</v>
      </c>
      <c r="I237" s="14">
        <v>4.0107347375885297E-2</v>
      </c>
      <c r="J237" s="14">
        <v>4.8300447524156402E-2</v>
      </c>
      <c r="K237" s="14">
        <v>5.2299221045064397E-2</v>
      </c>
      <c r="L237" s="14">
        <v>5.0133883592386901E-2</v>
      </c>
      <c r="M237" s="14"/>
      <c r="N237" s="14">
        <v>1.5784620780375999E-2</v>
      </c>
      <c r="O237" s="14">
        <v>3.5354335897095801E-2</v>
      </c>
      <c r="P237" s="14">
        <v>2.9914968559077701E-2</v>
      </c>
      <c r="Q237" s="14">
        <v>7.4819017663198595E-2</v>
      </c>
      <c r="R237" s="14"/>
      <c r="S237" s="14">
        <v>2.2456566922700899E-2</v>
      </c>
      <c r="T237" s="14">
        <v>3.7741459831582301E-2</v>
      </c>
      <c r="U237" s="14">
        <v>4.28371936185259E-2</v>
      </c>
      <c r="V237" s="14">
        <v>3.2736821123582997E-2</v>
      </c>
      <c r="W237" s="14">
        <v>4.8834366257334498E-2</v>
      </c>
      <c r="X237" s="14">
        <v>5.6886861095309098E-2</v>
      </c>
      <c r="Y237" s="14">
        <v>3.6973855068830698E-2</v>
      </c>
      <c r="Z237" s="14">
        <v>2.05298580345303E-2</v>
      </c>
      <c r="AA237" s="14">
        <v>3.6406791076210997E-2</v>
      </c>
      <c r="AB237" s="14">
        <v>4.36429816858077E-2</v>
      </c>
      <c r="AC237" s="14">
        <v>4.3092106716114902E-2</v>
      </c>
      <c r="AD237" s="14">
        <v>6.3211384764707806E-2</v>
      </c>
      <c r="AE237" s="14"/>
      <c r="AF237" s="14">
        <v>6.8541559513989506E-2</v>
      </c>
      <c r="AG237" s="14">
        <v>3.2950594871385498E-2</v>
      </c>
      <c r="AH237" s="14">
        <v>1.8729566703013002E-2</v>
      </c>
      <c r="AI237" s="14">
        <v>1.11962158008532E-2</v>
      </c>
      <c r="AJ237" s="14">
        <v>1.2796015662900199E-2</v>
      </c>
      <c r="AK237" s="14"/>
      <c r="AL237" s="14">
        <v>0.11249900706381399</v>
      </c>
      <c r="AM237" s="14">
        <v>0.102632452380704</v>
      </c>
      <c r="AN237" s="14">
        <v>5.3362855984420303E-2</v>
      </c>
      <c r="AO237" s="14">
        <v>6.3721827162401004E-2</v>
      </c>
      <c r="AP237" s="14">
        <v>4.16610841482608E-2</v>
      </c>
      <c r="AQ237" s="14">
        <v>4.73140028136722E-2</v>
      </c>
      <c r="AR237" s="14">
        <v>2.29718105127092E-2</v>
      </c>
      <c r="AS237" s="14">
        <v>3.8132917837052097E-2</v>
      </c>
      <c r="AT237" s="14">
        <v>2.88480403962036E-2</v>
      </c>
      <c r="AU237" s="14">
        <v>2.7711830741048198E-2</v>
      </c>
      <c r="AV237" s="14">
        <v>1.7951381874543201E-2</v>
      </c>
      <c r="AW237" s="14">
        <v>2.06408140392054E-2</v>
      </c>
      <c r="AX237" s="14">
        <v>1.1103463954362101E-2</v>
      </c>
      <c r="AY237" s="14">
        <v>2.61545387955349E-2</v>
      </c>
      <c r="AZ237" s="14">
        <v>1.4646151647334999E-2</v>
      </c>
      <c r="BA237" s="14">
        <v>3.7264049077384001E-3</v>
      </c>
      <c r="BB237" s="14"/>
      <c r="BC237" s="14">
        <v>1.8040058215969601E-2</v>
      </c>
      <c r="BD237" s="14">
        <v>4.77855170212165E-2</v>
      </c>
      <c r="BE237" s="14"/>
      <c r="BF237" s="14">
        <v>1.5471831079617301E-2</v>
      </c>
      <c r="BG237" s="14">
        <v>2.9674337825131E-2</v>
      </c>
      <c r="BH237" s="14">
        <v>4.20472603133034E-2</v>
      </c>
      <c r="BI237" s="14">
        <v>0.105284772186822</v>
      </c>
      <c r="BJ237" s="14"/>
      <c r="BK237" s="14">
        <v>1.6448769451439301E-2</v>
      </c>
      <c r="BL237" s="14">
        <v>1.7770523743985099E-2</v>
      </c>
      <c r="BM237" s="14">
        <v>3.0051939670044901E-2</v>
      </c>
      <c r="BN237" s="14">
        <v>9.4833394551555594E-2</v>
      </c>
      <c r="BO237" s="14"/>
      <c r="BP237" s="14">
        <v>1.24585084700586E-2</v>
      </c>
      <c r="BQ237" s="14">
        <v>3.8622437571958101E-2</v>
      </c>
      <c r="BR237" s="14">
        <v>3.4408580133781702E-2</v>
      </c>
      <c r="BS237" s="14">
        <v>1.0827214034968601E-2</v>
      </c>
      <c r="BT237" s="14">
        <v>8.9434295861068699E-2</v>
      </c>
    </row>
    <row r="238" spans="2:72" x14ac:dyDescent="0.35">
      <c r="B238" t="s">
        <v>165</v>
      </c>
      <c r="C238" s="14">
        <v>2.7763629372286502E-2</v>
      </c>
      <c r="D238" s="14">
        <v>3.4884902965250202E-2</v>
      </c>
      <c r="E238" s="14">
        <v>2.0680280698513898E-2</v>
      </c>
      <c r="F238" s="14"/>
      <c r="G238" s="14">
        <v>5.3553382446625802E-2</v>
      </c>
      <c r="H238" s="14">
        <v>4.3905927923098997E-2</v>
      </c>
      <c r="I238" s="14">
        <v>3.40145378944815E-2</v>
      </c>
      <c r="J238" s="14">
        <v>2.0440619106555001E-2</v>
      </c>
      <c r="K238" s="14">
        <v>1.8371816675069201E-2</v>
      </c>
      <c r="L238" s="14">
        <v>4.6981364408829199E-3</v>
      </c>
      <c r="M238" s="14"/>
      <c r="N238" s="14">
        <v>2.22527064641155E-2</v>
      </c>
      <c r="O238" s="14">
        <v>2.9198242563681202E-2</v>
      </c>
      <c r="P238" s="14">
        <v>3.7875731470383499E-2</v>
      </c>
      <c r="Q238" s="14">
        <v>2.3755856055749199E-2</v>
      </c>
      <c r="R238" s="14"/>
      <c r="S238" s="14">
        <v>4.3649894161027401E-2</v>
      </c>
      <c r="T238" s="14">
        <v>2.2940510818213401E-2</v>
      </c>
      <c r="U238" s="14">
        <v>2.5373818325398E-2</v>
      </c>
      <c r="V238" s="14">
        <v>3.0933364014239999E-2</v>
      </c>
      <c r="W238" s="14">
        <v>3.8537466206171503E-2</v>
      </c>
      <c r="X238" s="14">
        <v>3.5780151386023001E-2</v>
      </c>
      <c r="Y238" s="14">
        <v>1.6862195321818398E-2</v>
      </c>
      <c r="Z238" s="14">
        <v>3.2702810613907798E-2</v>
      </c>
      <c r="AA238" s="14">
        <v>1.56510562563596E-2</v>
      </c>
      <c r="AB238" s="14">
        <v>2.5394665104750198E-2</v>
      </c>
      <c r="AC238" s="14">
        <v>1.7258713743490799E-2</v>
      </c>
      <c r="AD238" s="14">
        <v>1.3694891668481601E-2</v>
      </c>
      <c r="AE238" s="14"/>
      <c r="AF238" s="14">
        <v>2.2985541035542401E-2</v>
      </c>
      <c r="AG238" s="14">
        <v>2.2916928203575399E-2</v>
      </c>
      <c r="AH238" s="14">
        <v>3.10191309703595E-2</v>
      </c>
      <c r="AI238" s="14">
        <v>4.2399188138465597E-2</v>
      </c>
      <c r="AJ238" s="14">
        <v>4.5032433176342701E-2</v>
      </c>
      <c r="AK238" s="14"/>
      <c r="AL238" s="14">
        <v>6.1753285098305903E-2</v>
      </c>
      <c r="AM238" s="14">
        <v>3.0230738528361199E-2</v>
      </c>
      <c r="AN238" s="14">
        <v>4.2215055497928103E-2</v>
      </c>
      <c r="AO238" s="14">
        <v>2.8834377856372401E-2</v>
      </c>
      <c r="AP238" s="14">
        <v>2.19523840058756E-2</v>
      </c>
      <c r="AQ238" s="14">
        <v>2.5354255184322001E-2</v>
      </c>
      <c r="AR238" s="14">
        <v>3.6822739870005998E-2</v>
      </c>
      <c r="AS238" s="14">
        <v>3.5480265814986499E-2</v>
      </c>
      <c r="AT238" s="14">
        <v>1.5899513857934498E-2</v>
      </c>
      <c r="AU238" s="14">
        <v>2.8519951977839401E-2</v>
      </c>
      <c r="AV238" s="14">
        <v>2.1857222143879501E-2</v>
      </c>
      <c r="AW238" s="14">
        <v>2.0732954402361801E-2</v>
      </c>
      <c r="AX238" s="14">
        <v>2.87504952436991E-2</v>
      </c>
      <c r="AY238" s="14">
        <v>1.35134477031758E-2</v>
      </c>
      <c r="AZ238" s="14">
        <v>3.1305407594437999E-2</v>
      </c>
      <c r="BA238" s="14">
        <v>2.7337744098197701E-2</v>
      </c>
      <c r="BB238" s="14"/>
      <c r="BC238" s="14">
        <v>4.0465093709406499E-2</v>
      </c>
      <c r="BD238" s="14">
        <v>2.2197348839566301E-2</v>
      </c>
      <c r="BE238" s="14"/>
      <c r="BF238" s="14">
        <v>1.18407209226395E-2</v>
      </c>
      <c r="BG238" s="14">
        <v>2.3794050741834102E-2</v>
      </c>
      <c r="BH238" s="14">
        <v>3.9250317768820098E-2</v>
      </c>
      <c r="BI238" s="14">
        <v>4.9481596712790503E-2</v>
      </c>
      <c r="BJ238" s="14"/>
      <c r="BK238" s="14">
        <v>1.65434518328351E-2</v>
      </c>
      <c r="BL238" s="14">
        <v>2.8088633336880501E-2</v>
      </c>
      <c r="BM238" s="14">
        <v>3.6418308836152699E-2</v>
      </c>
      <c r="BN238" s="14">
        <v>2.5422273624968399E-2</v>
      </c>
      <c r="BO238" s="14"/>
      <c r="BP238" s="14">
        <v>5.0111380933461298E-2</v>
      </c>
      <c r="BQ238" s="14">
        <v>1.0238202011968E-2</v>
      </c>
      <c r="BR238" s="14">
        <v>3.4665684239612899E-3</v>
      </c>
      <c r="BS238" s="14">
        <v>1.52216361237271E-2</v>
      </c>
      <c r="BT238" s="14">
        <v>4.0223980156463501E-2</v>
      </c>
    </row>
    <row r="239" spans="2:72" x14ac:dyDescent="0.35">
      <c r="B239" t="s">
        <v>166</v>
      </c>
      <c r="C239" s="14">
        <v>5.2678950287334799E-3</v>
      </c>
      <c r="D239" s="14">
        <v>6.7015741899830198E-3</v>
      </c>
      <c r="E239" s="14">
        <v>3.6557562995597499E-3</v>
      </c>
      <c r="F239" s="14"/>
      <c r="G239" s="14">
        <v>3.59418115375386E-3</v>
      </c>
      <c r="H239" s="14">
        <v>7.5154138378906302E-4</v>
      </c>
      <c r="I239" s="14">
        <v>1.52704135765021E-3</v>
      </c>
      <c r="J239" s="14">
        <v>3.5558620888732901E-3</v>
      </c>
      <c r="K239" s="14">
        <v>9.27294166733297E-3</v>
      </c>
      <c r="L239" s="14">
        <v>1.1801232399370301E-2</v>
      </c>
      <c r="M239" s="14"/>
      <c r="N239" s="14">
        <v>5.34483336196821E-3</v>
      </c>
      <c r="O239" s="14">
        <v>3.8312349277070299E-3</v>
      </c>
      <c r="P239" s="14">
        <v>5.1341983030138297E-3</v>
      </c>
      <c r="Q239" s="14">
        <v>6.3532749416119801E-3</v>
      </c>
      <c r="R239" s="14"/>
      <c r="S239" s="14">
        <v>8.7279559648934804E-4</v>
      </c>
      <c r="T239" s="14">
        <v>5.8349813503601501E-3</v>
      </c>
      <c r="U239" s="14">
        <v>9.0620434152643304E-3</v>
      </c>
      <c r="V239" s="14">
        <v>7.0800495150319899E-3</v>
      </c>
      <c r="W239" s="14">
        <v>8.8980983963906895E-3</v>
      </c>
      <c r="X239" s="14">
        <v>5.5745878067729702E-3</v>
      </c>
      <c r="Y239" s="14">
        <v>7.38531305805814E-3</v>
      </c>
      <c r="Z239" s="14">
        <v>2.69171521690585E-3</v>
      </c>
      <c r="AA239" s="14">
        <v>2.9331403154259899E-3</v>
      </c>
      <c r="AB239" s="14">
        <v>5.5268356010268801E-3</v>
      </c>
      <c r="AC239" s="14">
        <v>7.62703253259394E-3</v>
      </c>
      <c r="AD239" s="14">
        <v>0</v>
      </c>
      <c r="AE239" s="14"/>
      <c r="AF239" s="14">
        <v>6.6907628974095601E-3</v>
      </c>
      <c r="AG239" s="14">
        <v>8.9043895896065393E-3</v>
      </c>
      <c r="AH239" s="14">
        <v>3.5539495132693201E-3</v>
      </c>
      <c r="AI239" s="14">
        <v>1.01253557753741E-3</v>
      </c>
      <c r="AJ239" s="14">
        <v>0</v>
      </c>
      <c r="AK239" s="14"/>
      <c r="AL239" s="14">
        <v>0</v>
      </c>
      <c r="AM239" s="14">
        <v>1.1762050556997E-2</v>
      </c>
      <c r="AN239" s="14">
        <v>5.4610361630433998E-3</v>
      </c>
      <c r="AO239" s="14">
        <v>5.5830001508824102E-3</v>
      </c>
      <c r="AP239" s="14">
        <v>2.74843691857735E-3</v>
      </c>
      <c r="AQ239" s="14">
        <v>3.6708121448165601E-3</v>
      </c>
      <c r="AR239" s="14">
        <v>6.4945927323143901E-3</v>
      </c>
      <c r="AS239" s="14">
        <v>6.2044451432873701E-3</v>
      </c>
      <c r="AT239" s="14">
        <v>3.9630281917065998E-3</v>
      </c>
      <c r="AU239" s="14">
        <v>6.3959945199227302E-3</v>
      </c>
      <c r="AV239" s="14">
        <v>4.6445311305623998E-3</v>
      </c>
      <c r="AW239" s="14">
        <v>1.26478909486484E-2</v>
      </c>
      <c r="AX239" s="14">
        <v>2.61903709959657E-3</v>
      </c>
      <c r="AY239" s="14">
        <v>0</v>
      </c>
      <c r="AZ239" s="14">
        <v>4.6014662797254904E-3</v>
      </c>
      <c r="BA239" s="14">
        <v>1.3963611349043701E-3</v>
      </c>
      <c r="BB239" s="14"/>
      <c r="BC239" s="14">
        <v>2.0248770351024899E-3</v>
      </c>
      <c r="BD239" s="14">
        <v>6.6891128856740797E-3</v>
      </c>
      <c r="BE239" s="14"/>
      <c r="BF239" s="14">
        <v>8.7787179022546201E-3</v>
      </c>
      <c r="BG239" s="14">
        <v>4.01466057287354E-3</v>
      </c>
      <c r="BH239" s="14">
        <v>1.45005641660241E-3</v>
      </c>
      <c r="BI239" s="14">
        <v>8.4609330994764292E-3</v>
      </c>
      <c r="BJ239" s="14"/>
      <c r="BK239" s="14">
        <v>8.4920316762107494E-3</v>
      </c>
      <c r="BL239" s="14">
        <v>5.0174455738521799E-3</v>
      </c>
      <c r="BM239" s="14">
        <v>3.0818984837068801E-3</v>
      </c>
      <c r="BN239" s="14">
        <v>5.5841073722570599E-3</v>
      </c>
      <c r="BO239" s="14"/>
      <c r="BP239" s="14">
        <v>1.6158669756780801E-3</v>
      </c>
      <c r="BQ239" s="14">
        <v>5.3526535219429001E-3</v>
      </c>
      <c r="BR239" s="14">
        <v>9.8618241829395194E-3</v>
      </c>
      <c r="BS239" s="14">
        <v>3.8457308873492699E-3</v>
      </c>
      <c r="BT239" s="14">
        <v>7.9523359912636506E-3</v>
      </c>
    </row>
    <row r="240" spans="2:72" x14ac:dyDescent="0.35">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row>
    <row r="241" spans="2:72" x14ac:dyDescent="0.35">
      <c r="B241" s="6" t="s">
        <v>171</v>
      </c>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row>
    <row r="242" spans="2:72" x14ac:dyDescent="0.35">
      <c r="B242" s="21" t="s">
        <v>106</v>
      </c>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row>
    <row r="243" spans="2:72" x14ac:dyDescent="0.35">
      <c r="B243" t="s">
        <v>169</v>
      </c>
      <c r="C243" s="14">
        <v>0.39998379722141902</v>
      </c>
      <c r="D243" s="14">
        <v>0.45049845491812401</v>
      </c>
      <c r="E243" s="14">
        <v>0.35101329740637</v>
      </c>
      <c r="F243" s="14"/>
      <c r="G243" s="14">
        <v>0.43043639654739302</v>
      </c>
      <c r="H243" s="14">
        <v>0.497062358778741</v>
      </c>
      <c r="I243" s="14">
        <v>0.45355691137759202</v>
      </c>
      <c r="J243" s="14">
        <v>0.37929357376013501</v>
      </c>
      <c r="K243" s="14">
        <v>0.330064190902573</v>
      </c>
      <c r="L243" s="14">
        <v>0.32088091961499998</v>
      </c>
      <c r="M243" s="14"/>
      <c r="N243" s="14">
        <v>0.432379116319485</v>
      </c>
      <c r="O243" s="14">
        <v>0.38270424200544401</v>
      </c>
      <c r="P243" s="14">
        <v>0.41135836750681698</v>
      </c>
      <c r="Q243" s="14">
        <v>0.37413653631704302</v>
      </c>
      <c r="R243" s="14"/>
      <c r="S243" s="14">
        <v>0.450931796583324</v>
      </c>
      <c r="T243" s="14">
        <v>0.38504414735040099</v>
      </c>
      <c r="U243" s="14">
        <v>0.37376919586902202</v>
      </c>
      <c r="V243" s="14">
        <v>0.394316283382602</v>
      </c>
      <c r="W243" s="14">
        <v>0.41808189415534502</v>
      </c>
      <c r="X243" s="14">
        <v>0.40681213355430601</v>
      </c>
      <c r="Y243" s="14">
        <v>0.39435900810351399</v>
      </c>
      <c r="Z243" s="14">
        <v>0.440465389423017</v>
      </c>
      <c r="AA243" s="14">
        <v>0.379726384451195</v>
      </c>
      <c r="AB243" s="14">
        <v>0.37086628077499401</v>
      </c>
      <c r="AC243" s="14">
        <v>0.36094537059472798</v>
      </c>
      <c r="AD243" s="14">
        <v>0.43901767518815998</v>
      </c>
      <c r="AE243" s="14"/>
      <c r="AF243" s="14">
        <v>0.37438844273256999</v>
      </c>
      <c r="AG243" s="14">
        <v>0.37292967512684</v>
      </c>
      <c r="AH243" s="14">
        <v>0.40893218378060397</v>
      </c>
      <c r="AI243" s="14">
        <v>0.48530265033178099</v>
      </c>
      <c r="AJ243" s="14">
        <v>0.557153474853607</v>
      </c>
      <c r="AK243" s="14"/>
      <c r="AL243" s="14">
        <v>0.27207736995661702</v>
      </c>
      <c r="AM243" s="14">
        <v>0.36400293339436202</v>
      </c>
      <c r="AN243" s="14">
        <v>0.37211483792345301</v>
      </c>
      <c r="AO243" s="14">
        <v>0.36250424230463602</v>
      </c>
      <c r="AP243" s="14">
        <v>0.36991466043398602</v>
      </c>
      <c r="AQ243" s="14">
        <v>0.36546692869338199</v>
      </c>
      <c r="AR243" s="14">
        <v>0.430308786301212</v>
      </c>
      <c r="AS243" s="14">
        <v>0.38319281883367901</v>
      </c>
      <c r="AT243" s="14">
        <v>0.40957918448539699</v>
      </c>
      <c r="AU243" s="14">
        <v>0.39452684616289102</v>
      </c>
      <c r="AV243" s="14">
        <v>0.40065802743983098</v>
      </c>
      <c r="AW243" s="14">
        <v>0.40296439685359098</v>
      </c>
      <c r="AX243" s="14">
        <v>0.40811260866298499</v>
      </c>
      <c r="AY243" s="14">
        <v>0.49115348465324699</v>
      </c>
      <c r="AZ243" s="14">
        <v>0.52806117282297504</v>
      </c>
      <c r="BA243" s="14">
        <v>0.55200335824080704</v>
      </c>
      <c r="BB243" s="14"/>
      <c r="BC243" s="14">
        <v>0.49408171549221003</v>
      </c>
      <c r="BD243" s="14">
        <v>0.35874639366398398</v>
      </c>
      <c r="BE243" s="14"/>
      <c r="BF243" s="14">
        <v>0.42675220704982297</v>
      </c>
      <c r="BG243" s="14">
        <v>0.402439250665519</v>
      </c>
      <c r="BH243" s="14">
        <v>0.39703189233535602</v>
      </c>
      <c r="BI243" s="14">
        <v>0.34198813286521401</v>
      </c>
      <c r="BJ243" s="14"/>
      <c r="BK243" s="14">
        <v>0.41454912695699397</v>
      </c>
      <c r="BL243" s="14">
        <v>0.46121627621375599</v>
      </c>
      <c r="BM243" s="14">
        <v>0.39746626932808199</v>
      </c>
      <c r="BN243" s="14">
        <v>0.33584525026597001</v>
      </c>
      <c r="BO243" s="14"/>
      <c r="BP243" s="14">
        <v>0.44984837830752</v>
      </c>
      <c r="BQ243" s="14">
        <v>0.34904934974025997</v>
      </c>
      <c r="BR243" s="14">
        <v>0.30738726981046999</v>
      </c>
      <c r="BS243" s="14">
        <v>0.50103352044413396</v>
      </c>
      <c r="BT243" s="14">
        <v>0.32891534864034799</v>
      </c>
    </row>
    <row r="244" spans="2:72" x14ac:dyDescent="0.35">
      <c r="B244" t="s">
        <v>170</v>
      </c>
      <c r="C244" s="14">
        <v>0.42027362239955102</v>
      </c>
      <c r="D244" s="14">
        <v>0.40728500679612001</v>
      </c>
      <c r="E244" s="14">
        <v>0.43259151061724999</v>
      </c>
      <c r="F244" s="14"/>
      <c r="G244" s="14">
        <v>0.491767609118761</v>
      </c>
      <c r="H244" s="14">
        <v>0.42135719419551898</v>
      </c>
      <c r="I244" s="14">
        <v>0.38536195385859201</v>
      </c>
      <c r="J244" s="14">
        <v>0.386728654410119</v>
      </c>
      <c r="K244" s="14">
        <v>0.420349842592602</v>
      </c>
      <c r="L244" s="14">
        <v>0.42764126098144001</v>
      </c>
      <c r="M244" s="14"/>
      <c r="N244" s="14">
        <v>0.42918243444784199</v>
      </c>
      <c r="O244" s="14">
        <v>0.422966449268177</v>
      </c>
      <c r="P244" s="14">
        <v>0.42172635675001202</v>
      </c>
      <c r="Q244" s="14">
        <v>0.40757654956518102</v>
      </c>
      <c r="R244" s="14"/>
      <c r="S244" s="14">
        <v>0.43787542968260401</v>
      </c>
      <c r="T244" s="14">
        <v>0.432245494876004</v>
      </c>
      <c r="U244" s="14">
        <v>0.40288689715967702</v>
      </c>
      <c r="V244" s="14">
        <v>0.40151855696490601</v>
      </c>
      <c r="W244" s="14">
        <v>0.40543968471681802</v>
      </c>
      <c r="X244" s="14">
        <v>0.42519546915628698</v>
      </c>
      <c r="Y244" s="14">
        <v>0.39175769051304798</v>
      </c>
      <c r="Z244" s="14">
        <v>0.40595775495117298</v>
      </c>
      <c r="AA244" s="14">
        <v>0.43846043916273197</v>
      </c>
      <c r="AB244" s="14">
        <v>0.41806183358656301</v>
      </c>
      <c r="AC244" s="14">
        <v>0.427592716405436</v>
      </c>
      <c r="AD244" s="14">
        <v>0.43170150386520001</v>
      </c>
      <c r="AE244" s="14"/>
      <c r="AF244" s="14">
        <v>0.39727791764305598</v>
      </c>
      <c r="AG244" s="14">
        <v>0.45083734171085599</v>
      </c>
      <c r="AH244" s="14">
        <v>0.43631377375698199</v>
      </c>
      <c r="AI244" s="14">
        <v>0.40186289561310401</v>
      </c>
      <c r="AJ244" s="14">
        <v>0.33223015126121203</v>
      </c>
      <c r="AK244" s="14"/>
      <c r="AL244" s="14">
        <v>0.39360034773293201</v>
      </c>
      <c r="AM244" s="14">
        <v>0.41418989804412298</v>
      </c>
      <c r="AN244" s="14">
        <v>0.41668257301237999</v>
      </c>
      <c r="AO244" s="14">
        <v>0.41658539168470599</v>
      </c>
      <c r="AP244" s="14">
        <v>0.45056910963010999</v>
      </c>
      <c r="AQ244" s="14">
        <v>0.45135174019487501</v>
      </c>
      <c r="AR244" s="14">
        <v>0.38394206424715899</v>
      </c>
      <c r="AS244" s="14">
        <v>0.419338608339199</v>
      </c>
      <c r="AT244" s="14">
        <v>0.41284924592189198</v>
      </c>
      <c r="AU244" s="14">
        <v>0.42120767597780301</v>
      </c>
      <c r="AV244" s="14">
        <v>0.42885398134639502</v>
      </c>
      <c r="AW244" s="14">
        <v>0.44686288868936502</v>
      </c>
      <c r="AX244" s="14">
        <v>0.47115456959956997</v>
      </c>
      <c r="AY244" s="14">
        <v>0.41121760110054401</v>
      </c>
      <c r="AZ244" s="14">
        <v>0.37266905298886599</v>
      </c>
      <c r="BA244" s="14">
        <v>0.37604864210692601</v>
      </c>
      <c r="BB244" s="14"/>
      <c r="BC244" s="14">
        <v>0.39627914536173098</v>
      </c>
      <c r="BD244" s="14">
        <v>0.43078894463984402</v>
      </c>
      <c r="BE244" s="14"/>
      <c r="BF244" s="14">
        <v>0.42628150991237301</v>
      </c>
      <c r="BG244" s="14">
        <v>0.40890090981903898</v>
      </c>
      <c r="BH244" s="14">
        <v>0.42837030949807697</v>
      </c>
      <c r="BI244" s="14">
        <v>0.42048258978631098</v>
      </c>
      <c r="BJ244" s="14"/>
      <c r="BK244" s="14">
        <v>0.41432126409102699</v>
      </c>
      <c r="BL244" s="14">
        <v>0.40134077000221802</v>
      </c>
      <c r="BM244" s="14">
        <v>0.43813303636052803</v>
      </c>
      <c r="BN244" s="14">
        <v>0.41376984307083198</v>
      </c>
      <c r="BO244" s="14"/>
      <c r="BP244" s="14">
        <v>0.461560369087614</v>
      </c>
      <c r="BQ244" s="14">
        <v>0.39250486847078903</v>
      </c>
      <c r="BR244" s="14">
        <v>0.42765452144317201</v>
      </c>
      <c r="BS244" s="14">
        <v>0.38252469374366699</v>
      </c>
      <c r="BT244" s="14">
        <v>0.43395889776350799</v>
      </c>
    </row>
    <row r="245" spans="2:72" x14ac:dyDescent="0.35">
      <c r="B245" t="s">
        <v>102</v>
      </c>
      <c r="C245" s="14">
        <v>0.17974258037902999</v>
      </c>
      <c r="D245" s="14">
        <v>0.14221653828575501</v>
      </c>
      <c r="E245" s="14">
        <v>0.21639519197637999</v>
      </c>
      <c r="F245" s="14"/>
      <c r="G245" s="14">
        <v>7.7795994333846402E-2</v>
      </c>
      <c r="H245" s="14">
        <v>8.1580447025740299E-2</v>
      </c>
      <c r="I245" s="14">
        <v>0.161081134763815</v>
      </c>
      <c r="J245" s="14">
        <v>0.233977771829746</v>
      </c>
      <c r="K245" s="14">
        <v>0.24958596650482401</v>
      </c>
      <c r="L245" s="14">
        <v>0.25147781940356001</v>
      </c>
      <c r="M245" s="14"/>
      <c r="N245" s="14">
        <v>0.13843844923267301</v>
      </c>
      <c r="O245" s="14">
        <v>0.19432930872637899</v>
      </c>
      <c r="P245" s="14">
        <v>0.166915275743171</v>
      </c>
      <c r="Q245" s="14">
        <v>0.21828691411777701</v>
      </c>
      <c r="R245" s="14"/>
      <c r="S245" s="14">
        <v>0.11119277373407201</v>
      </c>
      <c r="T245" s="14">
        <v>0.18271035777359501</v>
      </c>
      <c r="U245" s="14">
        <v>0.22334390697129999</v>
      </c>
      <c r="V245" s="14">
        <v>0.20416515965249199</v>
      </c>
      <c r="W245" s="14">
        <v>0.17647842112783699</v>
      </c>
      <c r="X245" s="14">
        <v>0.16799239728940801</v>
      </c>
      <c r="Y245" s="14">
        <v>0.213883301383439</v>
      </c>
      <c r="Z245" s="14">
        <v>0.15357685562581</v>
      </c>
      <c r="AA245" s="14">
        <v>0.181813176386073</v>
      </c>
      <c r="AB245" s="14">
        <v>0.21107188563844301</v>
      </c>
      <c r="AC245" s="14">
        <v>0.21146191299983599</v>
      </c>
      <c r="AD245" s="14">
        <v>0.12928082094664001</v>
      </c>
      <c r="AE245" s="14"/>
      <c r="AF245" s="14">
        <v>0.228333639624374</v>
      </c>
      <c r="AG245" s="14">
        <v>0.17623298316230299</v>
      </c>
      <c r="AH245" s="14">
        <v>0.15475404246241301</v>
      </c>
      <c r="AI245" s="14">
        <v>0.112834454055116</v>
      </c>
      <c r="AJ245" s="14">
        <v>0.110616373885181</v>
      </c>
      <c r="AK245" s="14"/>
      <c r="AL245" s="14">
        <v>0.33432228231045102</v>
      </c>
      <c r="AM245" s="14">
        <v>0.221807168561515</v>
      </c>
      <c r="AN245" s="14">
        <v>0.211202589064167</v>
      </c>
      <c r="AO245" s="14">
        <v>0.220910366010658</v>
      </c>
      <c r="AP245" s="14">
        <v>0.17951622993590399</v>
      </c>
      <c r="AQ245" s="14">
        <v>0.18318133111174201</v>
      </c>
      <c r="AR245" s="14">
        <v>0.18574914945162899</v>
      </c>
      <c r="AS245" s="14">
        <v>0.19746857282712099</v>
      </c>
      <c r="AT245" s="14">
        <v>0.177571569592711</v>
      </c>
      <c r="AU245" s="14">
        <v>0.184265477859306</v>
      </c>
      <c r="AV245" s="14">
        <v>0.170487991213774</v>
      </c>
      <c r="AW245" s="14">
        <v>0.150172714457044</v>
      </c>
      <c r="AX245" s="14">
        <v>0.120732821737445</v>
      </c>
      <c r="AY245" s="14">
        <v>9.7628914246208898E-2</v>
      </c>
      <c r="AZ245" s="14">
        <v>9.9269774188159202E-2</v>
      </c>
      <c r="BA245" s="14">
        <v>7.1947999652266698E-2</v>
      </c>
      <c r="BB245" s="14"/>
      <c r="BC245" s="14">
        <v>0.10963913914605899</v>
      </c>
      <c r="BD245" s="14">
        <v>0.21046466169617201</v>
      </c>
      <c r="BE245" s="14"/>
      <c r="BF245" s="14">
        <v>0.14696628303780401</v>
      </c>
      <c r="BG245" s="14">
        <v>0.18865983951544099</v>
      </c>
      <c r="BH245" s="14">
        <v>0.17459779816656701</v>
      </c>
      <c r="BI245" s="14">
        <v>0.23752927734847501</v>
      </c>
      <c r="BJ245" s="14"/>
      <c r="BK245" s="14">
        <v>0.17112960895197801</v>
      </c>
      <c r="BL245" s="14">
        <v>0.13744295378402499</v>
      </c>
      <c r="BM245" s="14">
        <v>0.16440069431139001</v>
      </c>
      <c r="BN245" s="14">
        <v>0.25038490666319901</v>
      </c>
      <c r="BO245" s="14"/>
      <c r="BP245" s="14">
        <v>8.8591252604866305E-2</v>
      </c>
      <c r="BQ245" s="14">
        <v>0.258445781788952</v>
      </c>
      <c r="BR245" s="14">
        <v>0.264958208746359</v>
      </c>
      <c r="BS245" s="14">
        <v>0.11644178581219899</v>
      </c>
      <c r="BT245" s="14">
        <v>0.23712575359614399</v>
      </c>
    </row>
    <row r="246" spans="2:72" x14ac:dyDescent="0.35">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row>
    <row r="247" spans="2:72" x14ac:dyDescent="0.35">
      <c r="B247" s="6" t="s">
        <v>172</v>
      </c>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row>
    <row r="248" spans="2:72" x14ac:dyDescent="0.35">
      <c r="B248" s="21" t="s">
        <v>173</v>
      </c>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row>
    <row r="249" spans="2:72" x14ac:dyDescent="0.35">
      <c r="B249" t="s">
        <v>169</v>
      </c>
      <c r="C249" s="14">
        <v>0.40743255733957401</v>
      </c>
      <c r="D249" s="14">
        <v>0.44732544982608802</v>
      </c>
      <c r="E249" s="14">
        <v>0.38211637441198698</v>
      </c>
      <c r="F249" s="14"/>
      <c r="G249" s="14">
        <v>0.36686577812228599</v>
      </c>
      <c r="H249" s="14">
        <v>0.34886248471296799</v>
      </c>
      <c r="I249" s="14">
        <v>0.43213951850301502</v>
      </c>
      <c r="J249" s="14">
        <v>0.41824865742055001</v>
      </c>
      <c r="K249" s="14">
        <v>0.41909362324986599</v>
      </c>
      <c r="L249" s="14">
        <v>0.40238396057536902</v>
      </c>
      <c r="M249" s="14"/>
      <c r="N249" s="14">
        <v>0.36581095487452497</v>
      </c>
      <c r="O249" s="14">
        <v>0.38898663127079702</v>
      </c>
      <c r="P249" s="14">
        <v>0.46647291672540803</v>
      </c>
      <c r="Q249" s="14">
        <v>0.41314828800199299</v>
      </c>
      <c r="R249" s="14"/>
      <c r="S249" s="14">
        <v>0.456018005425464</v>
      </c>
      <c r="T249" s="14">
        <v>0.408525209939749</v>
      </c>
      <c r="U249" s="14">
        <v>0.32713710294651599</v>
      </c>
      <c r="V249" s="14">
        <v>0.42759766750460398</v>
      </c>
      <c r="W249" s="14">
        <v>0.42017888659022401</v>
      </c>
      <c r="X249" s="14">
        <v>0.40258186511063199</v>
      </c>
      <c r="Y249" s="14">
        <v>0.46702007808233698</v>
      </c>
      <c r="Z249" s="14">
        <v>0.39186111269693902</v>
      </c>
      <c r="AA249" s="14">
        <v>0.36266001304911299</v>
      </c>
      <c r="AB249" s="14">
        <v>0.36193776116756399</v>
      </c>
      <c r="AC249" s="14">
        <v>0.45634789060094699</v>
      </c>
      <c r="AD249" s="14">
        <v>0.54094833907261797</v>
      </c>
      <c r="AE249" s="14"/>
      <c r="AF249" s="14">
        <v>0.40623843981024199</v>
      </c>
      <c r="AG249" s="14">
        <v>0.41804022846850403</v>
      </c>
      <c r="AH249" s="14">
        <v>0.34935681653476702</v>
      </c>
      <c r="AI249" s="14">
        <v>0.37231057455709698</v>
      </c>
      <c r="AJ249" s="14">
        <v>0.46371186351051802</v>
      </c>
      <c r="AK249" s="14"/>
      <c r="AL249" s="14">
        <v>0.52068817795826505</v>
      </c>
      <c r="AM249" s="14">
        <v>0.39881918720415099</v>
      </c>
      <c r="AN249" s="14">
        <v>0.459613707679287</v>
      </c>
      <c r="AO249" s="14">
        <v>0.430904427376682</v>
      </c>
      <c r="AP249" s="14">
        <v>0.39231124928354799</v>
      </c>
      <c r="AQ249" s="14">
        <v>0.40661788490253398</v>
      </c>
      <c r="AR249" s="14">
        <v>0.37920023588412</v>
      </c>
      <c r="AS249" s="14">
        <v>0.378586774297342</v>
      </c>
      <c r="AT249" s="14">
        <v>0.41875157412546798</v>
      </c>
      <c r="AU249" s="14">
        <v>0.385529185421284</v>
      </c>
      <c r="AV249" s="14">
        <v>0.37823297352961799</v>
      </c>
      <c r="AW249" s="14">
        <v>0.46577906605395603</v>
      </c>
      <c r="AX249" s="14">
        <v>0.41587970223627102</v>
      </c>
      <c r="AY249" s="14">
        <v>0.30927123507357102</v>
      </c>
      <c r="AZ249" s="14">
        <v>0.34465028664507502</v>
      </c>
      <c r="BA249" s="14">
        <v>0.47754634401484197</v>
      </c>
      <c r="BB249" s="14"/>
      <c r="BC249" s="14">
        <v>0.46720025659279901</v>
      </c>
      <c r="BD249" s="14">
        <v>0.39378784869440198</v>
      </c>
      <c r="BE249" s="14"/>
      <c r="BF249" s="14">
        <v>0.37087067269899698</v>
      </c>
      <c r="BG249" s="14">
        <v>0.435531830610426</v>
      </c>
      <c r="BH249" s="14">
        <v>0.40813385965738902</v>
      </c>
      <c r="BI249" s="14">
        <v>0.39793745423967097</v>
      </c>
      <c r="BJ249" s="14"/>
      <c r="BK249" s="14">
        <v>0.41179550791039399</v>
      </c>
      <c r="BL249" s="14">
        <v>0.402693878619302</v>
      </c>
      <c r="BM249" s="14">
        <v>0.42666907557392297</v>
      </c>
      <c r="BN249" s="14">
        <v>0.38583198722214102</v>
      </c>
      <c r="BO249" s="14"/>
      <c r="BP249" s="14">
        <v>0.44442828243550803</v>
      </c>
      <c r="BQ249" s="14">
        <v>0.38493650205191698</v>
      </c>
      <c r="BR249" s="14">
        <v>0.37879825597990402</v>
      </c>
      <c r="BS249" s="14">
        <v>0.464537996679112</v>
      </c>
      <c r="BT249" s="14">
        <v>0.39653315798652999</v>
      </c>
    </row>
    <row r="250" spans="2:72" x14ac:dyDescent="0.35">
      <c r="B250" t="s">
        <v>170</v>
      </c>
      <c r="C250" s="14">
        <v>0.59256744266042605</v>
      </c>
      <c r="D250" s="14">
        <v>0.55267455017391198</v>
      </c>
      <c r="E250" s="14">
        <v>0.61788362558801302</v>
      </c>
      <c r="F250" s="14"/>
      <c r="G250" s="14">
        <v>0.63313422187771395</v>
      </c>
      <c r="H250" s="14">
        <v>0.65113751528703201</v>
      </c>
      <c r="I250" s="14">
        <v>0.56786048149698498</v>
      </c>
      <c r="J250" s="14">
        <v>0.58175134257944905</v>
      </c>
      <c r="K250" s="14">
        <v>0.58090637675013401</v>
      </c>
      <c r="L250" s="14">
        <v>0.59761603942463104</v>
      </c>
      <c r="M250" s="14"/>
      <c r="N250" s="14">
        <v>0.63418904512547503</v>
      </c>
      <c r="O250" s="14">
        <v>0.61101336872920298</v>
      </c>
      <c r="P250" s="14">
        <v>0.53352708327459197</v>
      </c>
      <c r="Q250" s="14">
        <v>0.58685171199800601</v>
      </c>
      <c r="R250" s="14"/>
      <c r="S250" s="14">
        <v>0.543981994574536</v>
      </c>
      <c r="T250" s="14">
        <v>0.59147479006025105</v>
      </c>
      <c r="U250" s="14">
        <v>0.67286289705348401</v>
      </c>
      <c r="V250" s="14">
        <v>0.57240233249539596</v>
      </c>
      <c r="W250" s="14">
        <v>0.57982111340977605</v>
      </c>
      <c r="X250" s="14">
        <v>0.59741813488936801</v>
      </c>
      <c r="Y250" s="14">
        <v>0.53297992191766297</v>
      </c>
      <c r="Z250" s="14">
        <v>0.60813888730306098</v>
      </c>
      <c r="AA250" s="14">
        <v>0.63733998695088701</v>
      </c>
      <c r="AB250" s="14">
        <v>0.63806223883243596</v>
      </c>
      <c r="AC250" s="14">
        <v>0.54365210939905295</v>
      </c>
      <c r="AD250" s="14">
        <v>0.45905166092738298</v>
      </c>
      <c r="AE250" s="14"/>
      <c r="AF250" s="14">
        <v>0.59376156018975801</v>
      </c>
      <c r="AG250" s="14">
        <v>0.58195977153149603</v>
      </c>
      <c r="AH250" s="14">
        <v>0.65064318346523298</v>
      </c>
      <c r="AI250" s="14">
        <v>0.62768942544290296</v>
      </c>
      <c r="AJ250" s="14">
        <v>0.53628813648948204</v>
      </c>
      <c r="AK250" s="14"/>
      <c r="AL250" s="14">
        <v>0.479311822041735</v>
      </c>
      <c r="AM250" s="14">
        <v>0.60118081279584901</v>
      </c>
      <c r="AN250" s="14">
        <v>0.540386292320713</v>
      </c>
      <c r="AO250" s="14">
        <v>0.569095572623318</v>
      </c>
      <c r="AP250" s="14">
        <v>0.60768875071645201</v>
      </c>
      <c r="AQ250" s="14">
        <v>0.59338211509746597</v>
      </c>
      <c r="AR250" s="14">
        <v>0.62079976411588</v>
      </c>
      <c r="AS250" s="14">
        <v>0.621413225702658</v>
      </c>
      <c r="AT250" s="14">
        <v>0.58124842587453196</v>
      </c>
      <c r="AU250" s="14">
        <v>0.614470814578716</v>
      </c>
      <c r="AV250" s="14">
        <v>0.62176702647038196</v>
      </c>
      <c r="AW250" s="14">
        <v>0.53422093394604397</v>
      </c>
      <c r="AX250" s="14">
        <v>0.58412029776372898</v>
      </c>
      <c r="AY250" s="14">
        <v>0.69072876492642898</v>
      </c>
      <c r="AZ250" s="14">
        <v>0.65534971335492498</v>
      </c>
      <c r="BA250" s="14">
        <v>0.52245365598515803</v>
      </c>
      <c r="BB250" s="14"/>
      <c r="BC250" s="14">
        <v>0.53279974340720104</v>
      </c>
      <c r="BD250" s="14">
        <v>0.60621215130559802</v>
      </c>
      <c r="BE250" s="14"/>
      <c r="BF250" s="14">
        <v>0.62912932730100302</v>
      </c>
      <c r="BG250" s="14">
        <v>0.564468169389574</v>
      </c>
      <c r="BH250" s="14">
        <v>0.59186614034261098</v>
      </c>
      <c r="BI250" s="14">
        <v>0.60206254576032903</v>
      </c>
      <c r="BJ250" s="14"/>
      <c r="BK250" s="14">
        <v>0.58820449208960601</v>
      </c>
      <c r="BL250" s="14">
        <v>0.59730612138069805</v>
      </c>
      <c r="BM250" s="14">
        <v>0.57333092442607703</v>
      </c>
      <c r="BN250" s="14">
        <v>0.61416801277785904</v>
      </c>
      <c r="BO250" s="14"/>
      <c r="BP250" s="14">
        <v>0.55557171756449197</v>
      </c>
      <c r="BQ250" s="14">
        <v>0.61506349794808302</v>
      </c>
      <c r="BR250" s="14">
        <v>0.62120174402009598</v>
      </c>
      <c r="BS250" s="14">
        <v>0.535462003320888</v>
      </c>
      <c r="BT250" s="14">
        <v>0.60346684201347001</v>
      </c>
    </row>
    <row r="251" spans="2:72" x14ac:dyDescent="0.35">
      <c r="B251" t="s">
        <v>102</v>
      </c>
      <c r="C251" s="14">
        <v>0</v>
      </c>
      <c r="D251" s="14">
        <v>0</v>
      </c>
      <c r="E251" s="14">
        <v>0</v>
      </c>
      <c r="F251" s="14"/>
      <c r="G251" s="14">
        <v>0</v>
      </c>
      <c r="H251" s="14">
        <v>0</v>
      </c>
      <c r="I251" s="14">
        <v>0</v>
      </c>
      <c r="J251" s="14">
        <v>0</v>
      </c>
      <c r="K251" s="14">
        <v>0</v>
      </c>
      <c r="L251" s="14">
        <v>0</v>
      </c>
      <c r="M251" s="14"/>
      <c r="N251" s="14">
        <v>0</v>
      </c>
      <c r="O251" s="14">
        <v>0</v>
      </c>
      <c r="P251" s="14">
        <v>0</v>
      </c>
      <c r="Q251" s="14">
        <v>0</v>
      </c>
      <c r="R251" s="14"/>
      <c r="S251" s="14">
        <v>0</v>
      </c>
      <c r="T251" s="14">
        <v>0</v>
      </c>
      <c r="U251" s="14">
        <v>0</v>
      </c>
      <c r="V251" s="14">
        <v>0</v>
      </c>
      <c r="W251" s="14">
        <v>0</v>
      </c>
      <c r="X251" s="14">
        <v>0</v>
      </c>
      <c r="Y251" s="14">
        <v>0</v>
      </c>
      <c r="Z251" s="14">
        <v>0</v>
      </c>
      <c r="AA251" s="14">
        <v>0</v>
      </c>
      <c r="AB251" s="14">
        <v>0</v>
      </c>
      <c r="AC251" s="14">
        <v>0</v>
      </c>
      <c r="AD251" s="14">
        <v>0</v>
      </c>
      <c r="AE251" s="14"/>
      <c r="AF251" s="14">
        <v>0</v>
      </c>
      <c r="AG251" s="14">
        <v>0</v>
      </c>
      <c r="AH251" s="14">
        <v>0</v>
      </c>
      <c r="AI251" s="14">
        <v>0</v>
      </c>
      <c r="AJ251" s="14">
        <v>0</v>
      </c>
      <c r="AK251" s="14"/>
      <c r="AL251" s="14">
        <v>0</v>
      </c>
      <c r="AM251" s="14">
        <v>0</v>
      </c>
      <c r="AN251" s="14">
        <v>0</v>
      </c>
      <c r="AO251" s="14">
        <v>0</v>
      </c>
      <c r="AP251" s="14">
        <v>0</v>
      </c>
      <c r="AQ251" s="14">
        <v>0</v>
      </c>
      <c r="AR251" s="14">
        <v>0</v>
      </c>
      <c r="AS251" s="14">
        <v>0</v>
      </c>
      <c r="AT251" s="14">
        <v>0</v>
      </c>
      <c r="AU251" s="14">
        <v>0</v>
      </c>
      <c r="AV251" s="14">
        <v>0</v>
      </c>
      <c r="AW251" s="14">
        <v>0</v>
      </c>
      <c r="AX251" s="14">
        <v>0</v>
      </c>
      <c r="AY251" s="14">
        <v>0</v>
      </c>
      <c r="AZ251" s="14">
        <v>0</v>
      </c>
      <c r="BA251" s="14">
        <v>0</v>
      </c>
      <c r="BB251" s="14"/>
      <c r="BC251" s="14">
        <v>0</v>
      </c>
      <c r="BD251" s="14">
        <v>0</v>
      </c>
      <c r="BE251" s="14"/>
      <c r="BF251" s="14">
        <v>0</v>
      </c>
      <c r="BG251" s="14">
        <v>0</v>
      </c>
      <c r="BH251" s="14">
        <v>0</v>
      </c>
      <c r="BI251" s="14">
        <v>0</v>
      </c>
      <c r="BJ251" s="14"/>
      <c r="BK251" s="14">
        <v>0</v>
      </c>
      <c r="BL251" s="14">
        <v>0</v>
      </c>
      <c r="BM251" s="14">
        <v>0</v>
      </c>
      <c r="BN251" s="14">
        <v>0</v>
      </c>
      <c r="BO251" s="14"/>
      <c r="BP251" s="14">
        <v>0</v>
      </c>
      <c r="BQ251" s="14">
        <v>0</v>
      </c>
      <c r="BR251" s="14">
        <v>0</v>
      </c>
      <c r="BS251" s="14">
        <v>0</v>
      </c>
      <c r="BT251" s="14">
        <v>0</v>
      </c>
    </row>
    <row r="252" spans="2:72" x14ac:dyDescent="0.35">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row>
    <row r="253" spans="2:72" x14ac:dyDescent="0.35">
      <c r="B253" s="6" t="s">
        <v>185</v>
      </c>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row>
    <row r="254" spans="2:72" x14ac:dyDescent="0.35">
      <c r="B254" s="21" t="s">
        <v>106</v>
      </c>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row>
    <row r="255" spans="2:72" x14ac:dyDescent="0.35">
      <c r="B255" t="s">
        <v>179</v>
      </c>
      <c r="C255" s="14">
        <v>0.24379297316201901</v>
      </c>
      <c r="D255" s="14">
        <v>0.234858037150591</v>
      </c>
      <c r="E255" s="14">
        <v>0.25211412655292997</v>
      </c>
      <c r="F255" s="14"/>
      <c r="G255" s="14">
        <v>0.24210861765338701</v>
      </c>
      <c r="H255" s="14">
        <v>0.27189208512076402</v>
      </c>
      <c r="I255" s="14">
        <v>0.22760841462188999</v>
      </c>
      <c r="J255" s="14">
        <v>0.21422128669634199</v>
      </c>
      <c r="K255" s="14">
        <v>0.20937518003522301</v>
      </c>
      <c r="L255" s="14">
        <v>0.28231014092488699</v>
      </c>
      <c r="M255" s="14"/>
      <c r="N255" s="14">
        <v>0.30548093660536602</v>
      </c>
      <c r="O255" s="14">
        <v>0.224410379892478</v>
      </c>
      <c r="P255" s="14">
        <v>0.22929903094010701</v>
      </c>
      <c r="Q255" s="14">
        <v>0.20841910033650901</v>
      </c>
      <c r="R255" s="14"/>
      <c r="S255" s="14">
        <v>0.28056762742660701</v>
      </c>
      <c r="T255" s="14">
        <v>0.23337277126309799</v>
      </c>
      <c r="U255" s="14">
        <v>0.25675775335334999</v>
      </c>
      <c r="V255" s="14">
        <v>0.23067033965994599</v>
      </c>
      <c r="W255" s="14">
        <v>0.223195233602832</v>
      </c>
      <c r="X255" s="14">
        <v>0.226963021310645</v>
      </c>
      <c r="Y255" s="14">
        <v>0.218513784205071</v>
      </c>
      <c r="Z255" s="14">
        <v>0.232253149107428</v>
      </c>
      <c r="AA255" s="14">
        <v>0.245937728983668</v>
      </c>
      <c r="AB255" s="14">
        <v>0.26070262753946299</v>
      </c>
      <c r="AC255" s="14">
        <v>0.20982606675326801</v>
      </c>
      <c r="AD255" s="14">
        <v>0.301639340413769</v>
      </c>
      <c r="AE255" s="14"/>
      <c r="AF255" s="14">
        <v>0.20714448298270799</v>
      </c>
      <c r="AG255" s="14">
        <v>0.22094064627793</v>
      </c>
      <c r="AH255" s="14">
        <v>0.26497831573083003</v>
      </c>
      <c r="AI255" s="14">
        <v>0.30181430725032599</v>
      </c>
      <c r="AJ255" s="14">
        <v>0.40214088578623097</v>
      </c>
      <c r="AK255" s="14"/>
      <c r="AL255" s="14">
        <v>0.11038209773584</v>
      </c>
      <c r="AM255" s="14">
        <v>0.187786044921574</v>
      </c>
      <c r="AN255" s="14">
        <v>0.23165740327576001</v>
      </c>
      <c r="AO255" s="14">
        <v>0.22489507375956599</v>
      </c>
      <c r="AP255" s="14">
        <v>0.23516529332283201</v>
      </c>
      <c r="AQ255" s="14">
        <v>0.22023412118055599</v>
      </c>
      <c r="AR255" s="14">
        <v>0.24508506501674501</v>
      </c>
      <c r="AS255" s="14">
        <v>0.23231835645054999</v>
      </c>
      <c r="AT255" s="14">
        <v>0.21802861185667999</v>
      </c>
      <c r="AU255" s="14">
        <v>0.25553567904098601</v>
      </c>
      <c r="AV255" s="14">
        <v>0.25187725767361802</v>
      </c>
      <c r="AW255" s="14">
        <v>0.25612034294638297</v>
      </c>
      <c r="AX255" s="14">
        <v>0.24403823576911901</v>
      </c>
      <c r="AY255" s="14">
        <v>0.217650997819859</v>
      </c>
      <c r="AZ255" s="14">
        <v>0.31476835588464003</v>
      </c>
      <c r="BA255" s="14">
        <v>0.37228920886397698</v>
      </c>
      <c r="BB255" s="14"/>
      <c r="BC255" s="14">
        <v>0.27517000546111398</v>
      </c>
      <c r="BD255" s="14">
        <v>0.23004232525045901</v>
      </c>
      <c r="BE255" s="14"/>
      <c r="BF255" s="14">
        <v>0.30656154821027298</v>
      </c>
      <c r="BG255" s="14">
        <v>0.245733564754716</v>
      </c>
      <c r="BH255" s="14">
        <v>0.223467280404892</v>
      </c>
      <c r="BI255" s="14">
        <v>0.144013686105713</v>
      </c>
      <c r="BJ255" s="14"/>
      <c r="BK255" s="14">
        <v>0.32654827810381898</v>
      </c>
      <c r="BL255" s="14">
        <v>0.28612451230911901</v>
      </c>
      <c r="BM255" s="14">
        <v>0.22214142893460501</v>
      </c>
      <c r="BN255" s="14">
        <v>0.153769526705514</v>
      </c>
      <c r="BO255" s="14"/>
      <c r="BP255" s="14">
        <v>0.20595851322367101</v>
      </c>
      <c r="BQ255" s="14">
        <v>0.181699997117312</v>
      </c>
      <c r="BR255" s="14">
        <v>0.246922360978793</v>
      </c>
      <c r="BS255" s="14">
        <v>0.51753345829351605</v>
      </c>
      <c r="BT255" s="14">
        <v>5.7043804192734797E-2</v>
      </c>
    </row>
    <row r="256" spans="2:72" x14ac:dyDescent="0.35">
      <c r="B256" t="s">
        <v>180</v>
      </c>
      <c r="C256" s="14">
        <v>0.39674318823134502</v>
      </c>
      <c r="D256" s="14">
        <v>0.39589095956875903</v>
      </c>
      <c r="E256" s="14">
        <v>0.39783419918517998</v>
      </c>
      <c r="F256" s="14"/>
      <c r="G256" s="14">
        <v>0.398612161434103</v>
      </c>
      <c r="H256" s="14">
        <v>0.39413849451280403</v>
      </c>
      <c r="I256" s="14">
        <v>0.42116857699200599</v>
      </c>
      <c r="J256" s="14">
        <v>0.39481148761020302</v>
      </c>
      <c r="K256" s="14">
        <v>0.39710456947925699</v>
      </c>
      <c r="L256" s="14">
        <v>0.37905425884504401</v>
      </c>
      <c r="M256" s="14"/>
      <c r="N256" s="14">
        <v>0.40734254175164503</v>
      </c>
      <c r="O256" s="14">
        <v>0.41933996595197398</v>
      </c>
      <c r="P256" s="14">
        <v>0.39212420448158097</v>
      </c>
      <c r="Q256" s="14">
        <v>0.36848396926222898</v>
      </c>
      <c r="R256" s="14"/>
      <c r="S256" s="14">
        <v>0.39338335139172598</v>
      </c>
      <c r="T256" s="14">
        <v>0.41499153098798702</v>
      </c>
      <c r="U256" s="14">
        <v>0.35383247445642102</v>
      </c>
      <c r="V256" s="14">
        <v>0.41598150927649102</v>
      </c>
      <c r="W256" s="14">
        <v>0.39996310063838397</v>
      </c>
      <c r="X256" s="14">
        <v>0.37891860624193202</v>
      </c>
      <c r="Y256" s="14">
        <v>0.41001414033206202</v>
      </c>
      <c r="Z256" s="14">
        <v>0.43552980634412902</v>
      </c>
      <c r="AA256" s="14">
        <v>0.36753976894485701</v>
      </c>
      <c r="AB256" s="14">
        <v>0.39675953507174</v>
      </c>
      <c r="AC256" s="14">
        <v>0.43762892908176798</v>
      </c>
      <c r="AD256" s="14">
        <v>0.38775003637768601</v>
      </c>
      <c r="AE256" s="14"/>
      <c r="AF256" s="14">
        <v>0.37088090751288499</v>
      </c>
      <c r="AG256" s="14">
        <v>0.41998536886327098</v>
      </c>
      <c r="AH256" s="14">
        <v>0.41217758337854199</v>
      </c>
      <c r="AI256" s="14">
        <v>0.39582420774337101</v>
      </c>
      <c r="AJ256" s="14">
        <v>0.33822646999552097</v>
      </c>
      <c r="AK256" s="14"/>
      <c r="AL256" s="14">
        <v>0.30606459950026399</v>
      </c>
      <c r="AM256" s="14">
        <v>0.35121519724953099</v>
      </c>
      <c r="AN256" s="14">
        <v>0.37164502823835399</v>
      </c>
      <c r="AO256" s="14">
        <v>0.35427895181667102</v>
      </c>
      <c r="AP256" s="14">
        <v>0.40474807525100298</v>
      </c>
      <c r="AQ256" s="14">
        <v>0.398515441040109</v>
      </c>
      <c r="AR256" s="14">
        <v>0.40404530435798602</v>
      </c>
      <c r="AS256" s="14">
        <v>0.39171068353723199</v>
      </c>
      <c r="AT256" s="14">
        <v>0.41081628501589201</v>
      </c>
      <c r="AU256" s="14">
        <v>0.40417030324738901</v>
      </c>
      <c r="AV256" s="14">
        <v>0.39209821486450702</v>
      </c>
      <c r="AW256" s="14">
        <v>0.44201756885435101</v>
      </c>
      <c r="AX256" s="14">
        <v>0.45585028904205599</v>
      </c>
      <c r="AY256" s="14">
        <v>0.45934431186679497</v>
      </c>
      <c r="AZ256" s="14">
        <v>0.41012451387111298</v>
      </c>
      <c r="BA256" s="14">
        <v>0.40763139128996201</v>
      </c>
      <c r="BB256" s="14"/>
      <c r="BC256" s="14">
        <v>0.40437445635989</v>
      </c>
      <c r="BD256" s="14">
        <v>0.39339886681324299</v>
      </c>
      <c r="BE256" s="14"/>
      <c r="BF256" s="14">
        <v>0.40218194593388501</v>
      </c>
      <c r="BG256" s="14">
        <v>0.41761216143922297</v>
      </c>
      <c r="BH256" s="14">
        <v>0.39167549596586299</v>
      </c>
      <c r="BI256" s="14">
        <v>0.34165673597245999</v>
      </c>
      <c r="BJ256" s="14"/>
      <c r="BK256" s="14">
        <v>0.427157068769698</v>
      </c>
      <c r="BL256" s="14">
        <v>0.42736323809555299</v>
      </c>
      <c r="BM256" s="14">
        <v>0.40025968891764602</v>
      </c>
      <c r="BN256" s="14">
        <v>0.33198699188931002</v>
      </c>
      <c r="BO256" s="14"/>
      <c r="BP256" s="14">
        <v>0.46428952412584701</v>
      </c>
      <c r="BQ256" s="14">
        <v>0.49793534739283002</v>
      </c>
      <c r="BR256" s="14">
        <v>0.43768008533064401</v>
      </c>
      <c r="BS256" s="14">
        <v>0.37630120330244599</v>
      </c>
      <c r="BT256" s="14">
        <v>0.27921090690619998</v>
      </c>
    </row>
    <row r="257" spans="2:72" x14ac:dyDescent="0.35">
      <c r="B257" t="s">
        <v>181</v>
      </c>
      <c r="C257" s="14">
        <v>0.19425499176092301</v>
      </c>
      <c r="D257" s="14">
        <v>0.20297402278715501</v>
      </c>
      <c r="E257" s="14">
        <v>0.18563067730886401</v>
      </c>
      <c r="F257" s="14"/>
      <c r="G257" s="14">
        <v>0.20708088719300599</v>
      </c>
      <c r="H257" s="14">
        <v>0.188726946562841</v>
      </c>
      <c r="I257" s="14">
        <v>0.20677297901729999</v>
      </c>
      <c r="J257" s="14">
        <v>0.201281248011003</v>
      </c>
      <c r="K257" s="14">
        <v>0.209727900701558</v>
      </c>
      <c r="L257" s="14">
        <v>0.16398278689533299</v>
      </c>
      <c r="M257" s="14"/>
      <c r="N257" s="14">
        <v>0.14903063605200301</v>
      </c>
      <c r="O257" s="14">
        <v>0.19300992739050901</v>
      </c>
      <c r="P257" s="14">
        <v>0.21511836440722401</v>
      </c>
      <c r="Q257" s="14">
        <v>0.226035051105411</v>
      </c>
      <c r="R257" s="14"/>
      <c r="S257" s="14">
        <v>0.190748147818323</v>
      </c>
      <c r="T257" s="14">
        <v>0.18001022614395101</v>
      </c>
      <c r="U257" s="14">
        <v>0.206395204259648</v>
      </c>
      <c r="V257" s="14">
        <v>0.17373515204318099</v>
      </c>
      <c r="W257" s="14">
        <v>0.20451400132120801</v>
      </c>
      <c r="X257" s="14">
        <v>0.215123217639512</v>
      </c>
      <c r="Y257" s="14">
        <v>0.22405632697210401</v>
      </c>
      <c r="Z257" s="14">
        <v>0.16552963738953799</v>
      </c>
      <c r="AA257" s="14">
        <v>0.21771059680395399</v>
      </c>
      <c r="AB257" s="14">
        <v>0.16675368183129599</v>
      </c>
      <c r="AC257" s="14">
        <v>0.19663739841623901</v>
      </c>
      <c r="AD257" s="14">
        <v>0.16631856238621001</v>
      </c>
      <c r="AE257" s="14"/>
      <c r="AF257" s="14">
        <v>0.230522416361814</v>
      </c>
      <c r="AG257" s="14">
        <v>0.19469137227827299</v>
      </c>
      <c r="AH257" s="14">
        <v>0.169685439746523</v>
      </c>
      <c r="AI257" s="14">
        <v>0.18131854906484701</v>
      </c>
      <c r="AJ257" s="14">
        <v>0.14994087500391601</v>
      </c>
      <c r="AK257" s="14"/>
      <c r="AL257" s="14">
        <v>0.31862047389874398</v>
      </c>
      <c r="AM257" s="14">
        <v>0.27940330457791701</v>
      </c>
      <c r="AN257" s="14">
        <v>0.21827050366644199</v>
      </c>
      <c r="AO257" s="14">
        <v>0.20504394275683899</v>
      </c>
      <c r="AP257" s="14">
        <v>0.20461781625058101</v>
      </c>
      <c r="AQ257" s="14">
        <v>0.207173163583182</v>
      </c>
      <c r="AR257" s="14">
        <v>0.20743353300940701</v>
      </c>
      <c r="AS257" s="14">
        <v>0.19076467051419599</v>
      </c>
      <c r="AT257" s="14">
        <v>0.19563200089021299</v>
      </c>
      <c r="AU257" s="14">
        <v>0.16542413580759199</v>
      </c>
      <c r="AV257" s="14">
        <v>0.19328911049523301</v>
      </c>
      <c r="AW257" s="14">
        <v>0.14584042167355901</v>
      </c>
      <c r="AX257" s="14">
        <v>0.17662086621731801</v>
      </c>
      <c r="AY257" s="14">
        <v>0.18582651732206501</v>
      </c>
      <c r="AZ257" s="14">
        <v>0.15129336406465599</v>
      </c>
      <c r="BA257" s="14">
        <v>0.108800668919937</v>
      </c>
      <c r="BB257" s="14"/>
      <c r="BC257" s="14">
        <v>0.178927165240684</v>
      </c>
      <c r="BD257" s="14">
        <v>0.20097224735476499</v>
      </c>
      <c r="BE257" s="14"/>
      <c r="BF257" s="14">
        <v>0.14833639356082801</v>
      </c>
      <c r="BG257" s="14">
        <v>0.17734001569483701</v>
      </c>
      <c r="BH257" s="14">
        <v>0.21353156942943699</v>
      </c>
      <c r="BI257" s="14">
        <v>0.29819921006503403</v>
      </c>
      <c r="BJ257" s="14"/>
      <c r="BK257" s="14">
        <v>0.137995826528751</v>
      </c>
      <c r="BL257" s="14">
        <v>0.166918988365859</v>
      </c>
      <c r="BM257" s="14">
        <v>0.20243776962801199</v>
      </c>
      <c r="BN257" s="14">
        <v>0.26489126345700498</v>
      </c>
      <c r="BO257" s="14"/>
      <c r="BP257" s="14">
        <v>0.20461503467064901</v>
      </c>
      <c r="BQ257" s="14">
        <v>0.20136100529659101</v>
      </c>
      <c r="BR257" s="14">
        <v>0.173745603450248</v>
      </c>
      <c r="BS257" s="14">
        <v>5.4601041299889401E-2</v>
      </c>
      <c r="BT257" s="14">
        <v>0.31969538889566002</v>
      </c>
    </row>
    <row r="258" spans="2:72" x14ac:dyDescent="0.35">
      <c r="B258" t="s">
        <v>182</v>
      </c>
      <c r="C258" s="14">
        <v>9.6215859462631698E-2</v>
      </c>
      <c r="D258" s="14">
        <v>0.102181474309701</v>
      </c>
      <c r="E258" s="14">
        <v>9.0823195738040402E-2</v>
      </c>
      <c r="F258" s="14"/>
      <c r="G258" s="14">
        <v>9.6486795220627503E-2</v>
      </c>
      <c r="H258" s="14">
        <v>9.1488681732630694E-2</v>
      </c>
      <c r="I258" s="14">
        <v>9.1506436435546498E-2</v>
      </c>
      <c r="J258" s="14">
        <v>0.100502694002766</v>
      </c>
      <c r="K258" s="14">
        <v>0.10289587256603799</v>
      </c>
      <c r="L258" s="14">
        <v>9.5759661255674103E-2</v>
      </c>
      <c r="M258" s="14"/>
      <c r="N258" s="14">
        <v>8.4470161264972199E-2</v>
      </c>
      <c r="O258" s="14">
        <v>9.3927940411519195E-2</v>
      </c>
      <c r="P258" s="14">
        <v>0.10134198492775701</v>
      </c>
      <c r="Q258" s="14">
        <v>0.106281314573642</v>
      </c>
      <c r="R258" s="14"/>
      <c r="S258" s="14">
        <v>8.8121398965234105E-2</v>
      </c>
      <c r="T258" s="14">
        <v>9.6272166717052396E-2</v>
      </c>
      <c r="U258" s="14">
        <v>0.10359232900936199</v>
      </c>
      <c r="V258" s="14">
        <v>0.11331576783959001</v>
      </c>
      <c r="W258" s="14">
        <v>9.3611794221572606E-2</v>
      </c>
      <c r="X258" s="14">
        <v>0.105408823010872</v>
      </c>
      <c r="Y258" s="14">
        <v>8.7578630120233203E-2</v>
      </c>
      <c r="Z258" s="14">
        <v>9.4329671935991802E-2</v>
      </c>
      <c r="AA258" s="14">
        <v>0.104663618036997</v>
      </c>
      <c r="AB258" s="14">
        <v>8.9701725691855597E-2</v>
      </c>
      <c r="AC258" s="14">
        <v>8.0290606335027506E-2</v>
      </c>
      <c r="AD258" s="14">
        <v>8.1889509506939795E-2</v>
      </c>
      <c r="AE258" s="14"/>
      <c r="AF258" s="14">
        <v>0.10580644385113</v>
      </c>
      <c r="AG258" s="14">
        <v>9.63087741531682E-2</v>
      </c>
      <c r="AH258" s="14">
        <v>9.6355810416246607E-2</v>
      </c>
      <c r="AI258" s="14">
        <v>7.6591618694362304E-2</v>
      </c>
      <c r="AJ258" s="14">
        <v>5.0500743775691602E-2</v>
      </c>
      <c r="AK258" s="14"/>
      <c r="AL258" s="14">
        <v>6.1191695697572199E-2</v>
      </c>
      <c r="AM258" s="14">
        <v>8.9050454517081004E-2</v>
      </c>
      <c r="AN258" s="14">
        <v>0.103111012898816</v>
      </c>
      <c r="AO258" s="14">
        <v>0.11941733388775</v>
      </c>
      <c r="AP258" s="14">
        <v>9.4225233428567104E-2</v>
      </c>
      <c r="AQ258" s="14">
        <v>9.5898412264182498E-2</v>
      </c>
      <c r="AR258" s="14">
        <v>7.8219973943425503E-2</v>
      </c>
      <c r="AS258" s="14">
        <v>0.118541437653413</v>
      </c>
      <c r="AT258" s="14">
        <v>9.3314392261248102E-2</v>
      </c>
      <c r="AU258" s="14">
        <v>0.112200679866597</v>
      </c>
      <c r="AV258" s="14">
        <v>0.103910072272413</v>
      </c>
      <c r="AW258" s="14">
        <v>0.10213201453696701</v>
      </c>
      <c r="AX258" s="14">
        <v>8.1609134428437799E-2</v>
      </c>
      <c r="AY258" s="14">
        <v>9.61858966699429E-2</v>
      </c>
      <c r="AZ258" s="14">
        <v>6.3723843441885503E-2</v>
      </c>
      <c r="BA258" s="14">
        <v>6.2700927313489405E-2</v>
      </c>
      <c r="BB258" s="14"/>
      <c r="BC258" s="14">
        <v>9.0506579430892395E-2</v>
      </c>
      <c r="BD258" s="14">
        <v>9.8717890209089998E-2</v>
      </c>
      <c r="BE258" s="14"/>
      <c r="BF258" s="14">
        <v>9.0026244336418995E-2</v>
      </c>
      <c r="BG258" s="14">
        <v>9.9750103627683995E-2</v>
      </c>
      <c r="BH258" s="14">
        <v>9.6406100394197905E-2</v>
      </c>
      <c r="BI258" s="14">
        <v>0.10010214170344101</v>
      </c>
      <c r="BJ258" s="14"/>
      <c r="BK258" s="14">
        <v>6.9574313492759499E-2</v>
      </c>
      <c r="BL258" s="14">
        <v>8.2330001531469493E-2</v>
      </c>
      <c r="BM258" s="14">
        <v>0.109218002988286</v>
      </c>
      <c r="BN258" s="14">
        <v>0.11556860851249499</v>
      </c>
      <c r="BO258" s="14"/>
      <c r="BP258" s="14">
        <v>8.1960742072231099E-2</v>
      </c>
      <c r="BQ258" s="14">
        <v>7.2393398610173895E-2</v>
      </c>
      <c r="BR258" s="14">
        <v>9.42771312515472E-2</v>
      </c>
      <c r="BS258" s="14">
        <v>2.6814823057388699E-2</v>
      </c>
      <c r="BT258" s="14">
        <v>0.18904478676269401</v>
      </c>
    </row>
    <row r="259" spans="2:72" x14ac:dyDescent="0.35">
      <c r="B259" t="s">
        <v>183</v>
      </c>
      <c r="C259" s="14">
        <v>6.1611042891598501E-2</v>
      </c>
      <c r="D259" s="14">
        <v>5.76878525112643E-2</v>
      </c>
      <c r="E259" s="14">
        <v>6.5232526777547303E-2</v>
      </c>
      <c r="F259" s="14"/>
      <c r="G259" s="14">
        <v>4.71138411108191E-2</v>
      </c>
      <c r="H259" s="14">
        <v>4.4051462349970302E-2</v>
      </c>
      <c r="I259" s="14">
        <v>4.7754038920978403E-2</v>
      </c>
      <c r="J259" s="14">
        <v>8.22567059011379E-2</v>
      </c>
      <c r="K259" s="14">
        <v>7.1261820081513397E-2</v>
      </c>
      <c r="L259" s="14">
        <v>7.3559218539503202E-2</v>
      </c>
      <c r="M259" s="14"/>
      <c r="N259" s="14">
        <v>4.8106513157344301E-2</v>
      </c>
      <c r="O259" s="14">
        <v>6.2373358652505498E-2</v>
      </c>
      <c r="P259" s="14">
        <v>5.7066284475283599E-2</v>
      </c>
      <c r="Q259" s="14">
        <v>7.9336207224646696E-2</v>
      </c>
      <c r="R259" s="14"/>
      <c r="S259" s="14">
        <v>4.0658450198049298E-2</v>
      </c>
      <c r="T259" s="14">
        <v>6.6773038702780396E-2</v>
      </c>
      <c r="U259" s="14">
        <v>6.4643463085770098E-2</v>
      </c>
      <c r="V259" s="14">
        <v>6.3530009268199406E-2</v>
      </c>
      <c r="W259" s="14">
        <v>6.5865498006405399E-2</v>
      </c>
      <c r="X259" s="14">
        <v>6.5309729023400001E-2</v>
      </c>
      <c r="Y259" s="14">
        <v>5.6715401631208397E-2</v>
      </c>
      <c r="Z259" s="14">
        <v>6.44827689256426E-2</v>
      </c>
      <c r="AA259" s="14">
        <v>6.0234803953428499E-2</v>
      </c>
      <c r="AB259" s="14">
        <v>7.7514639679227004E-2</v>
      </c>
      <c r="AC259" s="14">
        <v>6.7901693300034802E-2</v>
      </c>
      <c r="AD259" s="14">
        <v>5.82189875941726E-2</v>
      </c>
      <c r="AE259" s="14"/>
      <c r="AF259" s="14">
        <v>7.4105917258942902E-2</v>
      </c>
      <c r="AG259" s="14">
        <v>6.0221084761625902E-2</v>
      </c>
      <c r="AH259" s="14">
        <v>5.2596499394228301E-2</v>
      </c>
      <c r="AI259" s="14">
        <v>4.0414274791788302E-2</v>
      </c>
      <c r="AJ259" s="14">
        <v>4.76455644306591E-2</v>
      </c>
      <c r="AK259" s="14"/>
      <c r="AL259" s="14">
        <v>0.125750377094693</v>
      </c>
      <c r="AM259" s="14">
        <v>8.3527879682330095E-2</v>
      </c>
      <c r="AN259" s="14">
        <v>6.0534579321893503E-2</v>
      </c>
      <c r="AO259" s="14">
        <v>8.8914347201645996E-2</v>
      </c>
      <c r="AP259" s="14">
        <v>5.0385648348321203E-2</v>
      </c>
      <c r="AQ259" s="14">
        <v>7.3174782214442194E-2</v>
      </c>
      <c r="AR259" s="14">
        <v>5.8688420114951803E-2</v>
      </c>
      <c r="AS259" s="14">
        <v>6.3609363108001193E-2</v>
      </c>
      <c r="AT259" s="14">
        <v>7.6337605664727096E-2</v>
      </c>
      <c r="AU259" s="14">
        <v>5.5635621273141797E-2</v>
      </c>
      <c r="AV259" s="14">
        <v>5.18261834683603E-2</v>
      </c>
      <c r="AW259" s="14">
        <v>5.15831627797919E-2</v>
      </c>
      <c r="AX259" s="14">
        <v>3.8821814811038802E-2</v>
      </c>
      <c r="AY259" s="14">
        <v>4.0992276321339297E-2</v>
      </c>
      <c r="AZ259" s="14">
        <v>6.00899227377059E-2</v>
      </c>
      <c r="BA259" s="14">
        <v>4.4576601310232798E-2</v>
      </c>
      <c r="BB259" s="14"/>
      <c r="BC259" s="14">
        <v>4.57836053107138E-2</v>
      </c>
      <c r="BD259" s="14">
        <v>6.8547247674841494E-2</v>
      </c>
      <c r="BE259" s="14"/>
      <c r="BF259" s="14">
        <v>5.1147222173069301E-2</v>
      </c>
      <c r="BG259" s="14">
        <v>5.6965437135880301E-2</v>
      </c>
      <c r="BH259" s="14">
        <v>6.6276015734327301E-2</v>
      </c>
      <c r="BI259" s="14">
        <v>8.6784386629917207E-2</v>
      </c>
      <c r="BJ259" s="14"/>
      <c r="BK259" s="14">
        <v>3.8190221884577602E-2</v>
      </c>
      <c r="BL259" s="14">
        <v>3.4648024860649697E-2</v>
      </c>
      <c r="BM259" s="14">
        <v>6.0327403190396499E-2</v>
      </c>
      <c r="BN259" s="14">
        <v>0.112057228075558</v>
      </c>
      <c r="BO259" s="14"/>
      <c r="BP259" s="14">
        <v>3.50768846992522E-2</v>
      </c>
      <c r="BQ259" s="14">
        <v>4.02969503217619E-2</v>
      </c>
      <c r="BR259" s="14">
        <v>4.6166917363435797E-2</v>
      </c>
      <c r="BS259" s="14">
        <v>2.3663259500702801E-2</v>
      </c>
      <c r="BT259" s="14">
        <v>0.139307212691133</v>
      </c>
    </row>
    <row r="260" spans="2:72" x14ac:dyDescent="0.35">
      <c r="B260" t="s">
        <v>102</v>
      </c>
      <c r="C260" s="14">
        <v>7.3819444914830397E-3</v>
      </c>
      <c r="D260" s="14">
        <v>6.4076536725306103E-3</v>
      </c>
      <c r="E260" s="14">
        <v>8.3652744374381905E-3</v>
      </c>
      <c r="F260" s="14"/>
      <c r="G260" s="14">
        <v>8.5976973880571902E-3</v>
      </c>
      <c r="H260" s="14">
        <v>9.70232972098997E-3</v>
      </c>
      <c r="I260" s="14">
        <v>5.1895540122794898E-3</v>
      </c>
      <c r="J260" s="14">
        <v>6.9265777785476098E-3</v>
      </c>
      <c r="K260" s="14">
        <v>9.6346571364111198E-3</v>
      </c>
      <c r="L260" s="14">
        <v>5.3339335395584898E-3</v>
      </c>
      <c r="M260" s="14"/>
      <c r="N260" s="14">
        <v>5.5692111686704102E-3</v>
      </c>
      <c r="O260" s="14">
        <v>6.9384277010135602E-3</v>
      </c>
      <c r="P260" s="14">
        <v>5.0501307680476401E-3</v>
      </c>
      <c r="Q260" s="14">
        <v>1.1444357497562599E-2</v>
      </c>
      <c r="R260" s="14"/>
      <c r="S260" s="14">
        <v>6.5210242000610704E-3</v>
      </c>
      <c r="T260" s="14">
        <v>8.5802661851315902E-3</v>
      </c>
      <c r="U260" s="14">
        <v>1.47787758354497E-2</v>
      </c>
      <c r="V260" s="14">
        <v>2.7672219125936099E-3</v>
      </c>
      <c r="W260" s="14">
        <v>1.2850372209598501E-2</v>
      </c>
      <c r="X260" s="14">
        <v>8.2766027736386506E-3</v>
      </c>
      <c r="Y260" s="14">
        <v>3.1217167393207501E-3</v>
      </c>
      <c r="Z260" s="14">
        <v>7.8749662972695308E-3</v>
      </c>
      <c r="AA260" s="14">
        <v>3.9134832770941702E-3</v>
      </c>
      <c r="AB260" s="14">
        <v>8.5677901864183708E-3</v>
      </c>
      <c r="AC260" s="14">
        <v>7.7153061136619999E-3</v>
      </c>
      <c r="AD260" s="14">
        <v>4.1835637212232803E-3</v>
      </c>
      <c r="AE260" s="14"/>
      <c r="AF260" s="14">
        <v>1.15398320325199E-2</v>
      </c>
      <c r="AG260" s="14">
        <v>7.8527536657316092E-3</v>
      </c>
      <c r="AH260" s="14">
        <v>4.2063513336297598E-3</v>
      </c>
      <c r="AI260" s="14">
        <v>4.0370424553055201E-3</v>
      </c>
      <c r="AJ260" s="14">
        <v>1.1545461007981201E-2</v>
      </c>
      <c r="AK260" s="14"/>
      <c r="AL260" s="14">
        <v>7.7990756072886594E-2</v>
      </c>
      <c r="AM260" s="14">
        <v>9.0171190515668607E-3</v>
      </c>
      <c r="AN260" s="14">
        <v>1.4781472598734101E-2</v>
      </c>
      <c r="AO260" s="14">
        <v>7.4503505775276001E-3</v>
      </c>
      <c r="AP260" s="14">
        <v>1.08579333986955E-2</v>
      </c>
      <c r="AQ260" s="14">
        <v>5.0040797175275199E-3</v>
      </c>
      <c r="AR260" s="14">
        <v>6.5277035574856099E-3</v>
      </c>
      <c r="AS260" s="14">
        <v>3.0554887366082599E-3</v>
      </c>
      <c r="AT260" s="14">
        <v>5.8711043112397504E-3</v>
      </c>
      <c r="AU260" s="14">
        <v>7.0335807642949496E-3</v>
      </c>
      <c r="AV260" s="14">
        <v>6.9991612258690702E-3</v>
      </c>
      <c r="AW260" s="14">
        <v>2.3064892089484702E-3</v>
      </c>
      <c r="AX260" s="14">
        <v>3.05965973203039E-3</v>
      </c>
      <c r="AY260" s="14">
        <v>0</v>
      </c>
      <c r="AZ260" s="14">
        <v>0</v>
      </c>
      <c r="BA260" s="14">
        <v>4.0012023024011004E-3</v>
      </c>
      <c r="BB260" s="14"/>
      <c r="BC260" s="14">
        <v>5.2381881967057103E-3</v>
      </c>
      <c r="BD260" s="14">
        <v>8.3214226976015097E-3</v>
      </c>
      <c r="BE260" s="14"/>
      <c r="BF260" s="14">
        <v>1.7466457855247299E-3</v>
      </c>
      <c r="BG260" s="14">
        <v>2.5987173476599399E-3</v>
      </c>
      <c r="BH260" s="14">
        <v>8.64353807128301E-3</v>
      </c>
      <c r="BI260" s="14">
        <v>2.9243839523435001E-2</v>
      </c>
      <c r="BJ260" s="14"/>
      <c r="BK260" s="14">
        <v>5.3429122039536602E-4</v>
      </c>
      <c r="BL260" s="14">
        <v>2.6152348373493098E-3</v>
      </c>
      <c r="BM260" s="14">
        <v>5.6157063410549003E-3</v>
      </c>
      <c r="BN260" s="14">
        <v>2.1726381360117598E-2</v>
      </c>
      <c r="BO260" s="14"/>
      <c r="BP260" s="14">
        <v>8.0993012083506195E-3</v>
      </c>
      <c r="BQ260" s="14">
        <v>6.3133012613313501E-3</v>
      </c>
      <c r="BR260" s="14">
        <v>1.20790162533119E-3</v>
      </c>
      <c r="BS260" s="14">
        <v>1.0862145460575001E-3</v>
      </c>
      <c r="BT260" s="14">
        <v>1.5697900551577802E-2</v>
      </c>
    </row>
    <row r="261" spans="2:72" x14ac:dyDescent="0.35">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row>
    <row r="262" spans="2:72" x14ac:dyDescent="0.35">
      <c r="B262" s="6" t="s">
        <v>186</v>
      </c>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row>
    <row r="263" spans="2:72" x14ac:dyDescent="0.35">
      <c r="B263" s="21" t="s">
        <v>106</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row>
    <row r="264" spans="2:72" x14ac:dyDescent="0.35">
      <c r="B264" t="s">
        <v>179</v>
      </c>
      <c r="C264" s="14">
        <v>5.7072071325736003E-2</v>
      </c>
      <c r="D264" s="14">
        <v>5.7029455209394203E-2</v>
      </c>
      <c r="E264" s="14">
        <v>5.6630669943036102E-2</v>
      </c>
      <c r="F264" s="14"/>
      <c r="G264" s="14">
        <v>7.7097011390735395E-2</v>
      </c>
      <c r="H264" s="14">
        <v>7.2719980943665302E-2</v>
      </c>
      <c r="I264" s="14">
        <v>6.2339479846229E-2</v>
      </c>
      <c r="J264" s="14">
        <v>5.3105770133780102E-2</v>
      </c>
      <c r="K264" s="14">
        <v>4.6604347595553E-2</v>
      </c>
      <c r="L264" s="14">
        <v>3.7025874892985797E-2</v>
      </c>
      <c r="M264" s="14"/>
      <c r="N264" s="14">
        <v>5.1197329345381903E-2</v>
      </c>
      <c r="O264" s="14">
        <v>4.98326559122989E-2</v>
      </c>
      <c r="P264" s="14">
        <v>5.4813660219967197E-2</v>
      </c>
      <c r="Q264" s="14">
        <v>7.3823939174694903E-2</v>
      </c>
      <c r="R264" s="14"/>
      <c r="S264" s="14">
        <v>6.3121210878398296E-2</v>
      </c>
      <c r="T264" s="14">
        <v>5.08355586021733E-2</v>
      </c>
      <c r="U264" s="14">
        <v>5.6766747559334099E-2</v>
      </c>
      <c r="V264" s="14">
        <v>6.7577868797593102E-2</v>
      </c>
      <c r="W264" s="14">
        <v>5.62747923090436E-2</v>
      </c>
      <c r="X264" s="14">
        <v>7.10865053669823E-2</v>
      </c>
      <c r="Y264" s="14">
        <v>4.5232283300915499E-2</v>
      </c>
      <c r="Z264" s="14">
        <v>6.7415736110969599E-2</v>
      </c>
      <c r="AA264" s="14">
        <v>4.8135405911170402E-2</v>
      </c>
      <c r="AB264" s="14">
        <v>6.1705084196598599E-2</v>
      </c>
      <c r="AC264" s="14">
        <v>4.4316227812647997E-2</v>
      </c>
      <c r="AD264" s="14">
        <v>4.2839926423459199E-2</v>
      </c>
      <c r="AE264" s="14"/>
      <c r="AF264" s="14">
        <v>6.2387683064055698E-2</v>
      </c>
      <c r="AG264" s="14">
        <v>5.1638865611371203E-2</v>
      </c>
      <c r="AH264" s="14">
        <v>4.9757459060062299E-2</v>
      </c>
      <c r="AI264" s="14">
        <v>6.5054861293877497E-2</v>
      </c>
      <c r="AJ264" s="14">
        <v>3.9963798776985499E-2</v>
      </c>
      <c r="AK264" s="14"/>
      <c r="AL264" s="14">
        <v>0.12280808857574101</v>
      </c>
      <c r="AM264" s="14">
        <v>9.3286079602960106E-2</v>
      </c>
      <c r="AN264" s="14">
        <v>4.87850678709617E-2</v>
      </c>
      <c r="AO264" s="14">
        <v>8.7618157732581498E-2</v>
      </c>
      <c r="AP264" s="14">
        <v>4.9214265499577498E-2</v>
      </c>
      <c r="AQ264" s="14">
        <v>5.3820020704214398E-2</v>
      </c>
      <c r="AR264" s="14">
        <v>4.6889802171063297E-2</v>
      </c>
      <c r="AS264" s="14">
        <v>4.1494450983094899E-2</v>
      </c>
      <c r="AT264" s="14">
        <v>7.0445521149871695E-2</v>
      </c>
      <c r="AU264" s="14">
        <v>5.6247071453190502E-2</v>
      </c>
      <c r="AV264" s="14">
        <v>4.7602828464444899E-2</v>
      </c>
      <c r="AW264" s="14">
        <v>4.9898000687539898E-2</v>
      </c>
      <c r="AX264" s="14">
        <v>5.17508019055418E-2</v>
      </c>
      <c r="AY264" s="14">
        <v>4.8932637905265697E-2</v>
      </c>
      <c r="AZ264" s="14">
        <v>3.59966454943332E-2</v>
      </c>
      <c r="BA264" s="14">
        <v>7.7830250858114097E-2</v>
      </c>
      <c r="BB264" s="14"/>
      <c r="BC264" s="14">
        <v>6.4305340131281294E-2</v>
      </c>
      <c r="BD264" s="14">
        <v>5.3902168842715002E-2</v>
      </c>
      <c r="BE264" s="14"/>
      <c r="BF264" s="14">
        <v>3.9764903245762699E-2</v>
      </c>
      <c r="BG264" s="14">
        <v>4.6051287715789001E-2</v>
      </c>
      <c r="BH264" s="14">
        <v>7.0123823047023706E-2</v>
      </c>
      <c r="BI264" s="14">
        <v>9.6718556425183996E-2</v>
      </c>
      <c r="BJ264" s="14"/>
      <c r="BK264" s="14">
        <v>3.1301537306080297E-2</v>
      </c>
      <c r="BL264" s="14">
        <v>4.1506368207020403E-2</v>
      </c>
      <c r="BM264" s="14">
        <v>6.5483736621615302E-2</v>
      </c>
      <c r="BN264" s="14">
        <v>8.4426628709865004E-2</v>
      </c>
      <c r="BO264" s="14"/>
      <c r="BP264" s="14">
        <v>9.2733167686827697E-2</v>
      </c>
      <c r="BQ264" s="14">
        <v>1.5773127560517401E-2</v>
      </c>
      <c r="BR264" s="14">
        <v>2.2907246525314201E-2</v>
      </c>
      <c r="BS264" s="14">
        <v>1.31296344516794E-2</v>
      </c>
      <c r="BT264" s="14">
        <v>0.105796317007798</v>
      </c>
    </row>
    <row r="265" spans="2:72" x14ac:dyDescent="0.35">
      <c r="B265" t="s">
        <v>180</v>
      </c>
      <c r="C265" s="14">
        <v>0.17532276489837201</v>
      </c>
      <c r="D265" s="14">
        <v>0.17050884659006399</v>
      </c>
      <c r="E265" s="14">
        <v>0.18031628331677099</v>
      </c>
      <c r="F265" s="14"/>
      <c r="G265" s="14">
        <v>0.20958801397695001</v>
      </c>
      <c r="H265" s="14">
        <v>0.20679592137793601</v>
      </c>
      <c r="I265" s="14">
        <v>0.19301214863472099</v>
      </c>
      <c r="J265" s="14">
        <v>0.15665398186132801</v>
      </c>
      <c r="K265" s="14">
        <v>0.15507893818478899</v>
      </c>
      <c r="L265" s="14">
        <v>0.14133923183500799</v>
      </c>
      <c r="M265" s="14"/>
      <c r="N265" s="14">
        <v>0.147135882349962</v>
      </c>
      <c r="O265" s="14">
        <v>0.193324804329427</v>
      </c>
      <c r="P265" s="14">
        <v>0.17123646600429299</v>
      </c>
      <c r="Q265" s="14">
        <v>0.19035680529208099</v>
      </c>
      <c r="R265" s="14"/>
      <c r="S265" s="14">
        <v>0.166685699384057</v>
      </c>
      <c r="T265" s="14">
        <v>0.150299337217843</v>
      </c>
      <c r="U265" s="14">
        <v>0.177859315718813</v>
      </c>
      <c r="V265" s="14">
        <v>0.159773457225624</v>
      </c>
      <c r="W265" s="14">
        <v>0.20423838885039799</v>
      </c>
      <c r="X265" s="14">
        <v>0.19955359180868801</v>
      </c>
      <c r="Y265" s="14">
        <v>0.17823753023778699</v>
      </c>
      <c r="Z265" s="14">
        <v>0.194489122615152</v>
      </c>
      <c r="AA265" s="14">
        <v>0.179285611622303</v>
      </c>
      <c r="AB265" s="14">
        <v>0.175239340497923</v>
      </c>
      <c r="AC265" s="14">
        <v>0.177303402276453</v>
      </c>
      <c r="AD265" s="14">
        <v>0.17293713039574601</v>
      </c>
      <c r="AE265" s="14"/>
      <c r="AF265" s="14">
        <v>0.18592835663343299</v>
      </c>
      <c r="AG265" s="14">
        <v>0.199142202218934</v>
      </c>
      <c r="AH265" s="14">
        <v>0.16956935064706899</v>
      </c>
      <c r="AI265" s="14">
        <v>0.16216785186871199</v>
      </c>
      <c r="AJ265" s="14">
        <v>0.157232851039209</v>
      </c>
      <c r="AK265" s="14"/>
      <c r="AL265" s="14">
        <v>9.0978840490427995E-2</v>
      </c>
      <c r="AM265" s="14">
        <v>0.17537373290092201</v>
      </c>
      <c r="AN265" s="14">
        <v>0.21172501811696801</v>
      </c>
      <c r="AO265" s="14">
        <v>0.219925229163178</v>
      </c>
      <c r="AP265" s="14">
        <v>0.19177111540090699</v>
      </c>
      <c r="AQ265" s="14">
        <v>0.15644733149041901</v>
      </c>
      <c r="AR265" s="14">
        <v>0.16728094785692199</v>
      </c>
      <c r="AS265" s="14">
        <v>0.167529173184785</v>
      </c>
      <c r="AT265" s="14">
        <v>0.16757060431023801</v>
      </c>
      <c r="AU265" s="14">
        <v>0.15301658895032799</v>
      </c>
      <c r="AV265" s="14">
        <v>0.207397974258345</v>
      </c>
      <c r="AW265" s="14">
        <v>0.18853773969763701</v>
      </c>
      <c r="AX265" s="14">
        <v>0.179633744242264</v>
      </c>
      <c r="AY265" s="14">
        <v>0.152940970837355</v>
      </c>
      <c r="AZ265" s="14">
        <v>0.12745699065425301</v>
      </c>
      <c r="BA265" s="14">
        <v>0.134555844833989</v>
      </c>
      <c r="BB265" s="14"/>
      <c r="BC265" s="14">
        <v>0.18016035003810399</v>
      </c>
      <c r="BD265" s="14">
        <v>0.173202745090107</v>
      </c>
      <c r="BE265" s="14"/>
      <c r="BF265" s="14">
        <v>0.13564937187349399</v>
      </c>
      <c r="BG265" s="14">
        <v>0.164321023351504</v>
      </c>
      <c r="BH265" s="14">
        <v>0.203821252711085</v>
      </c>
      <c r="BI265" s="14">
        <v>0.232518138605152</v>
      </c>
      <c r="BJ265" s="14"/>
      <c r="BK265" s="14">
        <v>0.13890896333821201</v>
      </c>
      <c r="BL265" s="14">
        <v>0.15034616736986001</v>
      </c>
      <c r="BM265" s="14">
        <v>0.18472156452181401</v>
      </c>
      <c r="BN265" s="14">
        <v>0.22059680049363301</v>
      </c>
      <c r="BO265" s="14"/>
      <c r="BP265" s="14">
        <v>0.27219653243666903</v>
      </c>
      <c r="BQ265" s="14">
        <v>9.6939230312873007E-2</v>
      </c>
      <c r="BR265" s="14">
        <v>0.126152883478373</v>
      </c>
      <c r="BS265" s="14">
        <v>2.6120610357944801E-2</v>
      </c>
      <c r="BT265" s="14">
        <v>0.29804258555259699</v>
      </c>
    </row>
    <row r="266" spans="2:72" x14ac:dyDescent="0.35">
      <c r="B266" t="s">
        <v>181</v>
      </c>
      <c r="C266" s="14">
        <v>0.22386688803736501</v>
      </c>
      <c r="D266" s="14">
        <v>0.23176124066128201</v>
      </c>
      <c r="E266" s="14">
        <v>0.21569744161806501</v>
      </c>
      <c r="F266" s="14"/>
      <c r="G266" s="14">
        <v>0.230638120532621</v>
      </c>
      <c r="H266" s="14">
        <v>0.207126845684344</v>
      </c>
      <c r="I266" s="14">
        <v>0.22186120832665401</v>
      </c>
      <c r="J266" s="14">
        <v>0.23559072643717199</v>
      </c>
      <c r="K266" s="14">
        <v>0.24837337113076299</v>
      </c>
      <c r="L266" s="14">
        <v>0.208686069123037</v>
      </c>
      <c r="M266" s="14"/>
      <c r="N266" s="14">
        <v>0.189321472479724</v>
      </c>
      <c r="O266" s="14">
        <v>0.219614419240167</v>
      </c>
      <c r="P266" s="14">
        <v>0.22813803152748699</v>
      </c>
      <c r="Q266" s="14">
        <v>0.26289089633323298</v>
      </c>
      <c r="R266" s="14"/>
      <c r="S266" s="14">
        <v>0.222243242406991</v>
      </c>
      <c r="T266" s="14">
        <v>0.22438915153797701</v>
      </c>
      <c r="U266" s="14">
        <v>0.232175418145668</v>
      </c>
      <c r="V266" s="14">
        <v>0.240723055091913</v>
      </c>
      <c r="W266" s="14">
        <v>0.24063527063461701</v>
      </c>
      <c r="X266" s="14">
        <v>0.21864184798101599</v>
      </c>
      <c r="Y266" s="14">
        <v>0.22357606244661599</v>
      </c>
      <c r="Z266" s="14">
        <v>0.20937609622714001</v>
      </c>
      <c r="AA266" s="14">
        <v>0.22749231799731001</v>
      </c>
      <c r="AB266" s="14">
        <v>0.17752291056937999</v>
      </c>
      <c r="AC266" s="14">
        <v>0.26023109077203499</v>
      </c>
      <c r="AD266" s="14">
        <v>0.21827663606749501</v>
      </c>
      <c r="AE266" s="14"/>
      <c r="AF266" s="14">
        <v>0.255372214720686</v>
      </c>
      <c r="AG266" s="14">
        <v>0.21808304515912699</v>
      </c>
      <c r="AH266" s="14">
        <v>0.211821454579736</v>
      </c>
      <c r="AI266" s="14">
        <v>0.19597914841457101</v>
      </c>
      <c r="AJ266" s="14">
        <v>0.22354867551966801</v>
      </c>
      <c r="AK266" s="14"/>
      <c r="AL266" s="14">
        <v>0.333145817863225</v>
      </c>
      <c r="AM266" s="14">
        <v>0.27262009180208802</v>
      </c>
      <c r="AN266" s="14">
        <v>0.24757113173880299</v>
      </c>
      <c r="AO266" s="14">
        <v>0.23289027010993699</v>
      </c>
      <c r="AP266" s="14">
        <v>0.23013679830096101</v>
      </c>
      <c r="AQ266" s="14">
        <v>0.24921817286985701</v>
      </c>
      <c r="AR266" s="14">
        <v>0.232462238425859</v>
      </c>
      <c r="AS266" s="14">
        <v>0.225738702390202</v>
      </c>
      <c r="AT266" s="14">
        <v>0.164411239170838</v>
      </c>
      <c r="AU266" s="14">
        <v>0.22229249592789499</v>
      </c>
      <c r="AV266" s="14">
        <v>0.23592221705990199</v>
      </c>
      <c r="AW266" s="14">
        <v>0.178664480181355</v>
      </c>
      <c r="AX266" s="14">
        <v>0.206467926171299</v>
      </c>
      <c r="AY266" s="14">
        <v>0.214455206850305</v>
      </c>
      <c r="AZ266" s="14">
        <v>0.22097026012090601</v>
      </c>
      <c r="BA266" s="14">
        <v>0.15503378029185799</v>
      </c>
      <c r="BB266" s="14"/>
      <c r="BC266" s="14">
        <v>0.197993995480295</v>
      </c>
      <c r="BD266" s="14">
        <v>0.23520540573446999</v>
      </c>
      <c r="BE266" s="14"/>
      <c r="BF266" s="14">
        <v>0.18252122262280299</v>
      </c>
      <c r="BG266" s="14">
        <v>0.199483378110344</v>
      </c>
      <c r="BH266" s="14">
        <v>0.25844214234218199</v>
      </c>
      <c r="BI266" s="14">
        <v>0.306905192447118</v>
      </c>
      <c r="BJ266" s="14"/>
      <c r="BK266" s="14">
        <v>0.172686438781819</v>
      </c>
      <c r="BL266" s="14">
        <v>0.21650140297368201</v>
      </c>
      <c r="BM266" s="14">
        <v>0.22045400062262099</v>
      </c>
      <c r="BN266" s="14">
        <v>0.29082688605333901</v>
      </c>
      <c r="BO266" s="14"/>
      <c r="BP266" s="14">
        <v>0.247728189701589</v>
      </c>
      <c r="BQ266" s="14">
        <v>0.223095404359133</v>
      </c>
      <c r="BR266" s="14">
        <v>0.205571083809475</v>
      </c>
      <c r="BS266" s="14">
        <v>7.1607808097660403E-2</v>
      </c>
      <c r="BT266" s="14">
        <v>0.353365123030908</v>
      </c>
    </row>
    <row r="267" spans="2:72" x14ac:dyDescent="0.35">
      <c r="B267" t="s">
        <v>182</v>
      </c>
      <c r="C267" s="14">
        <v>0.27634857403095298</v>
      </c>
      <c r="D267" s="14">
        <v>0.27066123206567499</v>
      </c>
      <c r="E267" s="14">
        <v>0.28235755154002601</v>
      </c>
      <c r="F267" s="14"/>
      <c r="G267" s="14">
        <v>0.26977030501210703</v>
      </c>
      <c r="H267" s="14">
        <v>0.259663162302948</v>
      </c>
      <c r="I267" s="14">
        <v>0.26821888358521401</v>
      </c>
      <c r="J267" s="14">
        <v>0.29477463077746202</v>
      </c>
      <c r="K267" s="14">
        <v>0.26966495413730102</v>
      </c>
      <c r="L267" s="14">
        <v>0.29042881324197201</v>
      </c>
      <c r="M267" s="14"/>
      <c r="N267" s="14">
        <v>0.30344114790786803</v>
      </c>
      <c r="O267" s="14">
        <v>0.28008849129518198</v>
      </c>
      <c r="P267" s="14">
        <v>0.28453285739900902</v>
      </c>
      <c r="Q267" s="14">
        <v>0.23630343362040299</v>
      </c>
      <c r="R267" s="14"/>
      <c r="S267" s="14">
        <v>0.26086567529399501</v>
      </c>
      <c r="T267" s="14">
        <v>0.302295292441845</v>
      </c>
      <c r="U267" s="14">
        <v>0.25496903039253799</v>
      </c>
      <c r="V267" s="14">
        <v>0.297977959323034</v>
      </c>
      <c r="W267" s="14">
        <v>0.25196218871592801</v>
      </c>
      <c r="X267" s="14">
        <v>0.26451316824964</v>
      </c>
      <c r="Y267" s="14">
        <v>0.28302735722160999</v>
      </c>
      <c r="Z267" s="14">
        <v>0.28959469857189002</v>
      </c>
      <c r="AA267" s="14">
        <v>0.27297398727062</v>
      </c>
      <c r="AB267" s="14">
        <v>0.30005186088017399</v>
      </c>
      <c r="AC267" s="14">
        <v>0.25522041370028098</v>
      </c>
      <c r="AD267" s="14">
        <v>0.26157830248674702</v>
      </c>
      <c r="AE267" s="14"/>
      <c r="AF267" s="14">
        <v>0.25859331418230802</v>
      </c>
      <c r="AG267" s="14">
        <v>0.28207059461830403</v>
      </c>
      <c r="AH267" s="14">
        <v>0.29578229665330502</v>
      </c>
      <c r="AI267" s="14">
        <v>0.27083135980152501</v>
      </c>
      <c r="AJ267" s="14">
        <v>0.19414746726365001</v>
      </c>
      <c r="AK267" s="14"/>
      <c r="AL267" s="14">
        <v>0.23906884041562201</v>
      </c>
      <c r="AM267" s="14">
        <v>0.29199252461915098</v>
      </c>
      <c r="AN267" s="14">
        <v>0.236741275452554</v>
      </c>
      <c r="AO267" s="14">
        <v>0.249886968434717</v>
      </c>
      <c r="AP267" s="14">
        <v>0.25784576911879298</v>
      </c>
      <c r="AQ267" s="14">
        <v>0.277051217564803</v>
      </c>
      <c r="AR267" s="14">
        <v>0.26282035198162101</v>
      </c>
      <c r="AS267" s="14">
        <v>0.29451625013272698</v>
      </c>
      <c r="AT267" s="14">
        <v>0.31433025724848002</v>
      </c>
      <c r="AU267" s="14">
        <v>0.26302324896660401</v>
      </c>
      <c r="AV267" s="14">
        <v>0.25929289627626401</v>
      </c>
      <c r="AW267" s="14">
        <v>0.32008457913946298</v>
      </c>
      <c r="AX267" s="14">
        <v>0.33706233821993098</v>
      </c>
      <c r="AY267" s="14">
        <v>0.26118865110776301</v>
      </c>
      <c r="AZ267" s="14">
        <v>0.27568510667296903</v>
      </c>
      <c r="BA267" s="14">
        <v>0.27743040019493198</v>
      </c>
      <c r="BB267" s="14"/>
      <c r="BC267" s="14">
        <v>0.26894029087195198</v>
      </c>
      <c r="BD267" s="14">
        <v>0.27959517467748701</v>
      </c>
      <c r="BE267" s="14"/>
      <c r="BF267" s="14">
        <v>0.315579586393682</v>
      </c>
      <c r="BG267" s="14">
        <v>0.30288857877005199</v>
      </c>
      <c r="BH267" s="14">
        <v>0.23777361902008601</v>
      </c>
      <c r="BI267" s="14">
        <v>0.20022976752857399</v>
      </c>
      <c r="BJ267" s="14"/>
      <c r="BK267" s="14">
        <v>0.31551899727610999</v>
      </c>
      <c r="BL267" s="14">
        <v>0.29501362228278999</v>
      </c>
      <c r="BM267" s="14">
        <v>0.27991661259386402</v>
      </c>
      <c r="BN267" s="14">
        <v>0.212353234532831</v>
      </c>
      <c r="BO267" s="14"/>
      <c r="BP267" s="14">
        <v>0.25377923353258502</v>
      </c>
      <c r="BQ267" s="14">
        <v>0.39892476051095799</v>
      </c>
      <c r="BR267" s="14">
        <v>0.36589367964673303</v>
      </c>
      <c r="BS267" s="14">
        <v>0.28962456857230201</v>
      </c>
      <c r="BT267" s="14">
        <v>0.17369235999673099</v>
      </c>
    </row>
    <row r="268" spans="2:72" x14ac:dyDescent="0.35">
      <c r="B268" t="s">
        <v>183</v>
      </c>
      <c r="C268" s="14">
        <v>0.25713341000879703</v>
      </c>
      <c r="D268" s="14">
        <v>0.25883534245454798</v>
      </c>
      <c r="E268" s="14">
        <v>0.25562067823714602</v>
      </c>
      <c r="F268" s="14"/>
      <c r="G268" s="14">
        <v>0.19974340424294301</v>
      </c>
      <c r="H268" s="14">
        <v>0.24002345097824701</v>
      </c>
      <c r="I268" s="14">
        <v>0.243431364857565</v>
      </c>
      <c r="J268" s="14">
        <v>0.24884191351184301</v>
      </c>
      <c r="K268" s="14">
        <v>0.27240973432613202</v>
      </c>
      <c r="L268" s="14">
        <v>0.31671322706652899</v>
      </c>
      <c r="M268" s="14"/>
      <c r="N268" s="14">
        <v>0.29941893071265102</v>
      </c>
      <c r="O268" s="14">
        <v>0.24564752286526001</v>
      </c>
      <c r="P268" s="14">
        <v>0.25395553530771903</v>
      </c>
      <c r="Q268" s="14">
        <v>0.22513185111481901</v>
      </c>
      <c r="R268" s="14"/>
      <c r="S268" s="14">
        <v>0.27529435575832001</v>
      </c>
      <c r="T268" s="14">
        <v>0.26200265195342298</v>
      </c>
      <c r="U268" s="14">
        <v>0.26200857366438501</v>
      </c>
      <c r="V268" s="14">
        <v>0.22828462498221</v>
      </c>
      <c r="W268" s="14">
        <v>0.23781563141929299</v>
      </c>
      <c r="X268" s="14">
        <v>0.237000538050812</v>
      </c>
      <c r="Y268" s="14">
        <v>0.25603579866405402</v>
      </c>
      <c r="Z268" s="14">
        <v>0.223616835486044</v>
      </c>
      <c r="AA268" s="14">
        <v>0.26560288950413702</v>
      </c>
      <c r="AB268" s="14">
        <v>0.275498301927256</v>
      </c>
      <c r="AC268" s="14">
        <v>0.25795848707055602</v>
      </c>
      <c r="AD268" s="14">
        <v>0.29047758839925297</v>
      </c>
      <c r="AE268" s="14"/>
      <c r="AF268" s="14">
        <v>0.228255284734414</v>
      </c>
      <c r="AG268" s="14">
        <v>0.236482738850813</v>
      </c>
      <c r="AH268" s="14">
        <v>0.26499708920634901</v>
      </c>
      <c r="AI268" s="14">
        <v>0.29719726063289098</v>
      </c>
      <c r="AJ268" s="14">
        <v>0.35414119268703798</v>
      </c>
      <c r="AK268" s="14"/>
      <c r="AL268" s="14">
        <v>0.151090367957463</v>
      </c>
      <c r="AM268" s="14">
        <v>0.14904930189677901</v>
      </c>
      <c r="AN268" s="14">
        <v>0.238558602125687</v>
      </c>
      <c r="AO268" s="14">
        <v>0.20020904641262999</v>
      </c>
      <c r="AP268" s="14">
        <v>0.25668679135738998</v>
      </c>
      <c r="AQ268" s="14">
        <v>0.25089359673223099</v>
      </c>
      <c r="AR268" s="14">
        <v>0.28365570363770198</v>
      </c>
      <c r="AS268" s="14">
        <v>0.26763561919395701</v>
      </c>
      <c r="AT268" s="14">
        <v>0.27163992324176101</v>
      </c>
      <c r="AU268" s="14">
        <v>0.29856976740011698</v>
      </c>
      <c r="AV268" s="14">
        <v>0.24128127176523501</v>
      </c>
      <c r="AW268" s="14">
        <v>0.25666044542816702</v>
      </c>
      <c r="AX268" s="14">
        <v>0.22218940439665599</v>
      </c>
      <c r="AY268" s="14">
        <v>0.32248253329931198</v>
      </c>
      <c r="AZ268" s="14">
        <v>0.33284447224239999</v>
      </c>
      <c r="BA268" s="14">
        <v>0.34742569162648801</v>
      </c>
      <c r="BB268" s="14"/>
      <c r="BC268" s="14">
        <v>0.27770880572012002</v>
      </c>
      <c r="BD268" s="14">
        <v>0.24811646349293401</v>
      </c>
      <c r="BE268" s="14"/>
      <c r="BF268" s="14">
        <v>0.32166556194614898</v>
      </c>
      <c r="BG268" s="14">
        <v>0.27927011118357598</v>
      </c>
      <c r="BH268" s="14">
        <v>0.21836459092364799</v>
      </c>
      <c r="BI268" s="14">
        <v>0.13827965339374401</v>
      </c>
      <c r="BJ268" s="14"/>
      <c r="BK268" s="14">
        <v>0.337423157954166</v>
      </c>
      <c r="BL268" s="14">
        <v>0.28884731070800701</v>
      </c>
      <c r="BM268" s="14">
        <v>0.24236322663233301</v>
      </c>
      <c r="BN268" s="14">
        <v>0.16764228205666701</v>
      </c>
      <c r="BO268" s="14"/>
      <c r="BP268" s="14">
        <v>0.123891332138359</v>
      </c>
      <c r="BQ268" s="14">
        <v>0.25638549870704502</v>
      </c>
      <c r="BR268" s="14">
        <v>0.2746905057515</v>
      </c>
      <c r="BS268" s="14">
        <v>0.59233634060214302</v>
      </c>
      <c r="BT268" s="14">
        <v>5.25008566816665E-2</v>
      </c>
    </row>
    <row r="269" spans="2:72" x14ac:dyDescent="0.35">
      <c r="B269" t="s">
        <v>102</v>
      </c>
      <c r="C269" s="14">
        <v>1.02562916987774E-2</v>
      </c>
      <c r="D269" s="14">
        <v>1.12038830190363E-2</v>
      </c>
      <c r="E269" s="14">
        <v>9.3773753449554308E-3</v>
      </c>
      <c r="F269" s="14"/>
      <c r="G269" s="14">
        <v>1.3163144844644399E-2</v>
      </c>
      <c r="H269" s="14">
        <v>1.36706387128604E-2</v>
      </c>
      <c r="I269" s="14">
        <v>1.11369147496179E-2</v>
      </c>
      <c r="J269" s="14">
        <v>1.1032977278415301E-2</v>
      </c>
      <c r="K269" s="14">
        <v>7.86865462546181E-3</v>
      </c>
      <c r="L269" s="14">
        <v>5.8067838404691503E-3</v>
      </c>
      <c r="M269" s="14"/>
      <c r="N269" s="14">
        <v>9.4852372044121596E-3</v>
      </c>
      <c r="O269" s="14">
        <v>1.14921063576649E-2</v>
      </c>
      <c r="P269" s="14">
        <v>7.32344954152459E-3</v>
      </c>
      <c r="Q269" s="14">
        <v>1.1493074464768899E-2</v>
      </c>
      <c r="R269" s="14"/>
      <c r="S269" s="14">
        <v>1.1789816278238101E-2</v>
      </c>
      <c r="T269" s="14">
        <v>1.01780082467388E-2</v>
      </c>
      <c r="U269" s="14">
        <v>1.62209145192619E-2</v>
      </c>
      <c r="V269" s="14">
        <v>5.6630345796265897E-3</v>
      </c>
      <c r="W269" s="14">
        <v>9.0737280707201204E-3</v>
      </c>
      <c r="X269" s="14">
        <v>9.2043485428605892E-3</v>
      </c>
      <c r="Y269" s="14">
        <v>1.38909681290175E-2</v>
      </c>
      <c r="Z269" s="14">
        <v>1.55075109888039E-2</v>
      </c>
      <c r="AA269" s="14">
        <v>6.5097876944588797E-3</v>
      </c>
      <c r="AB269" s="14">
        <v>9.9825019286689E-3</v>
      </c>
      <c r="AC269" s="14">
        <v>4.9703783680267203E-3</v>
      </c>
      <c r="AD269" s="14">
        <v>1.38904162272996E-2</v>
      </c>
      <c r="AE269" s="14"/>
      <c r="AF269" s="14">
        <v>9.4631466651038196E-3</v>
      </c>
      <c r="AG269" s="14">
        <v>1.2582553541451399E-2</v>
      </c>
      <c r="AH269" s="14">
        <v>8.0723498534779493E-3</v>
      </c>
      <c r="AI269" s="14">
        <v>8.7695179884240398E-3</v>
      </c>
      <c r="AJ269" s="14">
        <v>3.0966014713448599E-2</v>
      </c>
      <c r="AK269" s="14"/>
      <c r="AL269" s="14">
        <v>6.2908044697521107E-2</v>
      </c>
      <c r="AM269" s="14">
        <v>1.76782691781E-2</v>
      </c>
      <c r="AN269" s="14">
        <v>1.66189046950262E-2</v>
      </c>
      <c r="AO269" s="14">
        <v>9.4703281469561106E-3</v>
      </c>
      <c r="AP269" s="14">
        <v>1.43452603223708E-2</v>
      </c>
      <c r="AQ269" s="14">
        <v>1.2569660638475101E-2</v>
      </c>
      <c r="AR269" s="14">
        <v>6.8909559268330303E-3</v>
      </c>
      <c r="AS269" s="14">
        <v>3.0858041152334401E-3</v>
      </c>
      <c r="AT269" s="14">
        <v>1.1602454878811799E-2</v>
      </c>
      <c r="AU269" s="14">
        <v>6.8508273018662502E-3</v>
      </c>
      <c r="AV269" s="14">
        <v>8.5028121758085294E-3</v>
      </c>
      <c r="AW269" s="14">
        <v>6.1547548658374496E-3</v>
      </c>
      <c r="AX269" s="14">
        <v>2.8957850643078599E-3</v>
      </c>
      <c r="AY269" s="14">
        <v>0</v>
      </c>
      <c r="AZ269" s="14">
        <v>7.04652481513913E-3</v>
      </c>
      <c r="BA269" s="14">
        <v>7.7240321946188198E-3</v>
      </c>
      <c r="BB269" s="14"/>
      <c r="BC269" s="14">
        <v>1.0891217758247701E-2</v>
      </c>
      <c r="BD269" s="14">
        <v>9.9780421622875006E-3</v>
      </c>
      <c r="BE269" s="14"/>
      <c r="BF269" s="14">
        <v>4.81935391810903E-3</v>
      </c>
      <c r="BG269" s="14">
        <v>7.9856208687351295E-3</v>
      </c>
      <c r="BH269" s="14">
        <v>1.14745719559755E-2</v>
      </c>
      <c r="BI269" s="14">
        <v>2.53486916002277E-2</v>
      </c>
      <c r="BJ269" s="14"/>
      <c r="BK269" s="14">
        <v>4.1609053436124904E-3</v>
      </c>
      <c r="BL269" s="14">
        <v>7.7851284586400796E-3</v>
      </c>
      <c r="BM269" s="14">
        <v>7.0608590077528097E-3</v>
      </c>
      <c r="BN269" s="14">
        <v>2.4154168153663599E-2</v>
      </c>
      <c r="BO269" s="14"/>
      <c r="BP269" s="14">
        <v>9.6715445039700105E-3</v>
      </c>
      <c r="BQ269" s="14">
        <v>8.8819785494736094E-3</v>
      </c>
      <c r="BR269" s="14">
        <v>4.7846007886052202E-3</v>
      </c>
      <c r="BS269" s="14">
        <v>7.1810379182700003E-3</v>
      </c>
      <c r="BT269" s="14">
        <v>1.6602757730298699E-2</v>
      </c>
    </row>
    <row r="270" spans="2:72" x14ac:dyDescent="0.35">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row>
    <row r="271" spans="2:72" x14ac:dyDescent="0.35">
      <c r="B271" s="6" t="s">
        <v>187</v>
      </c>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row>
    <row r="272" spans="2:72" x14ac:dyDescent="0.35">
      <c r="B272" s="21" t="s">
        <v>106</v>
      </c>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row>
    <row r="273" spans="2:72" x14ac:dyDescent="0.35">
      <c r="B273" t="s">
        <v>179</v>
      </c>
      <c r="C273" s="14">
        <v>0.11982726797213999</v>
      </c>
      <c r="D273" s="14">
        <v>0.133750388140782</v>
      </c>
      <c r="E273" s="14">
        <v>0.10603088104603201</v>
      </c>
      <c r="F273" s="14"/>
      <c r="G273" s="14">
        <v>0.1917246726347</v>
      </c>
      <c r="H273" s="14">
        <v>0.17626568535113099</v>
      </c>
      <c r="I273" s="14">
        <v>0.183438954256988</v>
      </c>
      <c r="J273" s="14">
        <v>0.102154654637117</v>
      </c>
      <c r="K273" s="14">
        <v>4.7467100001455903E-2</v>
      </c>
      <c r="L273" s="14">
        <v>3.7340048103467097E-2</v>
      </c>
      <c r="M273" s="14"/>
      <c r="N273" s="14">
        <v>0.15796141030665301</v>
      </c>
      <c r="O273" s="14">
        <v>8.8095694142023506E-2</v>
      </c>
      <c r="P273" s="14">
        <v>0.13005800055427399</v>
      </c>
      <c r="Q273" s="14">
        <v>0.102943723941389</v>
      </c>
      <c r="R273" s="14"/>
      <c r="S273" s="14">
        <v>0.179727139228334</v>
      </c>
      <c r="T273" s="14">
        <v>0.100485897804705</v>
      </c>
      <c r="U273" s="14">
        <v>0.108114468738535</v>
      </c>
      <c r="V273" s="14">
        <v>0.116043982734487</v>
      </c>
      <c r="W273" s="14">
        <v>9.9650854688754106E-2</v>
      </c>
      <c r="X273" s="14">
        <v>0.15442698692192999</v>
      </c>
      <c r="Y273" s="14">
        <v>9.0870150847686695E-2</v>
      </c>
      <c r="Z273" s="14">
        <v>0.105305784536857</v>
      </c>
      <c r="AA273" s="14">
        <v>0.12132935731002099</v>
      </c>
      <c r="AB273" s="14">
        <v>9.1080000051284193E-2</v>
      </c>
      <c r="AC273" s="14">
        <v>9.6764109534973802E-2</v>
      </c>
      <c r="AD273" s="14">
        <v>0.12577210823392701</v>
      </c>
      <c r="AE273" s="14"/>
      <c r="AF273" s="14">
        <v>0.10079503507194899</v>
      </c>
      <c r="AG273" s="14">
        <v>0.100372703116631</v>
      </c>
      <c r="AH273" s="14">
        <v>0.13148030516529399</v>
      </c>
      <c r="AI273" s="14">
        <v>0.18673872763986701</v>
      </c>
      <c r="AJ273" s="14">
        <v>0.23383477338108799</v>
      </c>
      <c r="AK273" s="14"/>
      <c r="AL273" s="14">
        <v>0.13687075347583699</v>
      </c>
      <c r="AM273" s="14">
        <v>0.14253088256135499</v>
      </c>
      <c r="AN273" s="14">
        <v>9.0728854296337494E-2</v>
      </c>
      <c r="AO273" s="14">
        <v>0.114246251182768</v>
      </c>
      <c r="AP273" s="14">
        <v>0.10176585879296</v>
      </c>
      <c r="AQ273" s="14">
        <v>8.68910941510532E-2</v>
      </c>
      <c r="AR273" s="14">
        <v>0.121962889957608</v>
      </c>
      <c r="AS273" s="14">
        <v>9.3344893834982401E-2</v>
      </c>
      <c r="AT273" s="14">
        <v>0.108889653905774</v>
      </c>
      <c r="AU273" s="14">
        <v>0.130513779597387</v>
      </c>
      <c r="AV273" s="14">
        <v>0.12726367521076501</v>
      </c>
      <c r="AW273" s="14">
        <v>0.13415076070353299</v>
      </c>
      <c r="AX273" s="14">
        <v>0.123194259627494</v>
      </c>
      <c r="AY273" s="14">
        <v>0.12541590278086101</v>
      </c>
      <c r="AZ273" s="14">
        <v>0.193384080821139</v>
      </c>
      <c r="BA273" s="14">
        <v>0.22869572536010399</v>
      </c>
      <c r="BB273" s="14"/>
      <c r="BC273" s="14">
        <v>0.20428844860404699</v>
      </c>
      <c r="BD273" s="14">
        <v>8.2813061338660093E-2</v>
      </c>
      <c r="BE273" s="14"/>
      <c r="BF273" s="14">
        <v>9.3747977827204607E-2</v>
      </c>
      <c r="BG273" s="14">
        <v>0.102597444139314</v>
      </c>
      <c r="BH273" s="14">
        <v>0.14677684354444201</v>
      </c>
      <c r="BI273" s="14">
        <v>0.16679391567233601</v>
      </c>
      <c r="BJ273" s="14"/>
      <c r="BK273" s="14">
        <v>9.7308641972628299E-2</v>
      </c>
      <c r="BL273" s="14">
        <v>0.10464229121952701</v>
      </c>
      <c r="BM273" s="14">
        <v>0.13177761241414301</v>
      </c>
      <c r="BN273" s="14">
        <v>0.13757758235905301</v>
      </c>
      <c r="BO273" s="14"/>
      <c r="BP273" s="14">
        <v>0.20531620254119701</v>
      </c>
      <c r="BQ273" s="14">
        <v>2.07186259032104E-2</v>
      </c>
      <c r="BR273" s="14">
        <v>9.8535634823474893E-3</v>
      </c>
      <c r="BS273" s="14">
        <v>0.15631264010343199</v>
      </c>
      <c r="BT273" s="14">
        <v>0.114589768085577</v>
      </c>
    </row>
    <row r="274" spans="2:72" x14ac:dyDescent="0.35">
      <c r="B274" t="s">
        <v>180</v>
      </c>
      <c r="C274" s="14">
        <v>0.25419685329687502</v>
      </c>
      <c r="D274" s="14">
        <v>0.253514482738326</v>
      </c>
      <c r="E274" s="14">
        <v>0.25499668560567401</v>
      </c>
      <c r="F274" s="14"/>
      <c r="G274" s="14">
        <v>0.34478105274561699</v>
      </c>
      <c r="H274" s="14">
        <v>0.35858898987453902</v>
      </c>
      <c r="I274" s="14">
        <v>0.30936143346253497</v>
      </c>
      <c r="J274" s="14">
        <v>0.240289345071491</v>
      </c>
      <c r="K274" s="14">
        <v>0.166460845295858</v>
      </c>
      <c r="L274" s="14">
        <v>0.13445868934704799</v>
      </c>
      <c r="M274" s="14"/>
      <c r="N274" s="14">
        <v>0.25289902569758899</v>
      </c>
      <c r="O274" s="14">
        <v>0.25775663369698798</v>
      </c>
      <c r="P274" s="14">
        <v>0.25553812916371299</v>
      </c>
      <c r="Q274" s="14">
        <v>0.252161437937583</v>
      </c>
      <c r="R274" s="14"/>
      <c r="S274" s="14">
        <v>0.28329766481038299</v>
      </c>
      <c r="T274" s="14">
        <v>0.24700091905584101</v>
      </c>
      <c r="U274" s="14">
        <v>0.24678698983240999</v>
      </c>
      <c r="V274" s="14">
        <v>0.24162858065461101</v>
      </c>
      <c r="W274" s="14">
        <v>0.223543127640107</v>
      </c>
      <c r="X274" s="14">
        <v>0.26624181375418599</v>
      </c>
      <c r="Y274" s="14">
        <v>0.22657552531002501</v>
      </c>
      <c r="Z274" s="14">
        <v>0.28219558140001699</v>
      </c>
      <c r="AA274" s="14">
        <v>0.28704529323640399</v>
      </c>
      <c r="AB274" s="14">
        <v>0.22204075100129</v>
      </c>
      <c r="AC274" s="14">
        <v>0.25181728048532698</v>
      </c>
      <c r="AD274" s="14">
        <v>0.25878850727448699</v>
      </c>
      <c r="AE274" s="14"/>
      <c r="AF274" s="14">
        <v>0.234516114086537</v>
      </c>
      <c r="AG274" s="14">
        <v>0.26238197075149899</v>
      </c>
      <c r="AH274" s="14">
        <v>0.259961482645098</v>
      </c>
      <c r="AI274" s="14">
        <v>0.29254877140688501</v>
      </c>
      <c r="AJ274" s="14">
        <v>0.26628012367751303</v>
      </c>
      <c r="AK274" s="14"/>
      <c r="AL274" s="14">
        <v>0.21581442931577199</v>
      </c>
      <c r="AM274" s="14">
        <v>0.25488715317901001</v>
      </c>
      <c r="AN274" s="14">
        <v>0.218400728861397</v>
      </c>
      <c r="AO274" s="14">
        <v>0.228995370397473</v>
      </c>
      <c r="AP274" s="14">
        <v>0.24246217098397099</v>
      </c>
      <c r="AQ274" s="14">
        <v>0.268797448329613</v>
      </c>
      <c r="AR274" s="14">
        <v>0.277336384625824</v>
      </c>
      <c r="AS274" s="14">
        <v>0.22009715523492701</v>
      </c>
      <c r="AT274" s="14">
        <v>0.25034928307924398</v>
      </c>
      <c r="AU274" s="14">
        <v>0.23518539115892301</v>
      </c>
      <c r="AV274" s="14">
        <v>0.25021247264187202</v>
      </c>
      <c r="AW274" s="14">
        <v>0.28690967569355802</v>
      </c>
      <c r="AX274" s="14">
        <v>0.30288132260838302</v>
      </c>
      <c r="AY274" s="14">
        <v>0.263785955225672</v>
      </c>
      <c r="AZ274" s="14">
        <v>0.27179497293273602</v>
      </c>
      <c r="BA274" s="14">
        <v>0.27363758715673597</v>
      </c>
      <c r="BB274" s="14"/>
      <c r="BC274" s="14">
        <v>0.30639446210037502</v>
      </c>
      <c r="BD274" s="14">
        <v>0.23132181101625099</v>
      </c>
      <c r="BE274" s="14"/>
      <c r="BF274" s="14">
        <v>0.211833530291857</v>
      </c>
      <c r="BG274" s="14">
        <v>0.238507914430689</v>
      </c>
      <c r="BH274" s="14">
        <v>0.29667333318757699</v>
      </c>
      <c r="BI274" s="14">
        <v>0.30158704433998001</v>
      </c>
      <c r="BJ274" s="14"/>
      <c r="BK274" s="14">
        <v>0.202905024327003</v>
      </c>
      <c r="BL274" s="14">
        <v>0.24904314760739299</v>
      </c>
      <c r="BM274" s="14">
        <v>0.269811137763249</v>
      </c>
      <c r="BN274" s="14">
        <v>0.28830541518077701</v>
      </c>
      <c r="BO274" s="14"/>
      <c r="BP274" s="14">
        <v>0.41284748628595602</v>
      </c>
      <c r="BQ274" s="14">
        <v>0.14335446751316699</v>
      </c>
      <c r="BR274" s="14">
        <v>8.1979907143660102E-2</v>
      </c>
      <c r="BS274" s="14">
        <v>0.19170775276271601</v>
      </c>
      <c r="BT274" s="14">
        <v>0.30932802180971403</v>
      </c>
    </row>
    <row r="275" spans="2:72" x14ac:dyDescent="0.35">
      <c r="B275" t="s">
        <v>181</v>
      </c>
      <c r="C275" s="14">
        <v>0.32774874748359001</v>
      </c>
      <c r="D275" s="14">
        <v>0.32337441291777103</v>
      </c>
      <c r="E275" s="14">
        <v>0.331751712961042</v>
      </c>
      <c r="F275" s="14"/>
      <c r="G275" s="14">
        <v>0.26695397788005998</v>
      </c>
      <c r="H275" s="14">
        <v>0.27688218088279798</v>
      </c>
      <c r="I275" s="14">
        <v>0.28999104473096599</v>
      </c>
      <c r="J275" s="14">
        <v>0.34745570358591699</v>
      </c>
      <c r="K275" s="14">
        <v>0.397632674119965</v>
      </c>
      <c r="L275" s="14">
        <v>0.37730001859189499</v>
      </c>
      <c r="M275" s="14"/>
      <c r="N275" s="14">
        <v>0.29993696447867102</v>
      </c>
      <c r="O275" s="14">
        <v>0.32645589497419097</v>
      </c>
      <c r="P275" s="14">
        <v>0.33590515015908801</v>
      </c>
      <c r="Q275" s="14">
        <v>0.351508786252403</v>
      </c>
      <c r="R275" s="14"/>
      <c r="S275" s="14">
        <v>0.30308524665971298</v>
      </c>
      <c r="T275" s="14">
        <v>0.302671478725629</v>
      </c>
      <c r="U275" s="14">
        <v>0.30330882124218</v>
      </c>
      <c r="V275" s="14">
        <v>0.35637724801357701</v>
      </c>
      <c r="W275" s="14">
        <v>0.32296937573769202</v>
      </c>
      <c r="X275" s="14">
        <v>0.34120632078815899</v>
      </c>
      <c r="Y275" s="14">
        <v>0.36870191582887002</v>
      </c>
      <c r="Z275" s="14">
        <v>0.33211610403676201</v>
      </c>
      <c r="AA275" s="14">
        <v>0.31954969056766303</v>
      </c>
      <c r="AB275" s="14">
        <v>0.35370931985756998</v>
      </c>
      <c r="AC275" s="14">
        <v>0.323103872592793</v>
      </c>
      <c r="AD275" s="14">
        <v>0.34647455091639401</v>
      </c>
      <c r="AE275" s="14"/>
      <c r="AF275" s="14">
        <v>0.36128248091514198</v>
      </c>
      <c r="AG275" s="14">
        <v>0.312423435619686</v>
      </c>
      <c r="AH275" s="14">
        <v>0.31861803262016802</v>
      </c>
      <c r="AI275" s="14">
        <v>0.275364333535007</v>
      </c>
      <c r="AJ275" s="14">
        <v>0.27505003524187599</v>
      </c>
      <c r="AK275" s="14"/>
      <c r="AL275" s="14">
        <v>0.30685218041941498</v>
      </c>
      <c r="AM275" s="14">
        <v>0.32780417868137901</v>
      </c>
      <c r="AN275" s="14">
        <v>0.38769816830172199</v>
      </c>
      <c r="AO275" s="14">
        <v>0.31850374445643198</v>
      </c>
      <c r="AP275" s="14">
        <v>0.36266158680708299</v>
      </c>
      <c r="AQ275" s="14">
        <v>0.35356112269350898</v>
      </c>
      <c r="AR275" s="14">
        <v>0.30479552782547498</v>
      </c>
      <c r="AS275" s="14">
        <v>0.34852347622010699</v>
      </c>
      <c r="AT275" s="14">
        <v>0.31489262147124703</v>
      </c>
      <c r="AU275" s="14">
        <v>0.27887121538634202</v>
      </c>
      <c r="AV275" s="14">
        <v>0.32640213225666298</v>
      </c>
      <c r="AW275" s="14">
        <v>0.31554339796574599</v>
      </c>
      <c r="AX275" s="14">
        <v>0.30124376384817497</v>
      </c>
      <c r="AY275" s="14">
        <v>0.30440622880149099</v>
      </c>
      <c r="AZ275" s="14">
        <v>0.27212918056948199</v>
      </c>
      <c r="BA275" s="14">
        <v>0.28428473928294901</v>
      </c>
      <c r="BB275" s="14"/>
      <c r="BC275" s="14">
        <v>0.275039089253441</v>
      </c>
      <c r="BD275" s="14">
        <v>0.35084818993412298</v>
      </c>
      <c r="BE275" s="14"/>
      <c r="BF275" s="14">
        <v>0.30648243925730401</v>
      </c>
      <c r="BG275" s="14">
        <v>0.34201326011678601</v>
      </c>
      <c r="BH275" s="14">
        <v>0.32606187021293898</v>
      </c>
      <c r="BI275" s="14">
        <v>0.340291117147764</v>
      </c>
      <c r="BJ275" s="14"/>
      <c r="BK275" s="14">
        <v>0.31476271237564701</v>
      </c>
      <c r="BL275" s="14">
        <v>0.30359997127256899</v>
      </c>
      <c r="BM275" s="14">
        <v>0.34439051150885402</v>
      </c>
      <c r="BN275" s="14">
        <v>0.335279409354103</v>
      </c>
      <c r="BO275" s="14"/>
      <c r="BP275" s="14">
        <v>0.25245202554127</v>
      </c>
      <c r="BQ275" s="14">
        <v>0.36865479384328298</v>
      </c>
      <c r="BR275" s="14">
        <v>0.37024839029314199</v>
      </c>
      <c r="BS275" s="14">
        <v>0.30458551633330899</v>
      </c>
      <c r="BT275" s="14">
        <v>0.373419623164642</v>
      </c>
    </row>
    <row r="276" spans="2:72" x14ac:dyDescent="0.35">
      <c r="B276" t="s">
        <v>182</v>
      </c>
      <c r="C276" s="14">
        <v>0.162670909938567</v>
      </c>
      <c r="D276" s="14">
        <v>0.15713221706573799</v>
      </c>
      <c r="E276" s="14">
        <v>0.16805248409286999</v>
      </c>
      <c r="F276" s="14"/>
      <c r="G276" s="14">
        <v>0.132956759264685</v>
      </c>
      <c r="H276" s="14">
        <v>0.115923559952069</v>
      </c>
      <c r="I276" s="14">
        <v>0.117836711167528</v>
      </c>
      <c r="J276" s="14">
        <v>0.168813387369772</v>
      </c>
      <c r="K276" s="14">
        <v>0.199413615002348</v>
      </c>
      <c r="L276" s="14">
        <v>0.227276822752875</v>
      </c>
      <c r="M276" s="14"/>
      <c r="N276" s="14">
        <v>0.154008194820864</v>
      </c>
      <c r="O276" s="14">
        <v>0.18640403122384</v>
      </c>
      <c r="P276" s="14">
        <v>0.16340757932710101</v>
      </c>
      <c r="Q276" s="14">
        <v>0.14629309540930699</v>
      </c>
      <c r="R276" s="14"/>
      <c r="S276" s="14">
        <v>0.123951192539206</v>
      </c>
      <c r="T276" s="14">
        <v>0.193875505108592</v>
      </c>
      <c r="U276" s="14">
        <v>0.18966881857274601</v>
      </c>
      <c r="V276" s="14">
        <v>0.18303850761307999</v>
      </c>
      <c r="W276" s="14">
        <v>0.19617515119898801</v>
      </c>
      <c r="X276" s="14">
        <v>0.125848678356618</v>
      </c>
      <c r="Y276" s="14">
        <v>0.176641857320774</v>
      </c>
      <c r="Z276" s="14">
        <v>0.150699962749724</v>
      </c>
      <c r="AA276" s="14">
        <v>0.14132241875729101</v>
      </c>
      <c r="AB276" s="14">
        <v>0.178817767706549</v>
      </c>
      <c r="AC276" s="14">
        <v>0.140823017994647</v>
      </c>
      <c r="AD276" s="14">
        <v>0.15222090513630701</v>
      </c>
      <c r="AE276" s="14"/>
      <c r="AF276" s="14">
        <v>0.17019445620326801</v>
      </c>
      <c r="AG276" s="14">
        <v>0.18458952494925099</v>
      </c>
      <c r="AH276" s="14">
        <v>0.15900474498703099</v>
      </c>
      <c r="AI276" s="14">
        <v>0.13101639850573199</v>
      </c>
      <c r="AJ276" s="14">
        <v>8.2331899807337794E-2</v>
      </c>
      <c r="AK276" s="14"/>
      <c r="AL276" s="14">
        <v>0.19130276605525001</v>
      </c>
      <c r="AM276" s="14">
        <v>0.14308329176203</v>
      </c>
      <c r="AN276" s="14">
        <v>0.16862696182522799</v>
      </c>
      <c r="AO276" s="14">
        <v>0.152060976019636</v>
      </c>
      <c r="AP276" s="14">
        <v>0.16631224436455699</v>
      </c>
      <c r="AQ276" s="14">
        <v>0.169134281201478</v>
      </c>
      <c r="AR276" s="14">
        <v>0.17427406394216099</v>
      </c>
      <c r="AS276" s="14">
        <v>0.177372640243873</v>
      </c>
      <c r="AT276" s="14">
        <v>0.17254719285946499</v>
      </c>
      <c r="AU276" s="14">
        <v>0.19951481275128799</v>
      </c>
      <c r="AV276" s="14">
        <v>0.169192600245816</v>
      </c>
      <c r="AW276" s="14">
        <v>0.138293011969815</v>
      </c>
      <c r="AX276" s="14">
        <v>0.16461731786491299</v>
      </c>
      <c r="AY276" s="14">
        <v>0.150567426128455</v>
      </c>
      <c r="AZ276" s="14">
        <v>0.16236394912175001</v>
      </c>
      <c r="BA276" s="14">
        <v>9.7847971721168006E-2</v>
      </c>
      <c r="BB276" s="14"/>
      <c r="BC276" s="14">
        <v>0.125191377986276</v>
      </c>
      <c r="BD276" s="14">
        <v>0.17909591287872401</v>
      </c>
      <c r="BE276" s="14"/>
      <c r="BF276" s="14">
        <v>0.200837666905577</v>
      </c>
      <c r="BG276" s="14">
        <v>0.172347588034824</v>
      </c>
      <c r="BH276" s="14">
        <v>0.14260229627467999</v>
      </c>
      <c r="BI276" s="14">
        <v>9.54714774561011E-2</v>
      </c>
      <c r="BJ276" s="14"/>
      <c r="BK276" s="14">
        <v>0.20219361034122399</v>
      </c>
      <c r="BL276" s="14">
        <v>0.191355526446709</v>
      </c>
      <c r="BM276" s="14">
        <v>0.14356777471548601</v>
      </c>
      <c r="BN276" s="14">
        <v>0.126715668330944</v>
      </c>
      <c r="BO276" s="14"/>
      <c r="BP276" s="14">
        <v>8.9132344869384303E-2</v>
      </c>
      <c r="BQ276" s="14">
        <v>0.264832816157547</v>
      </c>
      <c r="BR276" s="14">
        <v>0.29332667874622798</v>
      </c>
      <c r="BS276" s="14">
        <v>0.156202823913518</v>
      </c>
      <c r="BT276" s="14">
        <v>0.119523873433745</v>
      </c>
    </row>
    <row r="277" spans="2:72" x14ac:dyDescent="0.35">
      <c r="B277" t="s">
        <v>183</v>
      </c>
      <c r="C277" s="14">
        <v>0.110748109138118</v>
      </c>
      <c r="D277" s="14">
        <v>0.11069149769473099</v>
      </c>
      <c r="E277" s="14">
        <v>0.111058559578136</v>
      </c>
      <c r="F277" s="14"/>
      <c r="G277" s="14">
        <v>4.2442177601129102E-2</v>
      </c>
      <c r="H277" s="14">
        <v>5.4585993891994901E-2</v>
      </c>
      <c r="I277" s="14">
        <v>7.4324003449402501E-2</v>
      </c>
      <c r="J277" s="14">
        <v>0.118153731987131</v>
      </c>
      <c r="K277" s="14">
        <v>0.16460032463608901</v>
      </c>
      <c r="L277" s="14">
        <v>0.18922846395739501</v>
      </c>
      <c r="M277" s="14"/>
      <c r="N277" s="14">
        <v>0.116233153329831</v>
      </c>
      <c r="O277" s="14">
        <v>0.113156460658467</v>
      </c>
      <c r="P277" s="14">
        <v>9.5215738395477201E-2</v>
      </c>
      <c r="Q277" s="14">
        <v>0.11522059768439299</v>
      </c>
      <c r="R277" s="14"/>
      <c r="S277" s="14">
        <v>8.66259217212028E-2</v>
      </c>
      <c r="T277" s="14">
        <v>0.12798346107601699</v>
      </c>
      <c r="U277" s="14">
        <v>0.114503865971508</v>
      </c>
      <c r="V277" s="14">
        <v>8.0352418375086304E-2</v>
      </c>
      <c r="W277" s="14">
        <v>0.124695237754623</v>
      </c>
      <c r="X277" s="14">
        <v>9.06029457832465E-2</v>
      </c>
      <c r="Y277" s="14">
        <v>0.115542818222269</v>
      </c>
      <c r="Z277" s="14">
        <v>0.10382109395509199</v>
      </c>
      <c r="AA277" s="14">
        <v>0.114474204234764</v>
      </c>
      <c r="AB277" s="14">
        <v>0.13593799147956701</v>
      </c>
      <c r="AC277" s="14">
        <v>0.15005530532928599</v>
      </c>
      <c r="AD277" s="14">
        <v>9.9402233080084598E-2</v>
      </c>
      <c r="AE277" s="14"/>
      <c r="AF277" s="14">
        <v>0.10359393366061199</v>
      </c>
      <c r="AG277" s="14">
        <v>0.10831452322422799</v>
      </c>
      <c r="AH277" s="14">
        <v>0.11083609841801</v>
      </c>
      <c r="AI277" s="14">
        <v>9.9215208999321194E-2</v>
      </c>
      <c r="AJ277" s="14">
        <v>0.11609470588456</v>
      </c>
      <c r="AK277" s="14"/>
      <c r="AL277" s="14">
        <v>6.2763781906410701E-2</v>
      </c>
      <c r="AM277" s="14">
        <v>9.9766189751775994E-2</v>
      </c>
      <c r="AN277" s="14">
        <v>0.10018745178511899</v>
      </c>
      <c r="AO277" s="14">
        <v>0.15979228475527901</v>
      </c>
      <c r="AP277" s="14">
        <v>0.107287764600259</v>
      </c>
      <c r="AQ277" s="14">
        <v>9.4253348531457198E-2</v>
      </c>
      <c r="AR277" s="14">
        <v>9.7986227517291496E-2</v>
      </c>
      <c r="AS277" s="14">
        <v>0.13657889488882</v>
      </c>
      <c r="AT277" s="14">
        <v>0.11888352882360501</v>
      </c>
      <c r="AU277" s="14">
        <v>0.133977589482804</v>
      </c>
      <c r="AV277" s="14">
        <v>0.102767939894571</v>
      </c>
      <c r="AW277" s="14">
        <v>0.116768847701668</v>
      </c>
      <c r="AX277" s="14">
        <v>9.9908684242000403E-2</v>
      </c>
      <c r="AY277" s="14">
        <v>0.15044264999816401</v>
      </c>
      <c r="AZ277" s="14">
        <v>8.53048908276028E-2</v>
      </c>
      <c r="BA277" s="14">
        <v>9.9369975470176106E-2</v>
      </c>
      <c r="BB277" s="14"/>
      <c r="BC277" s="14">
        <v>7.4552601028600202E-2</v>
      </c>
      <c r="BD277" s="14">
        <v>0.12661040239930599</v>
      </c>
      <c r="BE277" s="14"/>
      <c r="BF277" s="14">
        <v>0.16610680433935801</v>
      </c>
      <c r="BG277" s="14">
        <v>0.122536272789455</v>
      </c>
      <c r="BH277" s="14">
        <v>6.5630154482895595E-2</v>
      </c>
      <c r="BI277" s="14">
        <v>5.0617235815926601E-2</v>
      </c>
      <c r="BJ277" s="14"/>
      <c r="BK277" s="14">
        <v>0.159986520908726</v>
      </c>
      <c r="BL277" s="14">
        <v>0.13558880900147099</v>
      </c>
      <c r="BM277" s="14">
        <v>8.8543844174556297E-2</v>
      </c>
      <c r="BN277" s="14">
        <v>7.2705309371946705E-2</v>
      </c>
      <c r="BO277" s="14"/>
      <c r="BP277" s="14">
        <v>2.6526322280540599E-2</v>
      </c>
      <c r="BQ277" s="14">
        <v>0.17963220822444101</v>
      </c>
      <c r="BR277" s="14">
        <v>0.21732588236877001</v>
      </c>
      <c r="BS277" s="14">
        <v>0.16998369413655601</v>
      </c>
      <c r="BT277" s="14">
        <v>4.5036753574640397E-2</v>
      </c>
    </row>
    <row r="278" spans="2:72" x14ac:dyDescent="0.35">
      <c r="B278" t="s">
        <v>102</v>
      </c>
      <c r="C278" s="14">
        <v>2.48081121707103E-2</v>
      </c>
      <c r="D278" s="14">
        <v>2.1537001442652099E-2</v>
      </c>
      <c r="E278" s="14">
        <v>2.8109676716245698E-2</v>
      </c>
      <c r="F278" s="14"/>
      <c r="G278" s="14">
        <v>2.1141359873809499E-2</v>
      </c>
      <c r="H278" s="14">
        <v>1.77535900474683E-2</v>
      </c>
      <c r="I278" s="14">
        <v>2.5047852932581001E-2</v>
      </c>
      <c r="J278" s="14">
        <v>2.3133177348571801E-2</v>
      </c>
      <c r="K278" s="14">
        <v>2.4425440944283699E-2</v>
      </c>
      <c r="L278" s="14">
        <v>3.4395957247320003E-2</v>
      </c>
      <c r="M278" s="14"/>
      <c r="N278" s="14">
        <v>1.8961251366391998E-2</v>
      </c>
      <c r="O278" s="14">
        <v>2.8131285304490598E-2</v>
      </c>
      <c r="P278" s="14">
        <v>1.98754024003471E-2</v>
      </c>
      <c r="Q278" s="14">
        <v>3.1872358774925599E-2</v>
      </c>
      <c r="R278" s="14"/>
      <c r="S278" s="14">
        <v>2.33128350411617E-2</v>
      </c>
      <c r="T278" s="14">
        <v>2.79827382292154E-2</v>
      </c>
      <c r="U278" s="14">
        <v>3.76170356426207E-2</v>
      </c>
      <c r="V278" s="14">
        <v>2.25592626091589E-2</v>
      </c>
      <c r="W278" s="14">
        <v>3.2966252979834798E-2</v>
      </c>
      <c r="X278" s="14">
        <v>2.1673254395860299E-2</v>
      </c>
      <c r="Y278" s="14">
        <v>2.1667732470375699E-2</v>
      </c>
      <c r="Z278" s="14">
        <v>2.5861473321548398E-2</v>
      </c>
      <c r="AA278" s="14">
        <v>1.6279035893856899E-2</v>
      </c>
      <c r="AB278" s="14">
        <v>1.84141699037388E-2</v>
      </c>
      <c r="AC278" s="14">
        <v>3.7436414062973003E-2</v>
      </c>
      <c r="AD278" s="14">
        <v>1.7341695358800101E-2</v>
      </c>
      <c r="AE278" s="14"/>
      <c r="AF278" s="14">
        <v>2.9617980062492E-2</v>
      </c>
      <c r="AG278" s="14">
        <v>3.1917842338704899E-2</v>
      </c>
      <c r="AH278" s="14">
        <v>2.0099336164398199E-2</v>
      </c>
      <c r="AI278" s="14">
        <v>1.5116559913187499E-2</v>
      </c>
      <c r="AJ278" s="14">
        <v>2.64084620076253E-2</v>
      </c>
      <c r="AK278" s="14"/>
      <c r="AL278" s="14">
        <v>8.6396088827315101E-2</v>
      </c>
      <c r="AM278" s="14">
        <v>3.1928304064449797E-2</v>
      </c>
      <c r="AN278" s="14">
        <v>3.4357834930197298E-2</v>
      </c>
      <c r="AO278" s="14">
        <v>2.6401373188412201E-2</v>
      </c>
      <c r="AP278" s="14">
        <v>1.9510374451169401E-2</v>
      </c>
      <c r="AQ278" s="14">
        <v>2.73627050928897E-2</v>
      </c>
      <c r="AR278" s="14">
        <v>2.3644906131641202E-2</v>
      </c>
      <c r="AS278" s="14">
        <v>2.4082939577290002E-2</v>
      </c>
      <c r="AT278" s="14">
        <v>3.4437719860664802E-2</v>
      </c>
      <c r="AU278" s="14">
        <v>2.1937211623255602E-2</v>
      </c>
      <c r="AV278" s="14">
        <v>2.4161179750312501E-2</v>
      </c>
      <c r="AW278" s="14">
        <v>8.3343059656786605E-3</v>
      </c>
      <c r="AX278" s="14">
        <v>8.1546518090341597E-3</v>
      </c>
      <c r="AY278" s="14">
        <v>5.38183706535656E-3</v>
      </c>
      <c r="AZ278" s="14">
        <v>1.5022925727290699E-2</v>
      </c>
      <c r="BA278" s="14">
        <v>1.6164001008866901E-2</v>
      </c>
      <c r="BB278" s="14"/>
      <c r="BC278" s="14">
        <v>1.45340210272609E-2</v>
      </c>
      <c r="BD278" s="14">
        <v>2.93106224329359E-2</v>
      </c>
      <c r="BE278" s="14"/>
      <c r="BF278" s="14">
        <v>2.0991581378700001E-2</v>
      </c>
      <c r="BG278" s="14">
        <v>2.1997520488932599E-2</v>
      </c>
      <c r="BH278" s="14">
        <v>2.2255502297466499E-2</v>
      </c>
      <c r="BI278" s="14">
        <v>4.5239209567892097E-2</v>
      </c>
      <c r="BJ278" s="14"/>
      <c r="BK278" s="14">
        <v>2.2843490074771801E-2</v>
      </c>
      <c r="BL278" s="14">
        <v>1.5770254452330899E-2</v>
      </c>
      <c r="BM278" s="14">
        <v>2.1909119423711602E-2</v>
      </c>
      <c r="BN278" s="14">
        <v>3.9416615403176002E-2</v>
      </c>
      <c r="BO278" s="14"/>
      <c r="BP278" s="14">
        <v>1.37256184816512E-2</v>
      </c>
      <c r="BQ278" s="14">
        <v>2.2807088358352101E-2</v>
      </c>
      <c r="BR278" s="14">
        <v>2.7265577965853199E-2</v>
      </c>
      <c r="BS278" s="14">
        <v>2.1207572750468501E-2</v>
      </c>
      <c r="BT278" s="14">
        <v>3.8101959931682E-2</v>
      </c>
    </row>
    <row r="279" spans="2:72" x14ac:dyDescent="0.35">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row>
    <row r="280" spans="2:72" x14ac:dyDescent="0.35">
      <c r="B280" s="6" t="s">
        <v>188</v>
      </c>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row>
    <row r="281" spans="2:72" x14ac:dyDescent="0.35">
      <c r="B281" s="21" t="s">
        <v>106</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row>
    <row r="282" spans="2:72" x14ac:dyDescent="0.35">
      <c r="B282" t="s">
        <v>179</v>
      </c>
      <c r="C282" s="14">
        <v>4.7315904281978002E-2</v>
      </c>
      <c r="D282" s="14">
        <v>4.3174836554580202E-2</v>
      </c>
      <c r="E282" s="14">
        <v>5.0820029462753401E-2</v>
      </c>
      <c r="F282" s="14"/>
      <c r="G282" s="14">
        <v>7.4526264292927996E-2</v>
      </c>
      <c r="H282" s="14">
        <v>6.8746174685911293E-2</v>
      </c>
      <c r="I282" s="14">
        <v>5.67352167996793E-2</v>
      </c>
      <c r="J282" s="14">
        <v>3.9060577058081497E-2</v>
      </c>
      <c r="K282" s="14">
        <v>2.2640360868459899E-2</v>
      </c>
      <c r="L282" s="14">
        <v>2.7431823886123901E-2</v>
      </c>
      <c r="M282" s="14"/>
      <c r="N282" s="14">
        <v>4.3559800600716299E-2</v>
      </c>
      <c r="O282" s="14">
        <v>3.6039356413412098E-2</v>
      </c>
      <c r="P282" s="14">
        <v>5.1494759467879E-2</v>
      </c>
      <c r="Q282" s="14">
        <v>5.9106716569944602E-2</v>
      </c>
      <c r="R282" s="14"/>
      <c r="S282" s="14">
        <v>6.8562801610140597E-2</v>
      </c>
      <c r="T282" s="14">
        <v>4.5781066113904402E-2</v>
      </c>
      <c r="U282" s="14">
        <v>4.5203977746586202E-2</v>
      </c>
      <c r="V282" s="14">
        <v>3.2736039713921597E-2</v>
      </c>
      <c r="W282" s="14">
        <v>4.3148350635818997E-2</v>
      </c>
      <c r="X282" s="14">
        <v>5.3804037107510902E-2</v>
      </c>
      <c r="Y282" s="14">
        <v>4.6439413934534997E-2</v>
      </c>
      <c r="Z282" s="14">
        <v>5.0948730050338599E-2</v>
      </c>
      <c r="AA282" s="14">
        <v>3.5430896442294801E-2</v>
      </c>
      <c r="AB282" s="14">
        <v>5.0173800026411197E-2</v>
      </c>
      <c r="AC282" s="14">
        <v>4.0064843076510599E-2</v>
      </c>
      <c r="AD282" s="14">
        <v>3.8985011012097101E-2</v>
      </c>
      <c r="AE282" s="14"/>
      <c r="AF282" s="14">
        <v>5.1239649981451203E-2</v>
      </c>
      <c r="AG282" s="14">
        <v>4.7362872683344499E-2</v>
      </c>
      <c r="AH282" s="14">
        <v>3.9084024473463402E-2</v>
      </c>
      <c r="AI282" s="14">
        <v>5.7705517124924999E-2</v>
      </c>
      <c r="AJ282" s="14">
        <v>7.2288043924304504E-2</v>
      </c>
      <c r="AK282" s="14"/>
      <c r="AL282" s="14">
        <v>0.122340055251938</v>
      </c>
      <c r="AM282" s="14">
        <v>7.6295166858784999E-2</v>
      </c>
      <c r="AN282" s="14">
        <v>7.1281802151185902E-2</v>
      </c>
      <c r="AO282" s="14">
        <v>4.1913609512844799E-2</v>
      </c>
      <c r="AP282" s="14">
        <v>4.5211678719490597E-2</v>
      </c>
      <c r="AQ282" s="14">
        <v>2.8109324583801502E-2</v>
      </c>
      <c r="AR282" s="14">
        <v>5.8141605703465597E-2</v>
      </c>
      <c r="AS282" s="14">
        <v>3.7412445275591101E-2</v>
      </c>
      <c r="AT282" s="14">
        <v>5.7451396555465099E-2</v>
      </c>
      <c r="AU282" s="14">
        <v>5.1548926081055699E-2</v>
      </c>
      <c r="AV282" s="14">
        <v>4.2859769172032103E-2</v>
      </c>
      <c r="AW282" s="14">
        <v>4.6792512932259403E-2</v>
      </c>
      <c r="AX282" s="14">
        <v>3.1118724922908701E-2</v>
      </c>
      <c r="AY282" s="14">
        <v>2.4622318208518901E-2</v>
      </c>
      <c r="AZ282" s="14">
        <v>2.3550651203104699E-2</v>
      </c>
      <c r="BA282" s="14">
        <v>4.8087818580698001E-2</v>
      </c>
      <c r="BB282" s="14"/>
      <c r="BC282" s="14">
        <v>6.0879249713208301E-2</v>
      </c>
      <c r="BD282" s="14">
        <v>4.1371913602747903E-2</v>
      </c>
      <c r="BE282" s="14"/>
      <c r="BF282" s="14">
        <v>1.7659502732772999E-2</v>
      </c>
      <c r="BG282" s="14">
        <v>3.2143874065379302E-2</v>
      </c>
      <c r="BH282" s="14">
        <v>6.4592778973434004E-2</v>
      </c>
      <c r="BI282" s="14">
        <v>0.11579134278124401</v>
      </c>
      <c r="BJ282" s="14"/>
      <c r="BK282" s="14">
        <v>1.6914676119428599E-2</v>
      </c>
      <c r="BL282" s="14">
        <v>3.3264224576295902E-2</v>
      </c>
      <c r="BM282" s="14">
        <v>4.6977557011318102E-2</v>
      </c>
      <c r="BN282" s="14">
        <v>9.2641339297439701E-2</v>
      </c>
      <c r="BO282" s="14"/>
      <c r="BP282" s="14">
        <v>8.0380809532954206E-2</v>
      </c>
      <c r="BQ282" s="14">
        <v>1.68080144308608E-3</v>
      </c>
      <c r="BR282" s="14">
        <v>3.6892230131179201E-3</v>
      </c>
      <c r="BS282" s="14">
        <v>8.4124448613257692E-3</v>
      </c>
      <c r="BT282" s="14">
        <v>9.9889087817635294E-2</v>
      </c>
    </row>
    <row r="283" spans="2:72" x14ac:dyDescent="0.35">
      <c r="B283" t="s">
        <v>180</v>
      </c>
      <c r="C283" s="14">
        <v>0.12430016871379999</v>
      </c>
      <c r="D283" s="14">
        <v>0.103948536620301</v>
      </c>
      <c r="E283" s="14">
        <v>0.143962822823402</v>
      </c>
      <c r="F283" s="14"/>
      <c r="G283" s="14">
        <v>0.18140023670732999</v>
      </c>
      <c r="H283" s="14">
        <v>0.16656178770925201</v>
      </c>
      <c r="I283" s="14">
        <v>0.16581057592093101</v>
      </c>
      <c r="J283" s="14">
        <v>0.113240691437189</v>
      </c>
      <c r="K283" s="14">
        <v>8.0299334880250595E-2</v>
      </c>
      <c r="L283" s="14">
        <v>5.6766608893463397E-2</v>
      </c>
      <c r="M283" s="14"/>
      <c r="N283" s="14">
        <v>9.9592588080452293E-2</v>
      </c>
      <c r="O283" s="14">
        <v>0.12079643650039</v>
      </c>
      <c r="P283" s="14">
        <v>0.12860394359746799</v>
      </c>
      <c r="Q283" s="14">
        <v>0.15182438891852601</v>
      </c>
      <c r="R283" s="14"/>
      <c r="S283" s="14">
        <v>0.12358621302461099</v>
      </c>
      <c r="T283" s="14">
        <v>0.102735944478287</v>
      </c>
      <c r="U283" s="14">
        <v>0.119261336369651</v>
      </c>
      <c r="V283" s="14">
        <v>0.12578841572492899</v>
      </c>
      <c r="W283" s="14">
        <v>0.12869781952159101</v>
      </c>
      <c r="X283" s="14">
        <v>0.144772757546135</v>
      </c>
      <c r="Y283" s="14">
        <v>0.10945311672503</v>
      </c>
      <c r="Z283" s="14">
        <v>0.144052121160999</v>
      </c>
      <c r="AA283" s="14">
        <v>0.12614895156299399</v>
      </c>
      <c r="AB283" s="14">
        <v>0.12883252482063201</v>
      </c>
      <c r="AC283" s="14">
        <v>0.146461909905509</v>
      </c>
      <c r="AD283" s="14">
        <v>0.114329358728971</v>
      </c>
      <c r="AE283" s="14"/>
      <c r="AF283" s="14">
        <v>0.12523772164640501</v>
      </c>
      <c r="AG283" s="14">
        <v>0.13159566153899299</v>
      </c>
      <c r="AH283" s="14">
        <v>0.12060446489616999</v>
      </c>
      <c r="AI283" s="14">
        <v>0.12519591267305299</v>
      </c>
      <c r="AJ283" s="14">
        <v>0.15083290144900999</v>
      </c>
      <c r="AK283" s="14"/>
      <c r="AL283" s="14">
        <v>0.14108738954922301</v>
      </c>
      <c r="AM283" s="14">
        <v>0.19120542839549501</v>
      </c>
      <c r="AN283" s="14">
        <v>0.137415967309233</v>
      </c>
      <c r="AO283" s="14">
        <v>0.155587513090542</v>
      </c>
      <c r="AP283" s="14">
        <v>0.131077623143214</v>
      </c>
      <c r="AQ283" s="14">
        <v>0.124230723459498</v>
      </c>
      <c r="AR283" s="14">
        <v>0.124932833737777</v>
      </c>
      <c r="AS283" s="14">
        <v>0.11845150158036501</v>
      </c>
      <c r="AT283" s="14">
        <v>8.6498889930938599E-2</v>
      </c>
      <c r="AU283" s="14">
        <v>0.112800292000113</v>
      </c>
      <c r="AV283" s="14">
        <v>0.13285331418028801</v>
      </c>
      <c r="AW283" s="14">
        <v>0.114091496686293</v>
      </c>
      <c r="AX283" s="14">
        <v>0.13845938399895999</v>
      </c>
      <c r="AY283" s="14">
        <v>8.7450022478604894E-2</v>
      </c>
      <c r="AZ283" s="14">
        <v>8.48716939684621E-2</v>
      </c>
      <c r="BA283" s="14">
        <v>9.3167226165566996E-2</v>
      </c>
      <c r="BB283" s="14"/>
      <c r="BC283" s="14">
        <v>0.15167801163410299</v>
      </c>
      <c r="BD283" s="14">
        <v>0.112302122659395</v>
      </c>
      <c r="BE283" s="14"/>
      <c r="BF283" s="14">
        <v>6.03853083380183E-2</v>
      </c>
      <c r="BG283" s="14">
        <v>9.8569343309982793E-2</v>
      </c>
      <c r="BH283" s="14">
        <v>0.169419652030461</v>
      </c>
      <c r="BI283" s="14">
        <v>0.238492603442754</v>
      </c>
      <c r="BJ283" s="14"/>
      <c r="BK283" s="14">
        <v>6.2867405330218798E-2</v>
      </c>
      <c r="BL283" s="14">
        <v>8.0884455762478505E-2</v>
      </c>
      <c r="BM283" s="14">
        <v>0.134047750037562</v>
      </c>
      <c r="BN283" s="14">
        <v>0.211754531336623</v>
      </c>
      <c r="BO283" s="14"/>
      <c r="BP283" s="14">
        <v>0.21317160342583899</v>
      </c>
      <c r="BQ283" s="14">
        <v>1.7289920005565899E-2</v>
      </c>
      <c r="BR283" s="14">
        <v>2.4891134047218899E-3</v>
      </c>
      <c r="BS283" s="14">
        <v>1.43225393522426E-2</v>
      </c>
      <c r="BT283" s="14">
        <v>0.26282535195696399</v>
      </c>
    </row>
    <row r="284" spans="2:72" x14ac:dyDescent="0.35">
      <c r="B284" t="s">
        <v>181</v>
      </c>
      <c r="C284" s="14">
        <v>0.20203288303737901</v>
      </c>
      <c r="D284" s="14">
        <v>0.18681529848593501</v>
      </c>
      <c r="E284" s="14">
        <v>0.21727851900228001</v>
      </c>
      <c r="F284" s="14"/>
      <c r="G284" s="14">
        <v>0.25608366860743598</v>
      </c>
      <c r="H284" s="14">
        <v>0.203863250471542</v>
      </c>
      <c r="I284" s="14">
        <v>0.219957959042755</v>
      </c>
      <c r="J284" s="14">
        <v>0.21649887500294199</v>
      </c>
      <c r="K284" s="14">
        <v>0.198264795838555</v>
      </c>
      <c r="L284" s="14">
        <v>0.14092705331623001</v>
      </c>
      <c r="M284" s="14"/>
      <c r="N284" s="14">
        <v>0.15262789736023299</v>
      </c>
      <c r="O284" s="14">
        <v>0.18259269798154401</v>
      </c>
      <c r="P284" s="14">
        <v>0.234895612419251</v>
      </c>
      <c r="Q284" s="14">
        <v>0.24578521435735201</v>
      </c>
      <c r="R284" s="14"/>
      <c r="S284" s="14">
        <v>0.220315843299108</v>
      </c>
      <c r="T284" s="14">
        <v>0.204743393698606</v>
      </c>
      <c r="U284" s="14">
        <v>0.21702562285061799</v>
      </c>
      <c r="V284" s="14">
        <v>0.19449909975546101</v>
      </c>
      <c r="W284" s="14">
        <v>0.21112481163549299</v>
      </c>
      <c r="X284" s="14">
        <v>0.21307245372054101</v>
      </c>
      <c r="Y284" s="14">
        <v>0.19572260476794201</v>
      </c>
      <c r="Z284" s="14">
        <v>0.185223642142409</v>
      </c>
      <c r="AA284" s="14">
        <v>0.19207890511779299</v>
      </c>
      <c r="AB284" s="14">
        <v>0.176040595402504</v>
      </c>
      <c r="AC284" s="14">
        <v>0.18748969350647399</v>
      </c>
      <c r="AD284" s="14">
        <v>0.21123641917295699</v>
      </c>
      <c r="AE284" s="14"/>
      <c r="AF284" s="14">
        <v>0.24628123484258199</v>
      </c>
      <c r="AG284" s="14">
        <v>0.19748191314227501</v>
      </c>
      <c r="AH284" s="14">
        <v>0.182407727108859</v>
      </c>
      <c r="AI284" s="14">
        <v>0.17755032271253199</v>
      </c>
      <c r="AJ284" s="14">
        <v>0.13978480974263699</v>
      </c>
      <c r="AK284" s="14"/>
      <c r="AL284" s="14">
        <v>0.35600602463237502</v>
      </c>
      <c r="AM284" s="14">
        <v>0.25295221053579398</v>
      </c>
      <c r="AN284" s="14">
        <v>0.26251784038243198</v>
      </c>
      <c r="AO284" s="14">
        <v>0.228262814120296</v>
      </c>
      <c r="AP284" s="14">
        <v>0.23783373187196399</v>
      </c>
      <c r="AQ284" s="14">
        <v>0.218313411282097</v>
      </c>
      <c r="AR284" s="14">
        <v>0.20567336169634301</v>
      </c>
      <c r="AS284" s="14">
        <v>0.18121419542220499</v>
      </c>
      <c r="AT284" s="14">
        <v>0.17810330458439699</v>
      </c>
      <c r="AU284" s="14">
        <v>0.17544244664609501</v>
      </c>
      <c r="AV284" s="14">
        <v>0.15970492173296</v>
      </c>
      <c r="AW284" s="14">
        <v>0.172201280300809</v>
      </c>
      <c r="AX284" s="14">
        <v>0.17650711423097001</v>
      </c>
      <c r="AY284" s="14">
        <v>0.16979476986244699</v>
      </c>
      <c r="AZ284" s="14">
        <v>0.172233349892742</v>
      </c>
      <c r="BA284" s="14">
        <v>0.142708932215413</v>
      </c>
      <c r="BB284" s="14"/>
      <c r="BC284" s="14">
        <v>0.20032067691413299</v>
      </c>
      <c r="BD284" s="14">
        <v>0.20278323900885301</v>
      </c>
      <c r="BE284" s="14"/>
      <c r="BF284" s="14">
        <v>0.10634418807542401</v>
      </c>
      <c r="BG284" s="14">
        <v>0.18031208544101701</v>
      </c>
      <c r="BH284" s="14">
        <v>0.27158314385030102</v>
      </c>
      <c r="BI284" s="14">
        <v>0.326057965852178</v>
      </c>
      <c r="BJ284" s="14"/>
      <c r="BK284" s="14">
        <v>0.10594896667218701</v>
      </c>
      <c r="BL284" s="14">
        <v>0.129270358473769</v>
      </c>
      <c r="BM284" s="14">
        <v>0.24312510035773</v>
      </c>
      <c r="BN284" s="14">
        <v>0.30077931204792901</v>
      </c>
      <c r="BO284" s="14"/>
      <c r="BP284" s="14">
        <v>0.26198235696472999</v>
      </c>
      <c r="BQ284" s="14">
        <v>0.10158612652275401</v>
      </c>
      <c r="BR284" s="14">
        <v>7.3901219264655302E-2</v>
      </c>
      <c r="BS284" s="14">
        <v>5.3883653298433497E-2</v>
      </c>
      <c r="BT284" s="14">
        <v>0.39989730824748199</v>
      </c>
    </row>
    <row r="285" spans="2:72" x14ac:dyDescent="0.35">
      <c r="B285" t="s">
        <v>182</v>
      </c>
      <c r="C285" s="14">
        <v>0.25176555095417302</v>
      </c>
      <c r="D285" s="14">
        <v>0.24273821368423101</v>
      </c>
      <c r="E285" s="14">
        <v>0.26048333160565101</v>
      </c>
      <c r="F285" s="14"/>
      <c r="G285" s="14">
        <v>0.26447029183705201</v>
      </c>
      <c r="H285" s="14">
        <v>0.26714140272169901</v>
      </c>
      <c r="I285" s="14">
        <v>0.23597776672937101</v>
      </c>
      <c r="J285" s="14">
        <v>0.24595806840881801</v>
      </c>
      <c r="K285" s="14">
        <v>0.26571415605209597</v>
      </c>
      <c r="L285" s="14">
        <v>0.239062082535203</v>
      </c>
      <c r="M285" s="14"/>
      <c r="N285" s="14">
        <v>0.238582869127833</v>
      </c>
      <c r="O285" s="14">
        <v>0.27716776682455102</v>
      </c>
      <c r="P285" s="14">
        <v>0.243716311399125</v>
      </c>
      <c r="Q285" s="14">
        <v>0.24573052111573801</v>
      </c>
      <c r="R285" s="14"/>
      <c r="S285" s="14">
        <v>0.22611043730792299</v>
      </c>
      <c r="T285" s="14">
        <v>0.245690409209538</v>
      </c>
      <c r="U285" s="14">
        <v>0.232538847366797</v>
      </c>
      <c r="V285" s="14">
        <v>0.252518457969935</v>
      </c>
      <c r="W285" s="14">
        <v>0.26206556558606697</v>
      </c>
      <c r="X285" s="14">
        <v>0.26175717461084302</v>
      </c>
      <c r="Y285" s="14">
        <v>0.266590551942534</v>
      </c>
      <c r="Z285" s="14">
        <v>0.29863831794752999</v>
      </c>
      <c r="AA285" s="14">
        <v>0.26828271061385001</v>
      </c>
      <c r="AB285" s="14">
        <v>0.24104922814741001</v>
      </c>
      <c r="AC285" s="14">
        <v>0.245605646098529</v>
      </c>
      <c r="AD285" s="14">
        <v>0.27272300885511003</v>
      </c>
      <c r="AE285" s="14"/>
      <c r="AF285" s="14">
        <v>0.24451526128609199</v>
      </c>
      <c r="AG285" s="14">
        <v>0.27491224817504001</v>
      </c>
      <c r="AH285" s="14">
        <v>0.25612564276061101</v>
      </c>
      <c r="AI285" s="14">
        <v>0.21896904084149299</v>
      </c>
      <c r="AJ285" s="14">
        <v>0.19057005890978401</v>
      </c>
      <c r="AK285" s="14"/>
      <c r="AL285" s="14">
        <v>0.20538501011400701</v>
      </c>
      <c r="AM285" s="14">
        <v>0.270873757954398</v>
      </c>
      <c r="AN285" s="14">
        <v>0.25007846973990899</v>
      </c>
      <c r="AO285" s="14">
        <v>0.22980073844679899</v>
      </c>
      <c r="AP285" s="14">
        <v>0.268635930462504</v>
      </c>
      <c r="AQ285" s="14">
        <v>0.28143727422026898</v>
      </c>
      <c r="AR285" s="14">
        <v>0.24052720674457301</v>
      </c>
      <c r="AS285" s="14">
        <v>0.25952122822352502</v>
      </c>
      <c r="AT285" s="14">
        <v>0.26173870600257299</v>
      </c>
      <c r="AU285" s="14">
        <v>0.25356702723776098</v>
      </c>
      <c r="AV285" s="14">
        <v>0.24461450714868399</v>
      </c>
      <c r="AW285" s="14">
        <v>0.25660457891601601</v>
      </c>
      <c r="AX285" s="14">
        <v>0.26719463096642498</v>
      </c>
      <c r="AY285" s="14">
        <v>0.22822701447209201</v>
      </c>
      <c r="AZ285" s="14">
        <v>0.227527048660433</v>
      </c>
      <c r="BA285" s="14">
        <v>0.20774974418077999</v>
      </c>
      <c r="BB285" s="14"/>
      <c r="BC285" s="14">
        <v>0.23241160694379001</v>
      </c>
      <c r="BD285" s="14">
        <v>0.26024720936119</v>
      </c>
      <c r="BE285" s="14"/>
      <c r="BF285" s="14">
        <v>0.24552712616471001</v>
      </c>
      <c r="BG285" s="14">
        <v>0.28374930993268599</v>
      </c>
      <c r="BH285" s="14">
        <v>0.25744248791631602</v>
      </c>
      <c r="BI285" s="14">
        <v>0.172140584774123</v>
      </c>
      <c r="BJ285" s="14"/>
      <c r="BK285" s="14">
        <v>0.23443499688460201</v>
      </c>
      <c r="BL285" s="14">
        <v>0.29078803808488701</v>
      </c>
      <c r="BM285" s="14">
        <v>0.26314661622840801</v>
      </c>
      <c r="BN285" s="14">
        <v>0.21831650637889999</v>
      </c>
      <c r="BO285" s="14"/>
      <c r="BP285" s="14">
        <v>0.29999830909920899</v>
      </c>
      <c r="BQ285" s="14">
        <v>0.36090999431127901</v>
      </c>
      <c r="BR285" s="14">
        <v>0.30573947171865901</v>
      </c>
      <c r="BS285" s="14">
        <v>0.18822172632112999</v>
      </c>
      <c r="BT285" s="14">
        <v>0.181515334343097</v>
      </c>
    </row>
    <row r="286" spans="2:72" x14ac:dyDescent="0.35">
      <c r="B286" t="s">
        <v>183</v>
      </c>
      <c r="C286" s="14">
        <v>0.36565028928155202</v>
      </c>
      <c r="D286" s="14">
        <v>0.41493131617450202</v>
      </c>
      <c r="E286" s="14">
        <v>0.31795024079578499</v>
      </c>
      <c r="F286" s="14"/>
      <c r="G286" s="14">
        <v>0.211468568154348</v>
      </c>
      <c r="H286" s="14">
        <v>0.28073474820836097</v>
      </c>
      <c r="I286" s="14">
        <v>0.30962280315377899</v>
      </c>
      <c r="J286" s="14">
        <v>0.38118940751420999</v>
      </c>
      <c r="K286" s="14">
        <v>0.42419626172415897</v>
      </c>
      <c r="L286" s="14">
        <v>0.53062433628977901</v>
      </c>
      <c r="M286" s="14"/>
      <c r="N286" s="14">
        <v>0.45834375952404199</v>
      </c>
      <c r="O286" s="14">
        <v>0.37493181372971901</v>
      </c>
      <c r="P286" s="14">
        <v>0.33496169589563701</v>
      </c>
      <c r="Q286" s="14">
        <v>0.28392745097780903</v>
      </c>
      <c r="R286" s="14"/>
      <c r="S286" s="14">
        <v>0.35030483339945501</v>
      </c>
      <c r="T286" s="14">
        <v>0.39253202538353299</v>
      </c>
      <c r="U286" s="14">
        <v>0.371388739234218</v>
      </c>
      <c r="V286" s="14">
        <v>0.38735260472592598</v>
      </c>
      <c r="W286" s="14">
        <v>0.34348007915122403</v>
      </c>
      <c r="X286" s="14">
        <v>0.32358130324980899</v>
      </c>
      <c r="Y286" s="14">
        <v>0.37089534128008</v>
      </c>
      <c r="Z286" s="14">
        <v>0.313780047740291</v>
      </c>
      <c r="AA286" s="14">
        <v>0.37142869622810198</v>
      </c>
      <c r="AB286" s="14">
        <v>0.39565226679695298</v>
      </c>
      <c r="AC286" s="14">
        <v>0.37036640840977503</v>
      </c>
      <c r="AD286" s="14">
        <v>0.35434575790810602</v>
      </c>
      <c r="AE286" s="14"/>
      <c r="AF286" s="14">
        <v>0.324720036783679</v>
      </c>
      <c r="AG286" s="14">
        <v>0.34086259682236197</v>
      </c>
      <c r="AH286" s="14">
        <v>0.39470048305305699</v>
      </c>
      <c r="AI286" s="14">
        <v>0.40556402813584302</v>
      </c>
      <c r="AJ286" s="14">
        <v>0.42924433682089802</v>
      </c>
      <c r="AK286" s="14"/>
      <c r="AL286" s="14">
        <v>9.9562582103889602E-2</v>
      </c>
      <c r="AM286" s="14">
        <v>0.19669093109521099</v>
      </c>
      <c r="AN286" s="14">
        <v>0.26934985531769501</v>
      </c>
      <c r="AO286" s="14">
        <v>0.33887012633769298</v>
      </c>
      <c r="AP286" s="14">
        <v>0.310048630836189</v>
      </c>
      <c r="AQ286" s="14">
        <v>0.33675984688593702</v>
      </c>
      <c r="AR286" s="14">
        <v>0.366862250832518</v>
      </c>
      <c r="AS286" s="14">
        <v>0.39700387242343899</v>
      </c>
      <c r="AT286" s="14">
        <v>0.407379795392526</v>
      </c>
      <c r="AU286" s="14">
        <v>0.40012332617208801</v>
      </c>
      <c r="AV286" s="14">
        <v>0.41158434203232602</v>
      </c>
      <c r="AW286" s="14">
        <v>0.405926488864779</v>
      </c>
      <c r="AX286" s="14">
        <v>0.37337814374153799</v>
      </c>
      <c r="AY286" s="14">
        <v>0.48468439442141198</v>
      </c>
      <c r="AZ286" s="14">
        <v>0.48222218336781397</v>
      </c>
      <c r="BA286" s="14">
        <v>0.50492257669473894</v>
      </c>
      <c r="BB286" s="14"/>
      <c r="BC286" s="14">
        <v>0.347080470535437</v>
      </c>
      <c r="BD286" s="14">
        <v>0.37378831320061701</v>
      </c>
      <c r="BE286" s="14"/>
      <c r="BF286" s="14">
        <v>0.56604243488808803</v>
      </c>
      <c r="BG286" s="14">
        <v>0.39864195235717598</v>
      </c>
      <c r="BH286" s="14">
        <v>0.22851369969930599</v>
      </c>
      <c r="BI286" s="14">
        <v>0.121085348567296</v>
      </c>
      <c r="BJ286" s="14"/>
      <c r="BK286" s="14">
        <v>0.575083783502502</v>
      </c>
      <c r="BL286" s="14">
        <v>0.45680371410406001</v>
      </c>
      <c r="BM286" s="14">
        <v>0.30531619383978398</v>
      </c>
      <c r="BN286" s="14">
        <v>0.16058843221407701</v>
      </c>
      <c r="BO286" s="14"/>
      <c r="BP286" s="14">
        <v>0.13221566802314699</v>
      </c>
      <c r="BQ286" s="14">
        <v>0.51377895241576299</v>
      </c>
      <c r="BR286" s="14">
        <v>0.61294196867725703</v>
      </c>
      <c r="BS286" s="14">
        <v>0.73165465530851803</v>
      </c>
      <c r="BT286" s="14">
        <v>3.9194026020564897E-2</v>
      </c>
    </row>
    <row r="287" spans="2:72" x14ac:dyDescent="0.35">
      <c r="B287" t="s">
        <v>102</v>
      </c>
      <c r="C287" s="14">
        <v>8.9352037311185104E-3</v>
      </c>
      <c r="D287" s="14">
        <v>8.3917984804499305E-3</v>
      </c>
      <c r="E287" s="14">
        <v>9.5050563101280895E-3</v>
      </c>
      <c r="F287" s="14"/>
      <c r="G287" s="14">
        <v>1.2050970400906099E-2</v>
      </c>
      <c r="H287" s="14">
        <v>1.29526362032344E-2</v>
      </c>
      <c r="I287" s="14">
        <v>1.18956783534839E-2</v>
      </c>
      <c r="J287" s="14">
        <v>4.0523805787599102E-3</v>
      </c>
      <c r="K287" s="14">
        <v>8.8850906364795704E-3</v>
      </c>
      <c r="L287" s="14">
        <v>5.1880950792009897E-3</v>
      </c>
      <c r="M287" s="14"/>
      <c r="N287" s="14">
        <v>7.2930853067240701E-3</v>
      </c>
      <c r="O287" s="14">
        <v>8.4719285503842001E-3</v>
      </c>
      <c r="P287" s="14">
        <v>6.3276772206399597E-3</v>
      </c>
      <c r="Q287" s="14">
        <v>1.36257080606307E-2</v>
      </c>
      <c r="R287" s="14"/>
      <c r="S287" s="14">
        <v>1.11198713587616E-2</v>
      </c>
      <c r="T287" s="14">
        <v>8.5171611161318998E-3</v>
      </c>
      <c r="U287" s="14">
        <v>1.4581476432129399E-2</v>
      </c>
      <c r="V287" s="14">
        <v>7.1053821098275701E-3</v>
      </c>
      <c r="W287" s="14">
        <v>1.1483373469807099E-2</v>
      </c>
      <c r="X287" s="14">
        <v>3.0122737651601802E-3</v>
      </c>
      <c r="Y287" s="14">
        <v>1.08989713498794E-2</v>
      </c>
      <c r="Z287" s="14">
        <v>7.3571409584318702E-3</v>
      </c>
      <c r="AA287" s="14">
        <v>6.6298400349662596E-3</v>
      </c>
      <c r="AB287" s="14">
        <v>8.2515848060906102E-3</v>
      </c>
      <c r="AC287" s="14">
        <v>1.0011499003200801E-2</v>
      </c>
      <c r="AD287" s="14">
        <v>8.3804443227587008E-3</v>
      </c>
      <c r="AE287" s="14"/>
      <c r="AF287" s="14">
        <v>8.0060954597895705E-3</v>
      </c>
      <c r="AG287" s="14">
        <v>7.7847076379852602E-3</v>
      </c>
      <c r="AH287" s="14">
        <v>7.07765770783929E-3</v>
      </c>
      <c r="AI287" s="14">
        <v>1.50151785121534E-2</v>
      </c>
      <c r="AJ287" s="14">
        <v>1.7279849153366601E-2</v>
      </c>
      <c r="AK287" s="14"/>
      <c r="AL287" s="14">
        <v>7.5618938348567102E-2</v>
      </c>
      <c r="AM287" s="14">
        <v>1.1982505160315999E-2</v>
      </c>
      <c r="AN287" s="14">
        <v>9.3560650995443296E-3</v>
      </c>
      <c r="AO287" s="14">
        <v>5.5651984918261696E-3</v>
      </c>
      <c r="AP287" s="14">
        <v>7.1924049666390504E-3</v>
      </c>
      <c r="AQ287" s="14">
        <v>1.1149419568397099E-2</v>
      </c>
      <c r="AR287" s="14">
        <v>3.8627412853232202E-3</v>
      </c>
      <c r="AS287" s="14">
        <v>6.3967570748742599E-3</v>
      </c>
      <c r="AT287" s="14">
        <v>8.8279075341001802E-3</v>
      </c>
      <c r="AU287" s="14">
        <v>6.51798186288703E-3</v>
      </c>
      <c r="AV287" s="14">
        <v>8.3831457337092703E-3</v>
      </c>
      <c r="AW287" s="14">
        <v>4.38364229984365E-3</v>
      </c>
      <c r="AX287" s="14">
        <v>1.33420021391988E-2</v>
      </c>
      <c r="AY287" s="14">
        <v>5.2214805569250804E-3</v>
      </c>
      <c r="AZ287" s="14">
        <v>9.5950729074439599E-3</v>
      </c>
      <c r="BA287" s="14">
        <v>3.3637021628034301E-3</v>
      </c>
      <c r="BB287" s="14"/>
      <c r="BC287" s="14">
        <v>7.62998425932897E-3</v>
      </c>
      <c r="BD287" s="14">
        <v>9.5072021671977792E-3</v>
      </c>
      <c r="BE287" s="14"/>
      <c r="BF287" s="14">
        <v>4.0414398009866199E-3</v>
      </c>
      <c r="BG287" s="14">
        <v>6.5834348937585298E-3</v>
      </c>
      <c r="BH287" s="14">
        <v>8.4482375301821594E-3</v>
      </c>
      <c r="BI287" s="14">
        <v>2.6432154582405401E-2</v>
      </c>
      <c r="BJ287" s="14"/>
      <c r="BK287" s="14">
        <v>4.7501714910616203E-3</v>
      </c>
      <c r="BL287" s="14">
        <v>8.9892089985100006E-3</v>
      </c>
      <c r="BM287" s="14">
        <v>7.3867825251980202E-3</v>
      </c>
      <c r="BN287" s="14">
        <v>1.5919878725031301E-2</v>
      </c>
      <c r="BO287" s="14"/>
      <c r="BP287" s="14">
        <v>1.2251252954120001E-2</v>
      </c>
      <c r="BQ287" s="14">
        <v>4.7542053015525599E-3</v>
      </c>
      <c r="BR287" s="14">
        <v>1.2390039215888101E-3</v>
      </c>
      <c r="BS287" s="14">
        <v>3.50498085835052E-3</v>
      </c>
      <c r="BT287" s="14">
        <v>1.6678891614256799E-2</v>
      </c>
    </row>
    <row r="288" spans="2:72" x14ac:dyDescent="0.35">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row>
    <row r="289" spans="2:72" x14ac:dyDescent="0.35">
      <c r="B289" s="6" t="s">
        <v>189</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row>
    <row r="290" spans="2:72" x14ac:dyDescent="0.35">
      <c r="B290" s="21" t="s">
        <v>106</v>
      </c>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row>
    <row r="291" spans="2:72" x14ac:dyDescent="0.35">
      <c r="B291" t="s">
        <v>179</v>
      </c>
      <c r="C291" s="14">
        <v>3.3709618599365498E-2</v>
      </c>
      <c r="D291" s="14">
        <v>4.3655373374897E-2</v>
      </c>
      <c r="E291" s="14">
        <v>2.41561613648772E-2</v>
      </c>
      <c r="F291" s="14"/>
      <c r="G291" s="14">
        <v>5.1189326478974603E-2</v>
      </c>
      <c r="H291" s="14">
        <v>6.30743343184125E-2</v>
      </c>
      <c r="I291" s="14">
        <v>4.7181819360003097E-2</v>
      </c>
      <c r="J291" s="14">
        <v>1.9521189616203902E-2</v>
      </c>
      <c r="K291" s="14">
        <v>1.30809594631389E-2</v>
      </c>
      <c r="L291" s="14">
        <v>1.26172142237755E-2</v>
      </c>
      <c r="M291" s="14"/>
      <c r="N291" s="14">
        <v>3.5863389839458602E-2</v>
      </c>
      <c r="O291" s="14">
        <v>2.6625577716161499E-2</v>
      </c>
      <c r="P291" s="14">
        <v>3.8917632992495899E-2</v>
      </c>
      <c r="Q291" s="14">
        <v>3.46885987005357E-2</v>
      </c>
      <c r="R291" s="14"/>
      <c r="S291" s="14">
        <v>4.8860571499188502E-2</v>
      </c>
      <c r="T291" s="14">
        <v>2.8275851872878701E-2</v>
      </c>
      <c r="U291" s="14">
        <v>2.7556723084567799E-2</v>
      </c>
      <c r="V291" s="14">
        <v>2.9535940090499001E-2</v>
      </c>
      <c r="W291" s="14">
        <v>1.9388988638415199E-2</v>
      </c>
      <c r="X291" s="14">
        <v>4.3047281116828602E-2</v>
      </c>
      <c r="Y291" s="14">
        <v>1.9559158075896602E-2</v>
      </c>
      <c r="Z291" s="14">
        <v>4.3420749475922102E-2</v>
      </c>
      <c r="AA291" s="14">
        <v>3.0078654363344001E-2</v>
      </c>
      <c r="AB291" s="14">
        <v>3.94407838395942E-2</v>
      </c>
      <c r="AC291" s="14">
        <v>3.2641676180957202E-2</v>
      </c>
      <c r="AD291" s="14">
        <v>4.3581555678030501E-2</v>
      </c>
      <c r="AE291" s="14"/>
      <c r="AF291" s="14">
        <v>2.6315408583260799E-2</v>
      </c>
      <c r="AG291" s="14">
        <v>2.6702464401952598E-2</v>
      </c>
      <c r="AH291" s="14">
        <v>3.47130038189409E-2</v>
      </c>
      <c r="AI291" s="14">
        <v>5.5300450123838399E-2</v>
      </c>
      <c r="AJ291" s="14">
        <v>7.8637561429663994E-2</v>
      </c>
      <c r="AK291" s="14"/>
      <c r="AL291" s="14">
        <v>6.21838115635805E-2</v>
      </c>
      <c r="AM291" s="14">
        <v>5.6667478149763598E-2</v>
      </c>
      <c r="AN291" s="14">
        <v>3.71388799760572E-2</v>
      </c>
      <c r="AO291" s="14">
        <v>2.8288500245909499E-2</v>
      </c>
      <c r="AP291" s="14">
        <v>3.2107140351675299E-2</v>
      </c>
      <c r="AQ291" s="14">
        <v>1.8497752740969299E-2</v>
      </c>
      <c r="AR291" s="14">
        <v>3.2327367863665697E-2</v>
      </c>
      <c r="AS291" s="14">
        <v>2.92897054205838E-2</v>
      </c>
      <c r="AT291" s="14">
        <v>3.5529975182613201E-2</v>
      </c>
      <c r="AU291" s="14">
        <v>3.8057649027450902E-2</v>
      </c>
      <c r="AV291" s="14">
        <v>1.9674817406100002E-2</v>
      </c>
      <c r="AW291" s="14">
        <v>3.9047410244406298E-2</v>
      </c>
      <c r="AX291" s="14">
        <v>2.91315714010098E-2</v>
      </c>
      <c r="AY291" s="14">
        <v>3.0106271017944799E-2</v>
      </c>
      <c r="AZ291" s="14">
        <v>3.4993332040922198E-2</v>
      </c>
      <c r="BA291" s="14">
        <v>7.18721876374534E-2</v>
      </c>
      <c r="BB291" s="14"/>
      <c r="BC291" s="14">
        <v>5.7081034270650498E-2</v>
      </c>
      <c r="BD291" s="14">
        <v>2.3467346321122001E-2</v>
      </c>
      <c r="BE291" s="14"/>
      <c r="BF291" s="14">
        <v>1.7406442880226299E-2</v>
      </c>
      <c r="BG291" s="14">
        <v>2.2184232869411399E-2</v>
      </c>
      <c r="BH291" s="14">
        <v>5.04164382981373E-2</v>
      </c>
      <c r="BI291" s="14">
        <v>6.5277401934815807E-2</v>
      </c>
      <c r="BJ291" s="14"/>
      <c r="BK291" s="14">
        <v>2.1581884291266899E-2</v>
      </c>
      <c r="BL291" s="14">
        <v>2.7834251604884699E-2</v>
      </c>
      <c r="BM291" s="14">
        <v>4.0115117745432402E-2</v>
      </c>
      <c r="BN291" s="14">
        <v>4.13418419888157E-2</v>
      </c>
      <c r="BO291" s="14"/>
      <c r="BP291" s="14">
        <v>8.2843971638207406E-2</v>
      </c>
      <c r="BQ291" s="14">
        <v>4.7438196430777601E-3</v>
      </c>
      <c r="BR291" s="14">
        <v>3.30256737531834E-3</v>
      </c>
      <c r="BS291" s="14">
        <v>9.7723494339734401E-3</v>
      </c>
      <c r="BT291" s="14">
        <v>4.2939982893073103E-2</v>
      </c>
    </row>
    <row r="292" spans="2:72" x14ac:dyDescent="0.35">
      <c r="B292" t="s">
        <v>180</v>
      </c>
      <c r="C292" s="14">
        <v>0.112084759212773</v>
      </c>
      <c r="D292" s="14">
        <v>0.11449042288469501</v>
      </c>
      <c r="E292" s="14">
        <v>0.109741176316448</v>
      </c>
      <c r="F292" s="14"/>
      <c r="G292" s="14">
        <v>0.190429045080409</v>
      </c>
      <c r="H292" s="14">
        <v>0.12836276691336801</v>
      </c>
      <c r="I292" s="14">
        <v>0.13889093689660301</v>
      </c>
      <c r="J292" s="14">
        <v>9.760063036029E-2</v>
      </c>
      <c r="K292" s="14">
        <v>7.5592482840647596E-2</v>
      </c>
      <c r="L292" s="14">
        <v>6.133622777041E-2</v>
      </c>
      <c r="M292" s="14"/>
      <c r="N292" s="14">
        <v>0.100840305619948</v>
      </c>
      <c r="O292" s="14">
        <v>9.6246153782869603E-2</v>
      </c>
      <c r="P292" s="14">
        <v>0.131527664147954</v>
      </c>
      <c r="Q292" s="14">
        <v>0.12380983211546499</v>
      </c>
      <c r="R292" s="14"/>
      <c r="S292" s="14">
        <v>0.13066265849974901</v>
      </c>
      <c r="T292" s="14">
        <v>9.2009680845961894E-2</v>
      </c>
      <c r="U292" s="14">
        <v>0.111701338392714</v>
      </c>
      <c r="V292" s="14">
        <v>0.111763725512095</v>
      </c>
      <c r="W292" s="14">
        <v>0.110526889803519</v>
      </c>
      <c r="X292" s="14">
        <v>0.146390366041009</v>
      </c>
      <c r="Y292" s="14">
        <v>0.10180525099426201</v>
      </c>
      <c r="Z292" s="14">
        <v>0.11588591090567101</v>
      </c>
      <c r="AA292" s="14">
        <v>0.115162996717063</v>
      </c>
      <c r="AB292" s="14">
        <v>9.5665074577796605E-2</v>
      </c>
      <c r="AC292" s="14">
        <v>0.10458022045638</v>
      </c>
      <c r="AD292" s="14">
        <v>8.78657015471105E-2</v>
      </c>
      <c r="AE292" s="14"/>
      <c r="AF292" s="14">
        <v>0.103707834432383</v>
      </c>
      <c r="AG292" s="14">
        <v>0.135281572328533</v>
      </c>
      <c r="AH292" s="14">
        <v>0.1009821607804</v>
      </c>
      <c r="AI292" s="14">
        <v>0.135374009028146</v>
      </c>
      <c r="AJ292" s="14">
        <v>0.12995967191996899</v>
      </c>
      <c r="AK292" s="14"/>
      <c r="AL292" s="14">
        <v>0.143675599792569</v>
      </c>
      <c r="AM292" s="14">
        <v>0.13015544515385399</v>
      </c>
      <c r="AN292" s="14">
        <v>0.112476581242239</v>
      </c>
      <c r="AO292" s="14">
        <v>0.104334946789783</v>
      </c>
      <c r="AP292" s="14">
        <v>0.12870040648936101</v>
      </c>
      <c r="AQ292" s="14">
        <v>0.118453788216691</v>
      </c>
      <c r="AR292" s="14">
        <v>0.13032410238568901</v>
      </c>
      <c r="AS292" s="14">
        <v>8.4893909872594306E-2</v>
      </c>
      <c r="AT292" s="14">
        <v>0.103799680455781</v>
      </c>
      <c r="AU292" s="14">
        <v>0.116599041454336</v>
      </c>
      <c r="AV292" s="14">
        <v>0.121535182260705</v>
      </c>
      <c r="AW292" s="14">
        <v>0.115913256123115</v>
      </c>
      <c r="AX292" s="14">
        <v>0.13686153675726401</v>
      </c>
      <c r="AY292" s="14">
        <v>5.9824335180297901E-2</v>
      </c>
      <c r="AZ292" s="14">
        <v>6.0427569290355601E-2</v>
      </c>
      <c r="BA292" s="14">
        <v>0.10618006198595099</v>
      </c>
      <c r="BB292" s="14"/>
      <c r="BC292" s="14">
        <v>0.13174533033361699</v>
      </c>
      <c r="BD292" s="14">
        <v>0.103468724762928</v>
      </c>
      <c r="BE292" s="14"/>
      <c r="BF292" s="14">
        <v>7.3327760865195005E-2</v>
      </c>
      <c r="BG292" s="14">
        <v>9.1701941100037002E-2</v>
      </c>
      <c r="BH292" s="14">
        <v>0.143458315709527</v>
      </c>
      <c r="BI292" s="14">
        <v>0.18563992722612799</v>
      </c>
      <c r="BJ292" s="14"/>
      <c r="BK292" s="14">
        <v>7.2639293678153999E-2</v>
      </c>
      <c r="BL292" s="14">
        <v>0.10155533215144601</v>
      </c>
      <c r="BM292" s="14">
        <v>0.126167995717612</v>
      </c>
      <c r="BN292" s="14">
        <v>0.14056487270297</v>
      </c>
      <c r="BO292" s="14"/>
      <c r="BP292" s="14">
        <v>0.21051148453873</v>
      </c>
      <c r="BQ292" s="14">
        <v>3.5224722709975703E-2</v>
      </c>
      <c r="BR292" s="14">
        <v>3.54442370843348E-2</v>
      </c>
      <c r="BS292" s="14">
        <v>3.6771508016964702E-2</v>
      </c>
      <c r="BT292" s="14">
        <v>0.173860004371681</v>
      </c>
    </row>
    <row r="293" spans="2:72" x14ac:dyDescent="0.35">
      <c r="B293" t="s">
        <v>181</v>
      </c>
      <c r="C293" s="14">
        <v>0.28529484987103698</v>
      </c>
      <c r="D293" s="14">
        <v>0.26982934119489499</v>
      </c>
      <c r="E293" s="14">
        <v>0.30065157907076201</v>
      </c>
      <c r="F293" s="14"/>
      <c r="G293" s="14">
        <v>0.32174811774187501</v>
      </c>
      <c r="H293" s="14">
        <v>0.27583825321911798</v>
      </c>
      <c r="I293" s="14">
        <v>0.26655148040051402</v>
      </c>
      <c r="J293" s="14">
        <v>0.29234215530325502</v>
      </c>
      <c r="K293" s="14">
        <v>0.29117688083978099</v>
      </c>
      <c r="L293" s="14">
        <v>0.27444398890773802</v>
      </c>
      <c r="M293" s="14"/>
      <c r="N293" s="14">
        <v>0.232601323769206</v>
      </c>
      <c r="O293" s="14">
        <v>0.28149376229988399</v>
      </c>
      <c r="P293" s="14">
        <v>0.29361136450186598</v>
      </c>
      <c r="Q293" s="14">
        <v>0.33922440749226701</v>
      </c>
      <c r="R293" s="14"/>
      <c r="S293" s="14">
        <v>0.280801535983353</v>
      </c>
      <c r="T293" s="14">
        <v>0.29031306327831402</v>
      </c>
      <c r="U293" s="14">
        <v>0.27978173600558498</v>
      </c>
      <c r="V293" s="14">
        <v>0.27893422974280702</v>
      </c>
      <c r="W293" s="14">
        <v>0.30072030817557599</v>
      </c>
      <c r="X293" s="14">
        <v>0.30256629605969199</v>
      </c>
      <c r="Y293" s="14">
        <v>0.29000848833728099</v>
      </c>
      <c r="Z293" s="14">
        <v>0.29337719790959799</v>
      </c>
      <c r="AA293" s="14">
        <v>0.26998321053354701</v>
      </c>
      <c r="AB293" s="14">
        <v>0.28936821207688601</v>
      </c>
      <c r="AC293" s="14">
        <v>0.26644765797776598</v>
      </c>
      <c r="AD293" s="14">
        <v>0.282465117842149</v>
      </c>
      <c r="AE293" s="14"/>
      <c r="AF293" s="14">
        <v>0.34578777075059902</v>
      </c>
      <c r="AG293" s="14">
        <v>0.27810452829343002</v>
      </c>
      <c r="AH293" s="14">
        <v>0.254870633290954</v>
      </c>
      <c r="AI293" s="14">
        <v>0.22838297719901701</v>
      </c>
      <c r="AJ293" s="14">
        <v>0.20291779905247201</v>
      </c>
      <c r="AK293" s="14"/>
      <c r="AL293" s="14">
        <v>0.42967092300731002</v>
      </c>
      <c r="AM293" s="14">
        <v>0.36977911255391699</v>
      </c>
      <c r="AN293" s="14">
        <v>0.330303562477196</v>
      </c>
      <c r="AO293" s="14">
        <v>0.33112599881565802</v>
      </c>
      <c r="AP293" s="14">
        <v>0.32351943174912401</v>
      </c>
      <c r="AQ293" s="14">
        <v>0.30746171561192898</v>
      </c>
      <c r="AR293" s="14">
        <v>0.26021234844600499</v>
      </c>
      <c r="AS293" s="14">
        <v>0.27430589882025203</v>
      </c>
      <c r="AT293" s="14">
        <v>0.27767486326509999</v>
      </c>
      <c r="AU293" s="14">
        <v>0.25859667180834001</v>
      </c>
      <c r="AV293" s="14">
        <v>0.248726695951758</v>
      </c>
      <c r="AW293" s="14">
        <v>0.24204024750120401</v>
      </c>
      <c r="AX293" s="14">
        <v>0.220149602229367</v>
      </c>
      <c r="AY293" s="14">
        <v>0.27125233139823501</v>
      </c>
      <c r="AZ293" s="14">
        <v>0.30514994761396902</v>
      </c>
      <c r="BA293" s="14">
        <v>0.18029897063956701</v>
      </c>
      <c r="BB293" s="14"/>
      <c r="BC293" s="14">
        <v>0.25755081103622401</v>
      </c>
      <c r="BD293" s="14">
        <v>0.29745337735781902</v>
      </c>
      <c r="BE293" s="14"/>
      <c r="BF293" s="14">
        <v>0.20342226339289099</v>
      </c>
      <c r="BG293" s="14">
        <v>0.27801956971277197</v>
      </c>
      <c r="BH293" s="14">
        <v>0.33260274520014699</v>
      </c>
      <c r="BI293" s="14">
        <v>0.386548646651937</v>
      </c>
      <c r="BJ293" s="14"/>
      <c r="BK293" s="14">
        <v>0.219643090874792</v>
      </c>
      <c r="BL293" s="14">
        <v>0.261335111717723</v>
      </c>
      <c r="BM293" s="14">
        <v>0.29156607589990602</v>
      </c>
      <c r="BN293" s="14">
        <v>0.36625850687963901</v>
      </c>
      <c r="BO293" s="14"/>
      <c r="BP293" s="14">
        <v>0.29973050142706797</v>
      </c>
      <c r="BQ293" s="14">
        <v>0.24617197658060799</v>
      </c>
      <c r="BR293" s="14">
        <v>0.25472585545947202</v>
      </c>
      <c r="BS293" s="14">
        <v>0.16037575871525001</v>
      </c>
      <c r="BT293" s="14">
        <v>0.42565569176257401</v>
      </c>
    </row>
    <row r="294" spans="2:72" x14ac:dyDescent="0.35">
      <c r="B294" t="s">
        <v>182</v>
      </c>
      <c r="C294" s="14">
        <v>0.29540222463266902</v>
      </c>
      <c r="D294" s="14">
        <v>0.28624325894036001</v>
      </c>
      <c r="E294" s="14">
        <v>0.30367665984541398</v>
      </c>
      <c r="F294" s="14"/>
      <c r="G294" s="14">
        <v>0.24307663189411499</v>
      </c>
      <c r="H294" s="14">
        <v>0.28593286989308703</v>
      </c>
      <c r="I294" s="14">
        <v>0.28911790285620498</v>
      </c>
      <c r="J294" s="14">
        <v>0.29915768709500101</v>
      </c>
      <c r="K294" s="14">
        <v>0.32476962873061899</v>
      </c>
      <c r="L294" s="14">
        <v>0.32014569454576303</v>
      </c>
      <c r="M294" s="14"/>
      <c r="N294" s="14">
        <v>0.28951246249622198</v>
      </c>
      <c r="O294" s="14">
        <v>0.33529596766768399</v>
      </c>
      <c r="P294" s="14">
        <v>0.28260103519030899</v>
      </c>
      <c r="Q294" s="14">
        <v>0.27218312341136602</v>
      </c>
      <c r="R294" s="14"/>
      <c r="S294" s="14">
        <v>0.26974001403895098</v>
      </c>
      <c r="T294" s="14">
        <v>0.30274429210989501</v>
      </c>
      <c r="U294" s="14">
        <v>0.32015628710086702</v>
      </c>
      <c r="V294" s="14">
        <v>0.30460123834652703</v>
      </c>
      <c r="W294" s="14">
        <v>0.27900203438224602</v>
      </c>
      <c r="X294" s="14">
        <v>0.27471570337212098</v>
      </c>
      <c r="Y294" s="14">
        <v>0.30287894293768503</v>
      </c>
      <c r="Z294" s="14">
        <v>0.28308904343922098</v>
      </c>
      <c r="AA294" s="14">
        <v>0.31332937569739</v>
      </c>
      <c r="AB294" s="14">
        <v>0.28587937779814898</v>
      </c>
      <c r="AC294" s="14">
        <v>0.32605709587618498</v>
      </c>
      <c r="AD294" s="14">
        <v>0.298262374912457</v>
      </c>
      <c r="AE294" s="14"/>
      <c r="AF294" s="14">
        <v>0.27233947045714002</v>
      </c>
      <c r="AG294" s="14">
        <v>0.318481086639466</v>
      </c>
      <c r="AH294" s="14">
        <v>0.30678591634832802</v>
      </c>
      <c r="AI294" s="14">
        <v>0.28376450383132101</v>
      </c>
      <c r="AJ294" s="14">
        <v>0.25448636593341201</v>
      </c>
      <c r="AK294" s="14"/>
      <c r="AL294" s="14">
        <v>0.17615117193079699</v>
      </c>
      <c r="AM294" s="14">
        <v>0.256834894964445</v>
      </c>
      <c r="AN294" s="14">
        <v>0.28115639154300298</v>
      </c>
      <c r="AO294" s="14">
        <v>0.28028423581796602</v>
      </c>
      <c r="AP294" s="14">
        <v>0.287144126090489</v>
      </c>
      <c r="AQ294" s="14">
        <v>0.31552652181337099</v>
      </c>
      <c r="AR294" s="14">
        <v>0.291247378678054</v>
      </c>
      <c r="AS294" s="14">
        <v>0.33638021309488197</v>
      </c>
      <c r="AT294" s="14">
        <v>0.29424974153900701</v>
      </c>
      <c r="AU294" s="14">
        <v>0.29811811795875498</v>
      </c>
      <c r="AV294" s="14">
        <v>0.32001795812642903</v>
      </c>
      <c r="AW294" s="14">
        <v>0.29502850007987402</v>
      </c>
      <c r="AX294" s="14">
        <v>0.30596318422725499</v>
      </c>
      <c r="AY294" s="14">
        <v>0.29698699530295197</v>
      </c>
      <c r="AZ294" s="14">
        <v>0.27399290520192399</v>
      </c>
      <c r="BA294" s="14">
        <v>0.27813005585764899</v>
      </c>
      <c r="BB294" s="14"/>
      <c r="BC294" s="14">
        <v>0.273207331649091</v>
      </c>
      <c r="BD294" s="14">
        <v>0.30512889846028701</v>
      </c>
      <c r="BE294" s="14"/>
      <c r="BF294" s="14">
        <v>0.336772889728989</v>
      </c>
      <c r="BG294" s="14">
        <v>0.31606922740225701</v>
      </c>
      <c r="BH294" s="14">
        <v>0.26901544491541601</v>
      </c>
      <c r="BI294" s="14">
        <v>0.20566268877188701</v>
      </c>
      <c r="BJ294" s="14"/>
      <c r="BK294" s="14">
        <v>0.327150769953371</v>
      </c>
      <c r="BL294" s="14">
        <v>0.315019533797333</v>
      </c>
      <c r="BM294" s="14">
        <v>0.29530065554391</v>
      </c>
      <c r="BN294" s="14">
        <v>0.24456653332564399</v>
      </c>
      <c r="BO294" s="14"/>
      <c r="BP294" s="14">
        <v>0.259217248791202</v>
      </c>
      <c r="BQ294" s="14">
        <v>0.40780786657481799</v>
      </c>
      <c r="BR294" s="14">
        <v>0.356091600753837</v>
      </c>
      <c r="BS294" s="14">
        <v>0.288382743008404</v>
      </c>
      <c r="BT294" s="14">
        <v>0.24099171007336101</v>
      </c>
    </row>
    <row r="295" spans="2:72" x14ac:dyDescent="0.35">
      <c r="B295" t="s">
        <v>183</v>
      </c>
      <c r="C295" s="14">
        <v>0.25851414038458798</v>
      </c>
      <c r="D295" s="14">
        <v>0.27378097228974202</v>
      </c>
      <c r="E295" s="14">
        <v>0.243792624900733</v>
      </c>
      <c r="F295" s="14"/>
      <c r="G295" s="14">
        <v>0.17574207157744501</v>
      </c>
      <c r="H295" s="14">
        <v>0.230749287268745</v>
      </c>
      <c r="I295" s="14">
        <v>0.24271244314624099</v>
      </c>
      <c r="J295" s="14">
        <v>0.275792286166752</v>
      </c>
      <c r="K295" s="14">
        <v>0.279432391836762</v>
      </c>
      <c r="L295" s="14">
        <v>0.32075138240491802</v>
      </c>
      <c r="M295" s="14"/>
      <c r="N295" s="14">
        <v>0.33156840068488402</v>
      </c>
      <c r="O295" s="14">
        <v>0.24637201105006801</v>
      </c>
      <c r="P295" s="14">
        <v>0.24409734691311999</v>
      </c>
      <c r="Q295" s="14">
        <v>0.20342782558449299</v>
      </c>
      <c r="R295" s="14"/>
      <c r="S295" s="14">
        <v>0.25273631355273901</v>
      </c>
      <c r="T295" s="14">
        <v>0.26406768363009098</v>
      </c>
      <c r="U295" s="14">
        <v>0.239322254725336</v>
      </c>
      <c r="V295" s="14">
        <v>0.26683504133191299</v>
      </c>
      <c r="W295" s="14">
        <v>0.26828052435251798</v>
      </c>
      <c r="X295" s="14">
        <v>0.22494966608403</v>
      </c>
      <c r="Y295" s="14">
        <v>0.26892083086766799</v>
      </c>
      <c r="Z295" s="14">
        <v>0.25678537323837602</v>
      </c>
      <c r="AA295" s="14">
        <v>0.26311520782527498</v>
      </c>
      <c r="AB295" s="14">
        <v>0.27332538738898798</v>
      </c>
      <c r="AC295" s="14">
        <v>0.25805763650338798</v>
      </c>
      <c r="AD295" s="14">
        <v>0.27963611952676698</v>
      </c>
      <c r="AE295" s="14"/>
      <c r="AF295" s="14">
        <v>0.23066080076541501</v>
      </c>
      <c r="AG295" s="14">
        <v>0.22750349538692299</v>
      </c>
      <c r="AH295" s="14">
        <v>0.29110195213261603</v>
      </c>
      <c r="AI295" s="14">
        <v>0.28639263386798097</v>
      </c>
      <c r="AJ295" s="14">
        <v>0.30873608102135502</v>
      </c>
      <c r="AK295" s="14"/>
      <c r="AL295" s="14">
        <v>0.110972113231016</v>
      </c>
      <c r="AM295" s="14">
        <v>0.165446682075092</v>
      </c>
      <c r="AN295" s="14">
        <v>0.22460400637345301</v>
      </c>
      <c r="AO295" s="14">
        <v>0.240810726653646</v>
      </c>
      <c r="AP295" s="14">
        <v>0.21467326054643901</v>
      </c>
      <c r="AQ295" s="14">
        <v>0.22386093301976501</v>
      </c>
      <c r="AR295" s="14">
        <v>0.27919423804149202</v>
      </c>
      <c r="AS295" s="14">
        <v>0.25908712147116603</v>
      </c>
      <c r="AT295" s="14">
        <v>0.27500701850353299</v>
      </c>
      <c r="AU295" s="14">
        <v>0.27481326138219803</v>
      </c>
      <c r="AV295" s="14">
        <v>0.28064264049573501</v>
      </c>
      <c r="AW295" s="14">
        <v>0.290642199871536</v>
      </c>
      <c r="AX295" s="14">
        <v>0.29813758306764698</v>
      </c>
      <c r="AY295" s="14">
        <v>0.33192923041978201</v>
      </c>
      <c r="AZ295" s="14">
        <v>0.31592874606344401</v>
      </c>
      <c r="BA295" s="14">
        <v>0.356757822210646</v>
      </c>
      <c r="BB295" s="14"/>
      <c r="BC295" s="14">
        <v>0.26658513029828301</v>
      </c>
      <c r="BD295" s="14">
        <v>0.25497711560980801</v>
      </c>
      <c r="BE295" s="14"/>
      <c r="BF295" s="14">
        <v>0.362837375032181</v>
      </c>
      <c r="BG295" s="14">
        <v>0.28020978870510399</v>
      </c>
      <c r="BH295" s="14">
        <v>0.189628641528932</v>
      </c>
      <c r="BI295" s="14">
        <v>0.114682215334628</v>
      </c>
      <c r="BJ295" s="14"/>
      <c r="BK295" s="14">
        <v>0.35298177790061103</v>
      </c>
      <c r="BL295" s="14">
        <v>0.28630668805106801</v>
      </c>
      <c r="BM295" s="14">
        <v>0.23178950388095501</v>
      </c>
      <c r="BN295" s="14">
        <v>0.176659141999121</v>
      </c>
      <c r="BO295" s="14"/>
      <c r="BP295" s="14">
        <v>0.136248089946506</v>
      </c>
      <c r="BQ295" s="14">
        <v>0.29077261270552901</v>
      </c>
      <c r="BR295" s="14">
        <v>0.34311054533063401</v>
      </c>
      <c r="BS295" s="14">
        <v>0.50105527539731198</v>
      </c>
      <c r="BT295" s="14">
        <v>8.5049639593917703E-2</v>
      </c>
    </row>
    <row r="296" spans="2:72" x14ac:dyDescent="0.35">
      <c r="B296" t="s">
        <v>102</v>
      </c>
      <c r="C296" s="14">
        <v>1.4994407299567599E-2</v>
      </c>
      <c r="D296" s="14">
        <v>1.20006313154112E-2</v>
      </c>
      <c r="E296" s="14">
        <v>1.7981798501766899E-2</v>
      </c>
      <c r="F296" s="14"/>
      <c r="G296" s="14">
        <v>1.7814807227182199E-2</v>
      </c>
      <c r="H296" s="14">
        <v>1.60424883872686E-2</v>
      </c>
      <c r="I296" s="14">
        <v>1.55454173404336E-2</v>
      </c>
      <c r="J296" s="14">
        <v>1.5586051458498401E-2</v>
      </c>
      <c r="K296" s="14">
        <v>1.59476562890517E-2</v>
      </c>
      <c r="L296" s="14">
        <v>1.0705492147394999E-2</v>
      </c>
      <c r="M296" s="14"/>
      <c r="N296" s="14">
        <v>9.6141175902804705E-3</v>
      </c>
      <c r="O296" s="14">
        <v>1.3966527483333E-2</v>
      </c>
      <c r="P296" s="14">
        <v>9.2449562542546593E-3</v>
      </c>
      <c r="Q296" s="14">
        <v>2.66662126958736E-2</v>
      </c>
      <c r="R296" s="14"/>
      <c r="S296" s="14">
        <v>1.7198906426019098E-2</v>
      </c>
      <c r="T296" s="14">
        <v>2.2589428262859299E-2</v>
      </c>
      <c r="U296" s="14">
        <v>2.148166069093E-2</v>
      </c>
      <c r="V296" s="14">
        <v>8.3298249761599701E-3</v>
      </c>
      <c r="W296" s="14">
        <v>2.20812546477255E-2</v>
      </c>
      <c r="X296" s="14">
        <v>8.3306873263191208E-3</v>
      </c>
      <c r="Y296" s="14">
        <v>1.6827328787207399E-2</v>
      </c>
      <c r="Z296" s="14">
        <v>7.4417250312121402E-3</v>
      </c>
      <c r="AA296" s="14">
        <v>8.3305548633797796E-3</v>
      </c>
      <c r="AB296" s="14">
        <v>1.6321164318586798E-2</v>
      </c>
      <c r="AC296" s="14">
        <v>1.2215713005323399E-2</v>
      </c>
      <c r="AD296" s="14">
        <v>8.1891304934859598E-3</v>
      </c>
      <c r="AE296" s="14"/>
      <c r="AF296" s="14">
        <v>2.11887150112024E-2</v>
      </c>
      <c r="AG296" s="14">
        <v>1.3926852949695E-2</v>
      </c>
      <c r="AH296" s="14">
        <v>1.15463336287612E-2</v>
      </c>
      <c r="AI296" s="14">
        <v>1.07854259496976E-2</v>
      </c>
      <c r="AJ296" s="14">
        <v>2.5262520643127999E-2</v>
      </c>
      <c r="AK296" s="14"/>
      <c r="AL296" s="14">
        <v>7.7346380474727694E-2</v>
      </c>
      <c r="AM296" s="14">
        <v>2.1116387102928499E-2</v>
      </c>
      <c r="AN296" s="14">
        <v>1.4320578388051701E-2</v>
      </c>
      <c r="AO296" s="14">
        <v>1.5155591677037001E-2</v>
      </c>
      <c r="AP296" s="14">
        <v>1.38556347729123E-2</v>
      </c>
      <c r="AQ296" s="14">
        <v>1.6199288597274701E-2</v>
      </c>
      <c r="AR296" s="14">
        <v>6.6945645850948199E-3</v>
      </c>
      <c r="AS296" s="14">
        <v>1.6043151320521799E-2</v>
      </c>
      <c r="AT296" s="14">
        <v>1.3738721053966001E-2</v>
      </c>
      <c r="AU296" s="14">
        <v>1.3815258368920299E-2</v>
      </c>
      <c r="AV296" s="14">
        <v>9.4027057592728901E-3</v>
      </c>
      <c r="AW296" s="14">
        <v>1.7328386179864701E-2</v>
      </c>
      <c r="AX296" s="14">
        <v>9.7565223174564397E-3</v>
      </c>
      <c r="AY296" s="14">
        <v>9.9008366807885797E-3</v>
      </c>
      <c r="AZ296" s="14">
        <v>9.5074997893862707E-3</v>
      </c>
      <c r="BA296" s="14">
        <v>6.7609016687332603E-3</v>
      </c>
      <c r="BB296" s="14"/>
      <c r="BC296" s="14">
        <v>1.3830362412135901E-2</v>
      </c>
      <c r="BD296" s="14">
        <v>1.5504537488036299E-2</v>
      </c>
      <c r="BE296" s="14"/>
      <c r="BF296" s="14">
        <v>6.2332681005177297E-3</v>
      </c>
      <c r="BG296" s="14">
        <v>1.1815240210419201E-2</v>
      </c>
      <c r="BH296" s="14">
        <v>1.48784143478412E-2</v>
      </c>
      <c r="BI296" s="14">
        <v>4.21891200806042E-2</v>
      </c>
      <c r="BJ296" s="14"/>
      <c r="BK296" s="14">
        <v>6.0031833018060303E-3</v>
      </c>
      <c r="BL296" s="14">
        <v>7.9490826775453407E-3</v>
      </c>
      <c r="BM296" s="14">
        <v>1.50606512121844E-2</v>
      </c>
      <c r="BN296" s="14">
        <v>3.0609103103810899E-2</v>
      </c>
      <c r="BO296" s="14"/>
      <c r="BP296" s="14">
        <v>1.14487036582869E-2</v>
      </c>
      <c r="BQ296" s="14">
        <v>1.5279001785990899E-2</v>
      </c>
      <c r="BR296" s="14">
        <v>7.3251939964036001E-3</v>
      </c>
      <c r="BS296" s="14">
        <v>3.6423654280966001E-3</v>
      </c>
      <c r="BT296" s="14">
        <v>3.1502971305393299E-2</v>
      </c>
    </row>
    <row r="297" spans="2:72" x14ac:dyDescent="0.35">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row>
    <row r="298" spans="2:72" x14ac:dyDescent="0.35">
      <c r="B298" s="6" t="s">
        <v>207</v>
      </c>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row>
    <row r="299" spans="2:72" x14ac:dyDescent="0.35">
      <c r="B299" s="21" t="s">
        <v>106</v>
      </c>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row>
    <row r="300" spans="2:72" x14ac:dyDescent="0.35">
      <c r="B300" t="s">
        <v>197</v>
      </c>
      <c r="C300" s="14">
        <v>0.21959495618799901</v>
      </c>
      <c r="D300" s="14">
        <v>0.23889483605227699</v>
      </c>
      <c r="E300" s="14">
        <v>0.201249308325261</v>
      </c>
      <c r="F300" s="14"/>
      <c r="G300" s="14">
        <v>0.29553810985457701</v>
      </c>
      <c r="H300" s="14">
        <v>0.30608360676669399</v>
      </c>
      <c r="I300" s="14">
        <v>0.24475999868265499</v>
      </c>
      <c r="J300" s="14">
        <v>0.19642042272337701</v>
      </c>
      <c r="K300" s="14">
        <v>0.146760001767687</v>
      </c>
      <c r="L300" s="14">
        <v>0.14608264174393901</v>
      </c>
      <c r="M300" s="14"/>
      <c r="N300" s="14">
        <v>0.25435523182813702</v>
      </c>
      <c r="O300" s="14">
        <v>0.20456963786392701</v>
      </c>
      <c r="P300" s="14">
        <v>0.238829594784041</v>
      </c>
      <c r="Q300" s="14">
        <v>0.18166522111420499</v>
      </c>
      <c r="R300" s="14"/>
      <c r="S300" s="14">
        <v>0.28764640584135798</v>
      </c>
      <c r="T300" s="14">
        <v>0.201336580006406</v>
      </c>
      <c r="U300" s="14">
        <v>0.18510138460323999</v>
      </c>
      <c r="V300" s="14">
        <v>0.217949381656112</v>
      </c>
      <c r="W300" s="14">
        <v>0.203137259187116</v>
      </c>
      <c r="X300" s="14">
        <v>0.23149654384325</v>
      </c>
      <c r="Y300" s="14">
        <v>0.199182683528495</v>
      </c>
      <c r="Z300" s="14">
        <v>0.17738022803025</v>
      </c>
      <c r="AA300" s="14">
        <v>0.22632860470190599</v>
      </c>
      <c r="AB300" s="14">
        <v>0.19260781378831701</v>
      </c>
      <c r="AC300" s="14">
        <v>0.21565892062470099</v>
      </c>
      <c r="AD300" s="14">
        <v>0.254492834399345</v>
      </c>
      <c r="AE300" s="14"/>
      <c r="AF300" s="14">
        <v>0.17469769463370699</v>
      </c>
      <c r="AG300" s="14">
        <v>0.19100029886976599</v>
      </c>
      <c r="AH300" s="14">
        <v>0.240752480414541</v>
      </c>
      <c r="AI300" s="14">
        <v>0.29854435370688398</v>
      </c>
      <c r="AJ300" s="14">
        <v>0.34363789453274701</v>
      </c>
      <c r="AK300" s="14"/>
      <c r="AL300" s="14">
        <v>0.236903409780405</v>
      </c>
      <c r="AM300" s="14">
        <v>0.17005622578806301</v>
      </c>
      <c r="AN300" s="14">
        <v>0.207761637467099</v>
      </c>
      <c r="AO300" s="14">
        <v>0.168460472772824</v>
      </c>
      <c r="AP300" s="14">
        <v>0.177256024289838</v>
      </c>
      <c r="AQ300" s="14">
        <v>0.21356016537415201</v>
      </c>
      <c r="AR300" s="14">
        <v>0.22682716395455499</v>
      </c>
      <c r="AS300" s="14">
        <v>0.229736866856809</v>
      </c>
      <c r="AT300" s="14">
        <v>0.209632296300657</v>
      </c>
      <c r="AU300" s="14">
        <v>0.24740991996555201</v>
      </c>
      <c r="AV300" s="14">
        <v>0.195562398104206</v>
      </c>
      <c r="AW300" s="14">
        <v>0.208943398770743</v>
      </c>
      <c r="AX300" s="14">
        <v>0.27707450884788498</v>
      </c>
      <c r="AY300" s="14">
        <v>0.24676484470284801</v>
      </c>
      <c r="AZ300" s="14">
        <v>0.201604550869105</v>
      </c>
      <c r="BA300" s="14">
        <v>0.36182780135394599</v>
      </c>
      <c r="BB300" s="14"/>
      <c r="BC300" s="14">
        <v>0.29071087046830002</v>
      </c>
      <c r="BD300" s="14">
        <v>0.18842916941582699</v>
      </c>
      <c r="BE300" s="14"/>
      <c r="BF300" s="14">
        <v>0.221759538686052</v>
      </c>
      <c r="BG300" s="14">
        <v>0.22405850115239401</v>
      </c>
      <c r="BH300" s="14">
        <v>0.21764808915968401</v>
      </c>
      <c r="BI300" s="14">
        <v>0.207363243848282</v>
      </c>
      <c r="BJ300" s="14"/>
      <c r="BK300" s="14">
        <v>0.22989734581031099</v>
      </c>
      <c r="BL300" s="14">
        <v>0.227896229702088</v>
      </c>
      <c r="BM300" s="14">
        <v>0.222737047716523</v>
      </c>
      <c r="BN300" s="14">
        <v>0.196251861710043</v>
      </c>
      <c r="BO300" s="14"/>
      <c r="BP300" s="14">
        <v>0.28840404203945302</v>
      </c>
      <c r="BQ300" s="14">
        <v>0.151421211829221</v>
      </c>
      <c r="BR300" s="14">
        <v>0.12891840436126101</v>
      </c>
      <c r="BS300" s="14">
        <v>0.31006831198571599</v>
      </c>
      <c r="BT300" s="14">
        <v>0.15181238996545601</v>
      </c>
    </row>
    <row r="301" spans="2:72" x14ac:dyDescent="0.35">
      <c r="B301" t="s">
        <v>198</v>
      </c>
      <c r="C301" s="14">
        <v>5.1245066046636797E-2</v>
      </c>
      <c r="D301" s="14">
        <v>5.0405143787770799E-2</v>
      </c>
      <c r="E301" s="14">
        <v>5.17897177595859E-2</v>
      </c>
      <c r="F301" s="14"/>
      <c r="G301" s="14">
        <v>4.3453689918483702E-2</v>
      </c>
      <c r="H301" s="14">
        <v>5.4866011872062803E-2</v>
      </c>
      <c r="I301" s="14">
        <v>5.0491530111285002E-2</v>
      </c>
      <c r="J301" s="14">
        <v>6.1248316341246202E-2</v>
      </c>
      <c r="K301" s="14">
        <v>4.9905437898537602E-2</v>
      </c>
      <c r="L301" s="14">
        <v>4.68549580399691E-2</v>
      </c>
      <c r="M301" s="14"/>
      <c r="N301" s="14">
        <v>4.9559908980758099E-2</v>
      </c>
      <c r="O301" s="14">
        <v>4.3446898531424201E-2</v>
      </c>
      <c r="P301" s="14">
        <v>5.22793459958363E-2</v>
      </c>
      <c r="Q301" s="14">
        <v>5.9014571501745501E-2</v>
      </c>
      <c r="R301" s="14"/>
      <c r="S301" s="14">
        <v>5.4789397772853299E-2</v>
      </c>
      <c r="T301" s="14">
        <v>4.7985326210005501E-2</v>
      </c>
      <c r="U301" s="14">
        <v>6.6185519926646993E-2</v>
      </c>
      <c r="V301" s="14">
        <v>5.8675288773583002E-2</v>
      </c>
      <c r="W301" s="14">
        <v>6.8436070151855696E-2</v>
      </c>
      <c r="X301" s="14">
        <v>4.0129608906755203E-2</v>
      </c>
      <c r="Y301" s="14">
        <v>4.1481284387791799E-2</v>
      </c>
      <c r="Z301" s="14">
        <v>5.1486568057269901E-2</v>
      </c>
      <c r="AA301" s="14">
        <v>3.8761572638036403E-2</v>
      </c>
      <c r="AB301" s="14">
        <v>5.1847800009263201E-2</v>
      </c>
      <c r="AC301" s="14">
        <v>5.5508631966050999E-2</v>
      </c>
      <c r="AD301" s="14">
        <v>4.2498327644202E-2</v>
      </c>
      <c r="AE301" s="14"/>
      <c r="AF301" s="14">
        <v>5.87802722158162E-2</v>
      </c>
      <c r="AG301" s="14">
        <v>4.4818637271361199E-2</v>
      </c>
      <c r="AH301" s="14">
        <v>4.7254776188021201E-2</v>
      </c>
      <c r="AI301" s="14">
        <v>6.5529182856027698E-2</v>
      </c>
      <c r="AJ301" s="14">
        <v>7.4117932152168803E-2</v>
      </c>
      <c r="AK301" s="14"/>
      <c r="AL301" s="14">
        <v>4.9784408277527399E-2</v>
      </c>
      <c r="AM301" s="14">
        <v>7.4144325481400999E-2</v>
      </c>
      <c r="AN301" s="14">
        <v>5.3295455894852899E-2</v>
      </c>
      <c r="AO301" s="14">
        <v>5.2462998494944103E-2</v>
      </c>
      <c r="AP301" s="14">
        <v>4.5761735349792297E-2</v>
      </c>
      <c r="AQ301" s="14">
        <v>4.1993524265478102E-2</v>
      </c>
      <c r="AR301" s="14">
        <v>5.1284369308718498E-2</v>
      </c>
      <c r="AS301" s="14">
        <v>4.4696649513305098E-2</v>
      </c>
      <c r="AT301" s="14">
        <v>6.3478743292904302E-2</v>
      </c>
      <c r="AU301" s="14">
        <v>4.4314729417741103E-2</v>
      </c>
      <c r="AV301" s="14">
        <v>6.18839763139932E-2</v>
      </c>
      <c r="AW301" s="14">
        <v>4.1034808005070297E-2</v>
      </c>
      <c r="AX301" s="14">
        <v>6.3582206931891996E-2</v>
      </c>
      <c r="AY301" s="14">
        <v>3.7576214065032497E-2</v>
      </c>
      <c r="AZ301" s="14">
        <v>7.0228464654335701E-2</v>
      </c>
      <c r="BA301" s="14">
        <v>5.2295714261309002E-2</v>
      </c>
      <c r="BB301" s="14"/>
      <c r="BC301" s="14">
        <v>5.39710575402986E-2</v>
      </c>
      <c r="BD301" s="14">
        <v>5.0050429508612902E-2</v>
      </c>
      <c r="BE301" s="14"/>
      <c r="BF301" s="14">
        <v>4.71378964492545E-2</v>
      </c>
      <c r="BG301" s="14">
        <v>4.69993214638302E-2</v>
      </c>
      <c r="BH301" s="14">
        <v>6.0688626789766803E-2</v>
      </c>
      <c r="BI301" s="14">
        <v>5.2303466798544598E-2</v>
      </c>
      <c r="BJ301" s="14"/>
      <c r="BK301" s="14">
        <v>4.7970512130478302E-2</v>
      </c>
      <c r="BL301" s="14">
        <v>4.3519322179860098E-2</v>
      </c>
      <c r="BM301" s="14">
        <v>5.1861591546147702E-2</v>
      </c>
      <c r="BN301" s="14">
        <v>6.0395182733792102E-2</v>
      </c>
      <c r="BO301" s="14"/>
      <c r="BP301" s="14">
        <v>4.7585552686533299E-2</v>
      </c>
      <c r="BQ301" s="14">
        <v>5.6018916680290902E-2</v>
      </c>
      <c r="BR301" s="14">
        <v>4.7883700683927499E-2</v>
      </c>
      <c r="BS301" s="14">
        <v>2.7739884625575299E-2</v>
      </c>
      <c r="BT301" s="14">
        <v>7.4824457992917495E-2</v>
      </c>
    </row>
    <row r="302" spans="2:72" x14ac:dyDescent="0.35">
      <c r="B302" t="s">
        <v>199</v>
      </c>
      <c r="C302" s="14">
        <v>3.0575645796644398E-2</v>
      </c>
      <c r="D302" s="14">
        <v>3.0877173058861E-2</v>
      </c>
      <c r="E302" s="14">
        <v>3.0178226854994002E-2</v>
      </c>
      <c r="F302" s="14"/>
      <c r="G302" s="14">
        <v>3.2986137109350402E-2</v>
      </c>
      <c r="H302" s="14">
        <v>2.4708022051494801E-2</v>
      </c>
      <c r="I302" s="14">
        <v>2.72679238723957E-2</v>
      </c>
      <c r="J302" s="14">
        <v>3.1640373123808102E-2</v>
      </c>
      <c r="K302" s="14">
        <v>4.0218024560502601E-2</v>
      </c>
      <c r="L302" s="14">
        <v>2.9116628247804501E-2</v>
      </c>
      <c r="M302" s="14"/>
      <c r="N302" s="14">
        <v>2.4198988140702399E-2</v>
      </c>
      <c r="O302" s="14">
        <v>2.7270456971014299E-2</v>
      </c>
      <c r="P302" s="14">
        <v>3.2070924338706203E-2</v>
      </c>
      <c r="Q302" s="14">
        <v>3.9587630336258402E-2</v>
      </c>
      <c r="R302" s="14"/>
      <c r="S302" s="14">
        <v>2.0227592212772198E-2</v>
      </c>
      <c r="T302" s="14">
        <v>3.0786584471244299E-2</v>
      </c>
      <c r="U302" s="14">
        <v>2.63033328012733E-2</v>
      </c>
      <c r="V302" s="14">
        <v>2.9895119313805198E-2</v>
      </c>
      <c r="W302" s="14">
        <v>4.6371645115252297E-2</v>
      </c>
      <c r="X302" s="14">
        <v>3.08425940804537E-2</v>
      </c>
      <c r="Y302" s="14">
        <v>4.1409446912823299E-2</v>
      </c>
      <c r="Z302" s="14">
        <v>4.3626970205272501E-2</v>
      </c>
      <c r="AA302" s="14">
        <v>2.8644981795755999E-2</v>
      </c>
      <c r="AB302" s="14">
        <v>2.8747746644068099E-2</v>
      </c>
      <c r="AC302" s="14">
        <v>3.0526570012599698E-2</v>
      </c>
      <c r="AD302" s="14">
        <v>2.0066901533724101E-2</v>
      </c>
      <c r="AE302" s="14"/>
      <c r="AF302" s="14">
        <v>3.22576372988891E-2</v>
      </c>
      <c r="AG302" s="14">
        <v>4.00461129698702E-2</v>
      </c>
      <c r="AH302" s="14">
        <v>2.6510290544960499E-2</v>
      </c>
      <c r="AI302" s="14">
        <v>2.1066987105543E-2</v>
      </c>
      <c r="AJ302" s="14">
        <v>1.0420364046742899E-2</v>
      </c>
      <c r="AK302" s="14"/>
      <c r="AL302" s="14">
        <v>5.33083582293419E-2</v>
      </c>
      <c r="AM302" s="14">
        <v>4.5178775332228402E-2</v>
      </c>
      <c r="AN302" s="14">
        <v>4.6231705538498299E-2</v>
      </c>
      <c r="AO302" s="14">
        <v>2.8751254038829398E-2</v>
      </c>
      <c r="AP302" s="14">
        <v>4.2694291002800699E-2</v>
      </c>
      <c r="AQ302" s="14">
        <v>2.2196313590236601E-2</v>
      </c>
      <c r="AR302" s="14">
        <v>2.7567068331990501E-2</v>
      </c>
      <c r="AS302" s="14">
        <v>2.2602550602991101E-2</v>
      </c>
      <c r="AT302" s="14">
        <v>1.7669715115650901E-2</v>
      </c>
      <c r="AU302" s="14">
        <v>2.78218918987625E-2</v>
      </c>
      <c r="AV302" s="14">
        <v>3.66325555734415E-2</v>
      </c>
      <c r="AW302" s="14">
        <v>4.0839656320832501E-2</v>
      </c>
      <c r="AX302" s="14">
        <v>2.31698590867352E-2</v>
      </c>
      <c r="AY302" s="14">
        <v>2.5628511096059799E-2</v>
      </c>
      <c r="AZ302" s="14">
        <v>4.7658781544606503E-2</v>
      </c>
      <c r="BA302" s="14">
        <v>1.5821131803357098E-2</v>
      </c>
      <c r="BB302" s="14"/>
      <c r="BC302" s="14">
        <v>2.3273133183513501E-2</v>
      </c>
      <c r="BD302" s="14">
        <v>3.3775893635755297E-2</v>
      </c>
      <c r="BE302" s="14"/>
      <c r="BF302" s="14">
        <v>3.1353465909768598E-2</v>
      </c>
      <c r="BG302" s="14">
        <v>2.95040314813882E-2</v>
      </c>
      <c r="BH302" s="14">
        <v>2.7961714232335899E-2</v>
      </c>
      <c r="BI302" s="14">
        <v>3.6803060570804499E-2</v>
      </c>
      <c r="BJ302" s="14"/>
      <c r="BK302" s="14">
        <v>3.31679700373783E-2</v>
      </c>
      <c r="BL302" s="14">
        <v>2.2687766355155899E-2</v>
      </c>
      <c r="BM302" s="14">
        <v>3.1275006653787199E-2</v>
      </c>
      <c r="BN302" s="14">
        <v>3.3417893675565899E-2</v>
      </c>
      <c r="BO302" s="14"/>
      <c r="BP302" s="14">
        <v>1.7935555247823299E-2</v>
      </c>
      <c r="BQ302" s="14">
        <v>4.2799904523108598E-2</v>
      </c>
      <c r="BR302" s="14">
        <v>2.9290074855897501E-2</v>
      </c>
      <c r="BS302" s="14">
        <v>1.2865694662363E-2</v>
      </c>
      <c r="BT302" s="14">
        <v>5.11560288882279E-2</v>
      </c>
    </row>
    <row r="303" spans="2:72" x14ac:dyDescent="0.35">
      <c r="B303" t="s">
        <v>200</v>
      </c>
      <c r="C303" s="14">
        <v>4.8393558884774403E-2</v>
      </c>
      <c r="D303" s="14">
        <v>4.6181818449499402E-2</v>
      </c>
      <c r="E303" s="14">
        <v>5.0509601051415998E-2</v>
      </c>
      <c r="F303" s="14"/>
      <c r="G303" s="14">
        <v>6.0226007554253301E-2</v>
      </c>
      <c r="H303" s="14">
        <v>5.8549506401223098E-2</v>
      </c>
      <c r="I303" s="14">
        <v>5.2319178746458701E-2</v>
      </c>
      <c r="J303" s="14">
        <v>4.6212179013970803E-2</v>
      </c>
      <c r="K303" s="14">
        <v>4.5025589148902402E-2</v>
      </c>
      <c r="L303" s="14">
        <v>3.31254266358584E-2</v>
      </c>
      <c r="M303" s="14"/>
      <c r="N303" s="14">
        <v>4.6122910135885001E-2</v>
      </c>
      <c r="O303" s="14">
        <v>4.72549298635936E-2</v>
      </c>
      <c r="P303" s="14">
        <v>4.6703291681835297E-2</v>
      </c>
      <c r="Q303" s="14">
        <v>5.42707159378331E-2</v>
      </c>
      <c r="R303" s="14"/>
      <c r="S303" s="14">
        <v>6.2983210018521502E-2</v>
      </c>
      <c r="T303" s="14">
        <v>4.9354641255022001E-2</v>
      </c>
      <c r="U303" s="14">
        <v>3.8948156047355402E-2</v>
      </c>
      <c r="V303" s="14">
        <v>2.8545774814796102E-2</v>
      </c>
      <c r="W303" s="14">
        <v>5.7342095879576997E-2</v>
      </c>
      <c r="X303" s="14">
        <v>5.0475926498875098E-2</v>
      </c>
      <c r="Y303" s="14">
        <v>3.4789331595878097E-2</v>
      </c>
      <c r="Z303" s="14">
        <v>4.7637722950507999E-2</v>
      </c>
      <c r="AA303" s="14">
        <v>4.8211362313419097E-2</v>
      </c>
      <c r="AB303" s="14">
        <v>5.7067101586449502E-2</v>
      </c>
      <c r="AC303" s="14">
        <v>5.2878016142047901E-2</v>
      </c>
      <c r="AD303" s="14">
        <v>3.8230772118105202E-2</v>
      </c>
      <c r="AE303" s="14"/>
      <c r="AF303" s="14">
        <v>5.6217270132134303E-2</v>
      </c>
      <c r="AG303" s="14">
        <v>4.84960055886349E-2</v>
      </c>
      <c r="AH303" s="14">
        <v>4.7698090775756E-2</v>
      </c>
      <c r="AI303" s="14">
        <v>4.8181610251919998E-2</v>
      </c>
      <c r="AJ303" s="14">
        <v>7.2473367192991703E-2</v>
      </c>
      <c r="AK303" s="14"/>
      <c r="AL303" s="14">
        <v>6.2592018493032905E-2</v>
      </c>
      <c r="AM303" s="14">
        <v>6.4310550840772904E-2</v>
      </c>
      <c r="AN303" s="14">
        <v>5.6336089605262298E-2</v>
      </c>
      <c r="AO303" s="14">
        <v>2.8317587562209E-2</v>
      </c>
      <c r="AP303" s="14">
        <v>4.6069606071398601E-2</v>
      </c>
      <c r="AQ303" s="14">
        <v>4.5350959005398997E-2</v>
      </c>
      <c r="AR303" s="14">
        <v>4.5671863683045301E-2</v>
      </c>
      <c r="AS303" s="14">
        <v>3.8103725768789398E-2</v>
      </c>
      <c r="AT303" s="14">
        <v>4.5415134438694001E-2</v>
      </c>
      <c r="AU303" s="14">
        <v>3.8264030250939697E-2</v>
      </c>
      <c r="AV303" s="14">
        <v>4.88300681825211E-2</v>
      </c>
      <c r="AW303" s="14">
        <v>7.13191470838479E-2</v>
      </c>
      <c r="AX303" s="14">
        <v>7.6456610846233994E-2</v>
      </c>
      <c r="AY303" s="14">
        <v>5.8008631318640203E-2</v>
      </c>
      <c r="AZ303" s="14">
        <v>4.9593567180689101E-2</v>
      </c>
      <c r="BA303" s="14">
        <v>4.0047045361013098E-2</v>
      </c>
      <c r="BB303" s="14"/>
      <c r="BC303" s="14">
        <v>6.0061022895854903E-2</v>
      </c>
      <c r="BD303" s="14">
        <v>4.3280417906116503E-2</v>
      </c>
      <c r="BE303" s="14"/>
      <c r="BF303" s="14">
        <v>4.59077559020349E-2</v>
      </c>
      <c r="BG303" s="14">
        <v>3.9393046389413697E-2</v>
      </c>
      <c r="BH303" s="14">
        <v>6.0848589921775699E-2</v>
      </c>
      <c r="BI303" s="14">
        <v>5.2190515397793499E-2</v>
      </c>
      <c r="BJ303" s="14"/>
      <c r="BK303" s="14">
        <v>4.57338255484558E-2</v>
      </c>
      <c r="BL303" s="14">
        <v>3.5590488469188497E-2</v>
      </c>
      <c r="BM303" s="14">
        <v>5.0387181433207501E-2</v>
      </c>
      <c r="BN303" s="14">
        <v>5.8993236446072503E-2</v>
      </c>
      <c r="BO303" s="14"/>
      <c r="BP303" s="14">
        <v>5.1807811908352298E-2</v>
      </c>
      <c r="BQ303" s="14">
        <v>3.5223065774798001E-2</v>
      </c>
      <c r="BR303" s="14">
        <v>3.7843989567801099E-2</v>
      </c>
      <c r="BS303" s="14">
        <v>3.1563038145445602E-2</v>
      </c>
      <c r="BT303" s="14">
        <v>7.3360145365461399E-2</v>
      </c>
    </row>
    <row r="304" spans="2:72" x14ac:dyDescent="0.35">
      <c r="B304" t="s">
        <v>201</v>
      </c>
      <c r="C304" s="14">
        <v>0.20393499037902801</v>
      </c>
      <c r="D304" s="14">
        <v>0.20080705526107101</v>
      </c>
      <c r="E304" s="14">
        <v>0.20764109804026601</v>
      </c>
      <c r="F304" s="14"/>
      <c r="G304" s="14">
        <v>0.15798375642844101</v>
      </c>
      <c r="H304" s="14">
        <v>0.14650537425563301</v>
      </c>
      <c r="I304" s="14">
        <v>0.17342102994424699</v>
      </c>
      <c r="J304" s="14">
        <v>0.21473931695516699</v>
      </c>
      <c r="K304" s="14">
        <v>0.25283922757017802</v>
      </c>
      <c r="L304" s="14">
        <v>0.26438406371605</v>
      </c>
      <c r="M304" s="14"/>
      <c r="N304" s="14">
        <v>0.19094585661538799</v>
      </c>
      <c r="O304" s="14">
        <v>0.220444598897891</v>
      </c>
      <c r="P304" s="14">
        <v>0.19366050813748201</v>
      </c>
      <c r="Q304" s="14">
        <v>0.20965348229175301</v>
      </c>
      <c r="R304" s="14"/>
      <c r="S304" s="14">
        <v>0.155797540725259</v>
      </c>
      <c r="T304" s="14">
        <v>0.21111578671175399</v>
      </c>
      <c r="U304" s="14">
        <v>0.23316905287393</v>
      </c>
      <c r="V304" s="14">
        <v>0.22519005730622799</v>
      </c>
      <c r="W304" s="14">
        <v>0.19668198621844299</v>
      </c>
      <c r="X304" s="14">
        <v>0.19433933653173999</v>
      </c>
      <c r="Y304" s="14">
        <v>0.23073490167180399</v>
      </c>
      <c r="Z304" s="14">
        <v>0.22673312655879899</v>
      </c>
      <c r="AA304" s="14">
        <v>0.192605612334909</v>
      </c>
      <c r="AB304" s="14">
        <v>0.207818834156105</v>
      </c>
      <c r="AC304" s="14">
        <v>0.21564366473157301</v>
      </c>
      <c r="AD304" s="14">
        <v>0.20985067552030601</v>
      </c>
      <c r="AE304" s="14"/>
      <c r="AF304" s="14">
        <v>0.22520299350356601</v>
      </c>
      <c r="AG304" s="14">
        <v>0.20325859942521399</v>
      </c>
      <c r="AH304" s="14">
        <v>0.197946505976413</v>
      </c>
      <c r="AI304" s="14">
        <v>0.16005308984052699</v>
      </c>
      <c r="AJ304" s="14">
        <v>0.16583633324171801</v>
      </c>
      <c r="AK304" s="14"/>
      <c r="AL304" s="14">
        <v>0.18189748290146801</v>
      </c>
      <c r="AM304" s="14">
        <v>0.175527245179951</v>
      </c>
      <c r="AN304" s="14">
        <v>0.200797270445362</v>
      </c>
      <c r="AO304" s="14">
        <v>0.22269724909344801</v>
      </c>
      <c r="AP304" s="14">
        <v>0.20604262918879601</v>
      </c>
      <c r="AQ304" s="14">
        <v>0.22083976284439699</v>
      </c>
      <c r="AR304" s="14">
        <v>0.20157423618577999</v>
      </c>
      <c r="AS304" s="14">
        <v>0.24162557803606499</v>
      </c>
      <c r="AT304" s="14">
        <v>0.205095281427982</v>
      </c>
      <c r="AU304" s="14">
        <v>0.19378078296391801</v>
      </c>
      <c r="AV304" s="14">
        <v>0.22430614381039901</v>
      </c>
      <c r="AW304" s="14">
        <v>0.195759913184961</v>
      </c>
      <c r="AX304" s="14">
        <v>0.152549218796597</v>
      </c>
      <c r="AY304" s="14">
        <v>0.22222859123365801</v>
      </c>
      <c r="AZ304" s="14">
        <v>0.184647808561025</v>
      </c>
      <c r="BA304" s="14">
        <v>0.13994229848038001</v>
      </c>
      <c r="BB304" s="14"/>
      <c r="BC304" s="14">
        <v>0.16800176608086001</v>
      </c>
      <c r="BD304" s="14">
        <v>0.21968234057267599</v>
      </c>
      <c r="BE304" s="14"/>
      <c r="BF304" s="14">
        <v>0.21791829514477901</v>
      </c>
      <c r="BG304" s="14">
        <v>0.20735074117146701</v>
      </c>
      <c r="BH304" s="14">
        <v>0.189289889033322</v>
      </c>
      <c r="BI304" s="14">
        <v>0.194034923768862</v>
      </c>
      <c r="BJ304" s="14"/>
      <c r="BK304" s="14">
        <v>0.20489762151683999</v>
      </c>
      <c r="BL304" s="14">
        <v>0.20988441740928501</v>
      </c>
      <c r="BM304" s="14">
        <v>0.20640486813935799</v>
      </c>
      <c r="BN304" s="14">
        <v>0.19375723689489099</v>
      </c>
      <c r="BO304" s="14"/>
      <c r="BP304" s="14">
        <v>0.17487086636141999</v>
      </c>
      <c r="BQ304" s="14">
        <v>0.250984922367612</v>
      </c>
      <c r="BR304" s="14">
        <v>0.27159575618517501</v>
      </c>
      <c r="BS304" s="14">
        <v>0.16437178160353999</v>
      </c>
      <c r="BT304" s="14">
        <v>0.211288546576723</v>
      </c>
    </row>
    <row r="305" spans="2:72" x14ac:dyDescent="0.35">
      <c r="B305" t="s">
        <v>202</v>
      </c>
      <c r="C305" s="14">
        <v>0.35553656477760998</v>
      </c>
      <c r="D305" s="14">
        <v>0.33860928210959501</v>
      </c>
      <c r="E305" s="14">
        <v>0.371168853693229</v>
      </c>
      <c r="F305" s="14"/>
      <c r="G305" s="14">
        <v>0.34668217408265001</v>
      </c>
      <c r="H305" s="14">
        <v>0.36101846070878701</v>
      </c>
      <c r="I305" s="14">
        <v>0.36566746374554698</v>
      </c>
      <c r="J305" s="14">
        <v>0.34964908847167298</v>
      </c>
      <c r="K305" s="14">
        <v>0.34242153454007201</v>
      </c>
      <c r="L305" s="14">
        <v>0.362262455398981</v>
      </c>
      <c r="M305" s="14"/>
      <c r="N305" s="14">
        <v>0.36951573747043598</v>
      </c>
      <c r="O305" s="14">
        <v>0.35519162246290897</v>
      </c>
      <c r="P305" s="14">
        <v>0.35594005350464902</v>
      </c>
      <c r="Q305" s="14">
        <v>0.34035583533567099</v>
      </c>
      <c r="R305" s="14"/>
      <c r="S305" s="14">
        <v>0.33973850625822599</v>
      </c>
      <c r="T305" s="14">
        <v>0.372651119833872</v>
      </c>
      <c r="U305" s="14">
        <v>0.34997012283431</v>
      </c>
      <c r="V305" s="14">
        <v>0.36176261209493499</v>
      </c>
      <c r="W305" s="14">
        <v>0.311352214216642</v>
      </c>
      <c r="X305" s="14">
        <v>0.36134944413810399</v>
      </c>
      <c r="Y305" s="14">
        <v>0.34165972993625598</v>
      </c>
      <c r="Z305" s="14">
        <v>0.38517188540457198</v>
      </c>
      <c r="AA305" s="14">
        <v>0.38165678776503598</v>
      </c>
      <c r="AB305" s="14">
        <v>0.35780913565360301</v>
      </c>
      <c r="AC305" s="14">
        <v>0.33913249096377102</v>
      </c>
      <c r="AD305" s="14">
        <v>0.359099910057605</v>
      </c>
      <c r="AE305" s="14"/>
      <c r="AF305" s="14">
        <v>0.33943258771680002</v>
      </c>
      <c r="AG305" s="14">
        <v>0.3765403646621</v>
      </c>
      <c r="AH305" s="14">
        <v>0.36213163739729698</v>
      </c>
      <c r="AI305" s="14">
        <v>0.34522473041916202</v>
      </c>
      <c r="AJ305" s="14">
        <v>0.30108673783507001</v>
      </c>
      <c r="AK305" s="14"/>
      <c r="AL305" s="14">
        <v>0.25533996022588501</v>
      </c>
      <c r="AM305" s="14">
        <v>0.336791461064193</v>
      </c>
      <c r="AN305" s="14">
        <v>0.33123953393200001</v>
      </c>
      <c r="AO305" s="14">
        <v>0.37435557268713499</v>
      </c>
      <c r="AP305" s="14">
        <v>0.38733906695604597</v>
      </c>
      <c r="AQ305" s="14">
        <v>0.37146245338101402</v>
      </c>
      <c r="AR305" s="14">
        <v>0.36737000799693498</v>
      </c>
      <c r="AS305" s="14">
        <v>0.346622082746192</v>
      </c>
      <c r="AT305" s="14">
        <v>0.36986514353700001</v>
      </c>
      <c r="AU305" s="14">
        <v>0.371740584899313</v>
      </c>
      <c r="AV305" s="14">
        <v>0.336178528466682</v>
      </c>
      <c r="AW305" s="14">
        <v>0.35974923944404003</v>
      </c>
      <c r="AX305" s="14">
        <v>0.32021760999909998</v>
      </c>
      <c r="AY305" s="14">
        <v>0.35181944903658102</v>
      </c>
      <c r="AZ305" s="14">
        <v>0.37769233549374898</v>
      </c>
      <c r="BA305" s="14">
        <v>0.34650876149443</v>
      </c>
      <c r="BB305" s="14"/>
      <c r="BC305" s="14">
        <v>0.34505919372437199</v>
      </c>
      <c r="BD305" s="14">
        <v>0.36012816028028499</v>
      </c>
      <c r="BE305" s="14"/>
      <c r="BF305" s="14">
        <v>0.35315109219242702</v>
      </c>
      <c r="BG305" s="14">
        <v>0.36890709391366899</v>
      </c>
      <c r="BH305" s="14">
        <v>0.35459048719487202</v>
      </c>
      <c r="BI305" s="14">
        <v>0.32832108860654002</v>
      </c>
      <c r="BJ305" s="14"/>
      <c r="BK305" s="14">
        <v>0.35090776474833602</v>
      </c>
      <c r="BL305" s="14">
        <v>0.38334668491739099</v>
      </c>
      <c r="BM305" s="14">
        <v>0.36139934786938199</v>
      </c>
      <c r="BN305" s="14">
        <v>0.32706197634505602</v>
      </c>
      <c r="BO305" s="14"/>
      <c r="BP305" s="14">
        <v>0.385408488499145</v>
      </c>
      <c r="BQ305" s="14">
        <v>0.33227028529532499</v>
      </c>
      <c r="BR305" s="14">
        <v>0.35044837061220802</v>
      </c>
      <c r="BS305" s="14">
        <v>0.41277598857277498</v>
      </c>
      <c r="BT305" s="14">
        <v>0.29215974135452499</v>
      </c>
    </row>
    <row r="306" spans="2:72" x14ac:dyDescent="0.35">
      <c r="B306" t="s">
        <v>203</v>
      </c>
      <c r="C306" s="14">
        <v>1.08302056903641E-2</v>
      </c>
      <c r="D306" s="14">
        <v>1.47337665744881E-2</v>
      </c>
      <c r="E306" s="14">
        <v>7.0699513506125699E-3</v>
      </c>
      <c r="F306" s="14"/>
      <c r="G306" s="14">
        <v>3.2250224276579899E-2</v>
      </c>
      <c r="H306" s="14">
        <v>1.4772661152120401E-2</v>
      </c>
      <c r="I306" s="14">
        <v>1.25249784014041E-2</v>
      </c>
      <c r="J306" s="14">
        <v>4.9664849542792704E-3</v>
      </c>
      <c r="K306" s="14">
        <v>3.4200575512089602E-3</v>
      </c>
      <c r="L306" s="14">
        <v>1.7811395469862501E-3</v>
      </c>
      <c r="M306" s="14"/>
      <c r="N306" s="14">
        <v>6.0437109730094602E-3</v>
      </c>
      <c r="O306" s="14">
        <v>7.2252118310850199E-3</v>
      </c>
      <c r="P306" s="14">
        <v>1.8546251654911399E-2</v>
      </c>
      <c r="Q306" s="14">
        <v>1.31275292501881E-2</v>
      </c>
      <c r="R306" s="14"/>
      <c r="S306" s="14">
        <v>1.9305043770104599E-2</v>
      </c>
      <c r="T306" s="14">
        <v>6.35319311621155E-3</v>
      </c>
      <c r="U306" s="14">
        <v>9.50535579140422E-3</v>
      </c>
      <c r="V306" s="14">
        <v>7.4476731756076596E-3</v>
      </c>
      <c r="W306" s="14">
        <v>1.1570355788052201E-2</v>
      </c>
      <c r="X306" s="14">
        <v>1.6310697378475399E-2</v>
      </c>
      <c r="Y306" s="14">
        <v>8.1638930058761296E-3</v>
      </c>
      <c r="Z306" s="14">
        <v>1.09259283962986E-2</v>
      </c>
      <c r="AA306" s="14">
        <v>6.5621942651323296E-3</v>
      </c>
      <c r="AB306" s="14">
        <v>1.0286860517986499E-2</v>
      </c>
      <c r="AC306" s="14">
        <v>1.20656247458101E-2</v>
      </c>
      <c r="AD306" s="14">
        <v>8.3942288623094791E-3</v>
      </c>
      <c r="AE306" s="14"/>
      <c r="AF306" s="14">
        <v>8.7049314338121797E-3</v>
      </c>
      <c r="AG306" s="14">
        <v>1.2061383482378099E-2</v>
      </c>
      <c r="AH306" s="14">
        <v>1.05542432827282E-2</v>
      </c>
      <c r="AI306" s="14">
        <v>1.4914471789242901E-2</v>
      </c>
      <c r="AJ306" s="14">
        <v>1.40487808318519E-2</v>
      </c>
      <c r="AK306" s="14"/>
      <c r="AL306" s="14">
        <v>2.4237990310867801E-2</v>
      </c>
      <c r="AM306" s="14">
        <v>2.0159231483821601E-2</v>
      </c>
      <c r="AN306" s="14">
        <v>1.33713064158074E-2</v>
      </c>
      <c r="AO306" s="14">
        <v>1.3206543245077E-2</v>
      </c>
      <c r="AP306" s="14">
        <v>1.46056957137551E-2</v>
      </c>
      <c r="AQ306" s="14">
        <v>7.5377917282640197E-3</v>
      </c>
      <c r="AR306" s="14">
        <v>1.7444311350337999E-2</v>
      </c>
      <c r="AS306" s="14">
        <v>1.4742881242514E-2</v>
      </c>
      <c r="AT306" s="14">
        <v>1.23927987910091E-2</v>
      </c>
      <c r="AU306" s="14">
        <v>7.2698911693143001E-3</v>
      </c>
      <c r="AV306" s="14">
        <v>4.6936627233638501E-3</v>
      </c>
      <c r="AW306" s="14">
        <v>4.4604968171597804E-3</v>
      </c>
      <c r="AX306" s="14">
        <v>6.8425567184970401E-3</v>
      </c>
      <c r="AY306" s="14">
        <v>0</v>
      </c>
      <c r="AZ306" s="14">
        <v>1.9472983540270199E-2</v>
      </c>
      <c r="BA306" s="14">
        <v>5.7466246262233003E-3</v>
      </c>
      <c r="BB306" s="14"/>
      <c r="BC306" s="14">
        <v>1.6386242013962E-2</v>
      </c>
      <c r="BD306" s="14">
        <v>8.3953323555828394E-3</v>
      </c>
      <c r="BE306" s="14"/>
      <c r="BF306" s="14">
        <v>1.3316372523843199E-3</v>
      </c>
      <c r="BG306" s="14">
        <v>8.7506067292564098E-3</v>
      </c>
      <c r="BH306" s="14">
        <v>1.7500996740074E-2</v>
      </c>
      <c r="BI306" s="14">
        <v>2.3405802700298999E-2</v>
      </c>
      <c r="BJ306" s="14"/>
      <c r="BK306" s="14">
        <v>4.7220253497613496E-3</v>
      </c>
      <c r="BL306" s="14">
        <v>1.07556065987757E-2</v>
      </c>
      <c r="BM306" s="14">
        <v>1.32794436304339E-2</v>
      </c>
      <c r="BN306" s="14">
        <v>1.34659960383157E-2</v>
      </c>
      <c r="BO306" s="14"/>
      <c r="BP306" s="14">
        <v>1.63826309477339E-2</v>
      </c>
      <c r="BQ306" s="14">
        <v>9.3058936651119004E-3</v>
      </c>
      <c r="BR306" s="14">
        <v>1.2701731809894401E-3</v>
      </c>
      <c r="BS306" s="14">
        <v>1.60846725107694E-3</v>
      </c>
      <c r="BT306" s="14">
        <v>1.92702472877893E-2</v>
      </c>
    </row>
    <row r="307" spans="2:72" x14ac:dyDescent="0.35">
      <c r="B307" t="s">
        <v>204</v>
      </c>
      <c r="C307" s="14">
        <v>5.4582957256443701E-2</v>
      </c>
      <c r="D307" s="14">
        <v>5.4430752347411397E-2</v>
      </c>
      <c r="E307" s="14">
        <v>5.47348685815051E-2</v>
      </c>
      <c r="F307" s="14"/>
      <c r="G307" s="14">
        <v>1.5309079875224301E-2</v>
      </c>
      <c r="H307" s="14">
        <v>1.7758592978792901E-2</v>
      </c>
      <c r="I307" s="14">
        <v>5.1861706159425799E-2</v>
      </c>
      <c r="J307" s="14">
        <v>6.3846769022243094E-2</v>
      </c>
      <c r="K307" s="14">
        <v>8.4084073370773199E-2</v>
      </c>
      <c r="L307" s="14">
        <v>8.5470411392255405E-2</v>
      </c>
      <c r="M307" s="14"/>
      <c r="N307" s="14">
        <v>4.5473602529119403E-2</v>
      </c>
      <c r="O307" s="14">
        <v>6.6365972130505199E-2</v>
      </c>
      <c r="P307" s="14">
        <v>4.4820872992239698E-2</v>
      </c>
      <c r="Q307" s="14">
        <v>6.1107315696067997E-2</v>
      </c>
      <c r="R307" s="14"/>
      <c r="S307" s="14">
        <v>3.7708379958002997E-2</v>
      </c>
      <c r="T307" s="14">
        <v>5.68291707143872E-2</v>
      </c>
      <c r="U307" s="14">
        <v>5.8587639158086603E-2</v>
      </c>
      <c r="V307" s="14">
        <v>5.3743251725023901E-2</v>
      </c>
      <c r="W307" s="14">
        <v>6.8483516435608502E-2</v>
      </c>
      <c r="X307" s="14">
        <v>4.9185964527207401E-2</v>
      </c>
      <c r="Y307" s="14">
        <v>7.1211108637505405E-2</v>
      </c>
      <c r="Z307" s="14">
        <v>4.4365404356129998E-2</v>
      </c>
      <c r="AA307" s="14">
        <v>5.4026075813511598E-2</v>
      </c>
      <c r="AB307" s="14">
        <v>6.5648393779766695E-2</v>
      </c>
      <c r="AC307" s="14">
        <v>5.5949753329144397E-2</v>
      </c>
      <c r="AD307" s="14">
        <v>3.4994743502391901E-2</v>
      </c>
      <c r="AE307" s="14"/>
      <c r="AF307" s="14">
        <v>6.7768177581153402E-2</v>
      </c>
      <c r="AG307" s="14">
        <v>6.0686436609032099E-2</v>
      </c>
      <c r="AH307" s="14">
        <v>4.6505980495866399E-2</v>
      </c>
      <c r="AI307" s="14">
        <v>3.5654972784910997E-2</v>
      </c>
      <c r="AJ307" s="14">
        <v>1.83785901667089E-2</v>
      </c>
      <c r="AK307" s="14"/>
      <c r="AL307" s="14">
        <v>4.8801804885204803E-2</v>
      </c>
      <c r="AM307" s="14">
        <v>4.1357868795657698E-2</v>
      </c>
      <c r="AN307" s="14">
        <v>5.9703526616100497E-2</v>
      </c>
      <c r="AO307" s="14">
        <v>8.3945334910947397E-2</v>
      </c>
      <c r="AP307" s="14">
        <v>5.5944058732696797E-2</v>
      </c>
      <c r="AQ307" s="14">
        <v>4.9410977982653197E-2</v>
      </c>
      <c r="AR307" s="14">
        <v>4.7455777162699699E-2</v>
      </c>
      <c r="AS307" s="14">
        <v>4.42490461130415E-2</v>
      </c>
      <c r="AT307" s="14">
        <v>6.1392863553957802E-2</v>
      </c>
      <c r="AU307" s="14">
        <v>4.38517389198924E-2</v>
      </c>
      <c r="AV307" s="14">
        <v>6.8224342077205694E-2</v>
      </c>
      <c r="AW307" s="14">
        <v>6.5428201563506705E-2</v>
      </c>
      <c r="AX307" s="14">
        <v>5.5937313263646399E-2</v>
      </c>
      <c r="AY307" s="14">
        <v>4.7091145706281097E-2</v>
      </c>
      <c r="AZ307" s="14">
        <v>3.4504396216840698E-2</v>
      </c>
      <c r="BA307" s="14">
        <v>2.4004764556497901E-2</v>
      </c>
      <c r="BB307" s="14"/>
      <c r="BC307" s="14">
        <v>2.7671180708060399E-2</v>
      </c>
      <c r="BD307" s="14">
        <v>6.6376754721543293E-2</v>
      </c>
      <c r="BE307" s="14"/>
      <c r="BF307" s="14">
        <v>6.3899043319435203E-2</v>
      </c>
      <c r="BG307" s="14">
        <v>5.5259275373033899E-2</v>
      </c>
      <c r="BH307" s="14">
        <v>4.5345048233946202E-2</v>
      </c>
      <c r="BI307" s="14">
        <v>5.1055132847842299E-2</v>
      </c>
      <c r="BJ307" s="14"/>
      <c r="BK307" s="14">
        <v>6.3346746996890399E-2</v>
      </c>
      <c r="BL307" s="14">
        <v>5.0999816574987603E-2</v>
      </c>
      <c r="BM307" s="14">
        <v>4.4988606298723602E-2</v>
      </c>
      <c r="BN307" s="14">
        <v>6.3899242015555399E-2</v>
      </c>
      <c r="BO307" s="14"/>
      <c r="BP307" s="14">
        <v>1.1960221233954E-2</v>
      </c>
      <c r="BQ307" s="14">
        <v>9.0058298918674395E-2</v>
      </c>
      <c r="BR307" s="14">
        <v>9.7209283461810098E-2</v>
      </c>
      <c r="BS307" s="14">
        <v>3.1899010049907403E-2</v>
      </c>
      <c r="BT307" s="14">
        <v>7.4675714908127203E-2</v>
      </c>
    </row>
    <row r="308" spans="2:72" x14ac:dyDescent="0.35">
      <c r="B308" t="s">
        <v>205</v>
      </c>
      <c r="C308" s="14">
        <v>2.53060549804997E-2</v>
      </c>
      <c r="D308" s="14">
        <v>2.5060172359026401E-2</v>
      </c>
      <c r="E308" s="14">
        <v>2.56583743431304E-2</v>
      </c>
      <c r="F308" s="14"/>
      <c r="G308" s="14">
        <v>1.55708209004398E-2</v>
      </c>
      <c r="H308" s="14">
        <v>1.57377638131918E-2</v>
      </c>
      <c r="I308" s="14">
        <v>2.16861903365816E-2</v>
      </c>
      <c r="J308" s="14">
        <v>3.1277049394235999E-2</v>
      </c>
      <c r="K308" s="14">
        <v>3.5326053592138702E-2</v>
      </c>
      <c r="L308" s="14">
        <v>3.0922275278155401E-2</v>
      </c>
      <c r="M308" s="14"/>
      <c r="N308" s="14">
        <v>1.37840533265641E-2</v>
      </c>
      <c r="O308" s="14">
        <v>2.82306714476501E-2</v>
      </c>
      <c r="P308" s="14">
        <v>1.7149156910299501E-2</v>
      </c>
      <c r="Q308" s="14">
        <v>4.1217698536278102E-2</v>
      </c>
      <c r="R308" s="14"/>
      <c r="S308" s="14">
        <v>2.18039234429033E-2</v>
      </c>
      <c r="T308" s="14">
        <v>2.35875976810975E-2</v>
      </c>
      <c r="U308" s="14">
        <v>3.2229435963753397E-2</v>
      </c>
      <c r="V308" s="14">
        <v>1.6790841139909699E-2</v>
      </c>
      <c r="W308" s="14">
        <v>3.6624857007452501E-2</v>
      </c>
      <c r="X308" s="14">
        <v>2.5869884095138702E-2</v>
      </c>
      <c r="Y308" s="14">
        <v>3.1367620323570801E-2</v>
      </c>
      <c r="Z308" s="14">
        <v>1.26721660408998E-2</v>
      </c>
      <c r="AA308" s="14">
        <v>2.3202808372293899E-2</v>
      </c>
      <c r="AB308" s="14">
        <v>2.8166313864441399E-2</v>
      </c>
      <c r="AC308" s="14">
        <v>2.26363274843016E-2</v>
      </c>
      <c r="AD308" s="14">
        <v>3.2371606362010898E-2</v>
      </c>
      <c r="AE308" s="14"/>
      <c r="AF308" s="14">
        <v>3.6938435484120999E-2</v>
      </c>
      <c r="AG308" s="14">
        <v>2.3092161121643001E-2</v>
      </c>
      <c r="AH308" s="14">
        <v>2.0645994924416301E-2</v>
      </c>
      <c r="AI308" s="14">
        <v>1.08306012457824E-2</v>
      </c>
      <c r="AJ308" s="14">
        <v>0</v>
      </c>
      <c r="AK308" s="14"/>
      <c r="AL308" s="14">
        <v>8.7134566896267696E-2</v>
      </c>
      <c r="AM308" s="14">
        <v>7.2474316033911093E-2</v>
      </c>
      <c r="AN308" s="14">
        <v>3.1263474085017298E-2</v>
      </c>
      <c r="AO308" s="14">
        <v>2.7802987194586001E-2</v>
      </c>
      <c r="AP308" s="14">
        <v>2.42868926948764E-2</v>
      </c>
      <c r="AQ308" s="14">
        <v>2.7648051828406298E-2</v>
      </c>
      <c r="AR308" s="14">
        <v>1.4805202025938101E-2</v>
      </c>
      <c r="AS308" s="14">
        <v>1.7620619120292599E-2</v>
      </c>
      <c r="AT308" s="14">
        <v>1.5058023542143801E-2</v>
      </c>
      <c r="AU308" s="14">
        <v>2.5546430514566801E-2</v>
      </c>
      <c r="AV308" s="14">
        <v>2.3688324748188001E-2</v>
      </c>
      <c r="AW308" s="14">
        <v>1.24651388098392E-2</v>
      </c>
      <c r="AX308" s="14">
        <v>2.4170115509414E-2</v>
      </c>
      <c r="AY308" s="14">
        <v>1.08826128408999E-2</v>
      </c>
      <c r="AZ308" s="14">
        <v>1.4597111939379501E-2</v>
      </c>
      <c r="BA308" s="14">
        <v>1.38058580628434E-2</v>
      </c>
      <c r="BB308" s="14"/>
      <c r="BC308" s="14">
        <v>1.48655333847792E-2</v>
      </c>
      <c r="BD308" s="14">
        <v>2.98815016035998E-2</v>
      </c>
      <c r="BE308" s="14"/>
      <c r="BF308" s="14">
        <v>1.7541275143864599E-2</v>
      </c>
      <c r="BG308" s="14">
        <v>1.9777382325547301E-2</v>
      </c>
      <c r="BH308" s="14">
        <v>2.6126558694223902E-2</v>
      </c>
      <c r="BI308" s="14">
        <v>5.4522765461032199E-2</v>
      </c>
      <c r="BJ308" s="14"/>
      <c r="BK308" s="14">
        <v>1.9356187861547899E-2</v>
      </c>
      <c r="BL308" s="14">
        <v>1.53196677932691E-2</v>
      </c>
      <c r="BM308" s="14">
        <v>1.7666906712437199E-2</v>
      </c>
      <c r="BN308" s="14">
        <v>5.2757374140708399E-2</v>
      </c>
      <c r="BO308" s="14"/>
      <c r="BP308" s="14">
        <v>5.6448310755853898E-3</v>
      </c>
      <c r="BQ308" s="14">
        <v>3.19175009458572E-2</v>
      </c>
      <c r="BR308" s="14">
        <v>3.5540247090931197E-2</v>
      </c>
      <c r="BS308" s="14">
        <v>7.1078231036013802E-3</v>
      </c>
      <c r="BT308" s="14">
        <v>5.1452727660772697E-2</v>
      </c>
    </row>
    <row r="309" spans="2:72" x14ac:dyDescent="0.35">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row>
    <row r="310" spans="2:72" x14ac:dyDescent="0.35">
      <c r="B310" s="6" t="s">
        <v>208</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row>
    <row r="311" spans="2:72" x14ac:dyDescent="0.35">
      <c r="B311" s="21" t="s">
        <v>106</v>
      </c>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row>
    <row r="312" spans="2:72" x14ac:dyDescent="0.35">
      <c r="B312" t="s">
        <v>197</v>
      </c>
      <c r="C312" s="14">
        <v>0.13900290570596699</v>
      </c>
      <c r="D312" s="14">
        <v>0.151307556696192</v>
      </c>
      <c r="E312" s="14">
        <v>0.12737293660080201</v>
      </c>
      <c r="F312" s="14"/>
      <c r="G312" s="14">
        <v>0.19544965866715899</v>
      </c>
      <c r="H312" s="14">
        <v>0.22485000436433</v>
      </c>
      <c r="I312" s="14">
        <v>0.184951473687303</v>
      </c>
      <c r="J312" s="14">
        <v>0.101838885814791</v>
      </c>
      <c r="K312" s="14">
        <v>7.3139540240064096E-2</v>
      </c>
      <c r="L312" s="14">
        <v>6.8676622271458501E-2</v>
      </c>
      <c r="M312" s="14"/>
      <c r="N312" s="14">
        <v>0.17410922229151499</v>
      </c>
      <c r="O312" s="14">
        <v>0.13282323327244999</v>
      </c>
      <c r="P312" s="14">
        <v>0.138741180159176</v>
      </c>
      <c r="Q312" s="14">
        <v>0.10890734615174801</v>
      </c>
      <c r="R312" s="14"/>
      <c r="S312" s="14">
        <v>0.203778652571625</v>
      </c>
      <c r="T312" s="14">
        <v>0.115954620596403</v>
      </c>
      <c r="U312" s="14">
        <v>0.10634029791664799</v>
      </c>
      <c r="V312" s="14">
        <v>0.13470087621740101</v>
      </c>
      <c r="W312" s="14">
        <v>0.131443845480335</v>
      </c>
      <c r="X312" s="14">
        <v>0.161464564147907</v>
      </c>
      <c r="Y312" s="14">
        <v>0.10909158903147501</v>
      </c>
      <c r="Z312" s="14">
        <v>0.14315457495216399</v>
      </c>
      <c r="AA312" s="14">
        <v>0.14844031046481501</v>
      </c>
      <c r="AB312" s="14">
        <v>0.113551026385078</v>
      </c>
      <c r="AC312" s="14">
        <v>0.109704378984206</v>
      </c>
      <c r="AD312" s="14">
        <v>0.15178656142958</v>
      </c>
      <c r="AE312" s="14"/>
      <c r="AF312" s="14">
        <v>9.6962229552376197E-2</v>
      </c>
      <c r="AG312" s="14">
        <v>0.118334862881496</v>
      </c>
      <c r="AH312" s="14">
        <v>0.17054731277483301</v>
      </c>
      <c r="AI312" s="14">
        <v>0.22057826213071599</v>
      </c>
      <c r="AJ312" s="14">
        <v>0.24087228757664</v>
      </c>
      <c r="AK312" s="14"/>
      <c r="AL312" s="14">
        <v>7.7562019722873493E-2</v>
      </c>
      <c r="AM312" s="14">
        <v>0.111194123575017</v>
      </c>
      <c r="AN312" s="14">
        <v>9.9211098546702403E-2</v>
      </c>
      <c r="AO312" s="14">
        <v>9.71344367766412E-2</v>
      </c>
      <c r="AP312" s="14">
        <v>0.1053120607399</v>
      </c>
      <c r="AQ312" s="14">
        <v>0.12032595185129499</v>
      </c>
      <c r="AR312" s="14">
        <v>0.13931811596897101</v>
      </c>
      <c r="AS312" s="14">
        <v>0.10530102386335501</v>
      </c>
      <c r="AT312" s="14">
        <v>0.11146799052602099</v>
      </c>
      <c r="AU312" s="14">
        <v>0.14034532578856801</v>
      </c>
      <c r="AV312" s="14">
        <v>0.152811133613281</v>
      </c>
      <c r="AW312" s="14">
        <v>0.19415372002831499</v>
      </c>
      <c r="AX312" s="14">
        <v>0.19522509381073899</v>
      </c>
      <c r="AY312" s="14">
        <v>0.16634108933417899</v>
      </c>
      <c r="AZ312" s="14">
        <v>0.20664801821145401</v>
      </c>
      <c r="BA312" s="14">
        <v>0.282343901514576</v>
      </c>
      <c r="BB312" s="14"/>
      <c r="BC312" s="14">
        <v>0.224536439931978</v>
      </c>
      <c r="BD312" s="14">
        <v>0.101518751610003</v>
      </c>
      <c r="BE312" s="14"/>
      <c r="BF312" s="14">
        <v>0.125958049300819</v>
      </c>
      <c r="BG312" s="14">
        <v>0.12504206855570801</v>
      </c>
      <c r="BH312" s="14">
        <v>0.170548549587972</v>
      </c>
      <c r="BI312" s="14">
        <v>0.14052023657635401</v>
      </c>
      <c r="BJ312" s="14"/>
      <c r="BK312" s="14">
        <v>0.142239543284919</v>
      </c>
      <c r="BL312" s="14">
        <v>0.13840712283690901</v>
      </c>
      <c r="BM312" s="14">
        <v>0.15244826566688799</v>
      </c>
      <c r="BN312" s="14">
        <v>0.114075660208569</v>
      </c>
      <c r="BO312" s="14"/>
      <c r="BP312" s="14">
        <v>0.19459581801928599</v>
      </c>
      <c r="BQ312" s="14">
        <v>8.39943939297082E-2</v>
      </c>
      <c r="BR312" s="14">
        <v>5.5965640824063703E-2</v>
      </c>
      <c r="BS312" s="14">
        <v>0.207966550099391</v>
      </c>
      <c r="BT312" s="14">
        <v>9.1841664707774107E-2</v>
      </c>
    </row>
    <row r="313" spans="2:72" x14ac:dyDescent="0.35">
      <c r="B313" t="s">
        <v>198</v>
      </c>
      <c r="C313" s="14">
        <v>9.2025656274837095E-2</v>
      </c>
      <c r="D313" s="14">
        <v>7.4319738393010898E-2</v>
      </c>
      <c r="E313" s="14">
        <v>0.108712025418796</v>
      </c>
      <c r="F313" s="14"/>
      <c r="G313" s="14">
        <v>0.121006591242336</v>
      </c>
      <c r="H313" s="14">
        <v>9.2459917247617304E-2</v>
      </c>
      <c r="I313" s="14">
        <v>9.6582854141242694E-2</v>
      </c>
      <c r="J313" s="14">
        <v>0.102341996900989</v>
      </c>
      <c r="K313" s="14">
        <v>8.8435079720866505E-2</v>
      </c>
      <c r="L313" s="14">
        <v>6.2798877500293004E-2</v>
      </c>
      <c r="M313" s="14"/>
      <c r="N313" s="14">
        <v>6.9760703123730602E-2</v>
      </c>
      <c r="O313" s="14">
        <v>8.8944465223138897E-2</v>
      </c>
      <c r="P313" s="14">
        <v>7.5355368185298505E-2</v>
      </c>
      <c r="Q313" s="14">
        <v>0.133367009575175</v>
      </c>
      <c r="R313" s="14"/>
      <c r="S313" s="14">
        <v>7.7466736017126406E-2</v>
      </c>
      <c r="T313" s="14">
        <v>9.7099460317488007E-2</v>
      </c>
      <c r="U313" s="14">
        <v>0.104503603060809</v>
      </c>
      <c r="V313" s="14">
        <v>7.6069662725691406E-2</v>
      </c>
      <c r="W313" s="14">
        <v>0.102592271151409</v>
      </c>
      <c r="X313" s="14">
        <v>0.10756621187877401</v>
      </c>
      <c r="Y313" s="14">
        <v>9.21054108231351E-2</v>
      </c>
      <c r="Z313" s="14">
        <v>0.100468616638272</v>
      </c>
      <c r="AA313" s="14">
        <v>8.6682795185863803E-2</v>
      </c>
      <c r="AB313" s="14">
        <v>9.2347862710211698E-2</v>
      </c>
      <c r="AC313" s="14">
        <v>8.2788737850164704E-2</v>
      </c>
      <c r="AD313" s="14">
        <v>0.10386303682900901</v>
      </c>
      <c r="AE313" s="14"/>
      <c r="AF313" s="14">
        <v>9.6233232945642594E-2</v>
      </c>
      <c r="AG313" s="14">
        <v>0.11378533636933701</v>
      </c>
      <c r="AH313" s="14">
        <v>8.7000825666674803E-2</v>
      </c>
      <c r="AI313" s="14">
        <v>7.11541742795226E-2</v>
      </c>
      <c r="AJ313" s="14">
        <v>6.7565419450263495E-2</v>
      </c>
      <c r="AK313" s="14"/>
      <c r="AL313" s="14">
        <v>0.24426244662355401</v>
      </c>
      <c r="AM313" s="14">
        <v>0.127685851091831</v>
      </c>
      <c r="AN313" s="14">
        <v>0.12871513516285199</v>
      </c>
      <c r="AO313" s="14">
        <v>0.13444205294536499</v>
      </c>
      <c r="AP313" s="14">
        <v>0.12828898534914501</v>
      </c>
      <c r="AQ313" s="14">
        <v>0.100380653076013</v>
      </c>
      <c r="AR313" s="14">
        <v>9.9484881151151394E-2</v>
      </c>
      <c r="AS313" s="14">
        <v>8.1125800236701504E-2</v>
      </c>
      <c r="AT313" s="14">
        <v>8.4568714263737396E-2</v>
      </c>
      <c r="AU313" s="14">
        <v>5.6202343782871499E-2</v>
      </c>
      <c r="AV313" s="14">
        <v>6.7650912622718606E-2</v>
      </c>
      <c r="AW313" s="14">
        <v>6.3799291954895407E-2</v>
      </c>
      <c r="AX313" s="14">
        <v>7.0413460785731297E-2</v>
      </c>
      <c r="AY313" s="14">
        <v>5.1368170885398398E-2</v>
      </c>
      <c r="AZ313" s="14">
        <v>4.07647816307889E-2</v>
      </c>
      <c r="BA313" s="14">
        <v>4.55409622815326E-2</v>
      </c>
      <c r="BB313" s="14"/>
      <c r="BC313" s="14">
        <v>8.07467835470419E-2</v>
      </c>
      <c r="BD313" s="14">
        <v>9.6968501290925199E-2</v>
      </c>
      <c r="BE313" s="14"/>
      <c r="BF313" s="14">
        <v>7.0555580096922504E-2</v>
      </c>
      <c r="BG313" s="14">
        <v>9.6416865156338405E-2</v>
      </c>
      <c r="BH313" s="14">
        <v>0.100775324889229</v>
      </c>
      <c r="BI313" s="14">
        <v>0.109675586241679</v>
      </c>
      <c r="BJ313" s="14"/>
      <c r="BK313" s="14">
        <v>7.3869635796797103E-2</v>
      </c>
      <c r="BL313" s="14">
        <v>8.7765371560713706E-2</v>
      </c>
      <c r="BM313" s="14">
        <v>9.5208963338638999E-2</v>
      </c>
      <c r="BN313" s="14">
        <v>0.110018442588371</v>
      </c>
      <c r="BO313" s="14"/>
      <c r="BP313" s="14">
        <v>9.7909063847266706E-2</v>
      </c>
      <c r="BQ313" s="14">
        <v>9.4629255471076201E-2</v>
      </c>
      <c r="BR313" s="14">
        <v>6.6911350294527799E-2</v>
      </c>
      <c r="BS313" s="14">
        <v>4.1296738204733202E-2</v>
      </c>
      <c r="BT313" s="14">
        <v>0.142549855861655</v>
      </c>
    </row>
    <row r="314" spans="2:72" x14ac:dyDescent="0.35">
      <c r="B314" t="s">
        <v>199</v>
      </c>
      <c r="C314" s="14">
        <v>3.67234442159503E-2</v>
      </c>
      <c r="D314" s="14">
        <v>4.2252268341598301E-2</v>
      </c>
      <c r="E314" s="14">
        <v>3.1004157570991699E-2</v>
      </c>
      <c r="F314" s="14"/>
      <c r="G314" s="14">
        <v>5.3102289803923897E-2</v>
      </c>
      <c r="H314" s="14">
        <v>3.46273736909447E-2</v>
      </c>
      <c r="I314" s="14">
        <v>2.12168291894239E-2</v>
      </c>
      <c r="J314" s="14">
        <v>4.6039026876612703E-2</v>
      </c>
      <c r="K314" s="14">
        <v>3.8852491403153999E-2</v>
      </c>
      <c r="L314" s="14">
        <v>3.1222070118910601E-2</v>
      </c>
      <c r="M314" s="14"/>
      <c r="N314" s="14">
        <v>2.97387425818063E-2</v>
      </c>
      <c r="O314" s="14">
        <v>3.2392668000362501E-2</v>
      </c>
      <c r="P314" s="14">
        <v>4.0625210569857399E-2</v>
      </c>
      <c r="Q314" s="14">
        <v>4.5910790108815998E-2</v>
      </c>
      <c r="R314" s="14"/>
      <c r="S314" s="14">
        <v>4.3567556177741003E-2</v>
      </c>
      <c r="T314" s="14">
        <v>3.6654795043175301E-2</v>
      </c>
      <c r="U314" s="14">
        <v>4.4739338399180303E-2</v>
      </c>
      <c r="V314" s="14">
        <v>4.2049805982139102E-2</v>
      </c>
      <c r="W314" s="14">
        <v>2.9449926359536301E-2</v>
      </c>
      <c r="X314" s="14">
        <v>3.3148421969691998E-2</v>
      </c>
      <c r="Y314" s="14">
        <v>3.1358821302818099E-2</v>
      </c>
      <c r="Z314" s="14">
        <v>3.9384216195155398E-2</v>
      </c>
      <c r="AA314" s="14">
        <v>3.42107585654607E-2</v>
      </c>
      <c r="AB314" s="14">
        <v>3.4172070573543899E-2</v>
      </c>
      <c r="AC314" s="14">
        <v>3.7845358812245898E-2</v>
      </c>
      <c r="AD314" s="14">
        <v>2.1115083722689901E-2</v>
      </c>
      <c r="AE314" s="14"/>
      <c r="AF314" s="14">
        <v>3.75729422006413E-2</v>
      </c>
      <c r="AG314" s="14">
        <v>4.3441516420869797E-2</v>
      </c>
      <c r="AH314" s="14">
        <v>3.6915455175151199E-2</v>
      </c>
      <c r="AI314" s="14">
        <v>2.6141524158606801E-2</v>
      </c>
      <c r="AJ314" s="14">
        <v>3.4440969798557999E-2</v>
      </c>
      <c r="AK314" s="14"/>
      <c r="AL314" s="14">
        <v>4.9808663160829297E-2</v>
      </c>
      <c r="AM314" s="14">
        <v>4.8472037451876199E-2</v>
      </c>
      <c r="AN314" s="14">
        <v>4.4291683529302697E-2</v>
      </c>
      <c r="AO314" s="14">
        <v>3.8320025105672499E-2</v>
      </c>
      <c r="AP314" s="14">
        <v>3.4380496905779899E-2</v>
      </c>
      <c r="AQ314" s="14">
        <v>4.8347914659645101E-2</v>
      </c>
      <c r="AR314" s="14">
        <v>2.7079908288839601E-2</v>
      </c>
      <c r="AS314" s="14">
        <v>3.2343972671315301E-2</v>
      </c>
      <c r="AT314" s="14">
        <v>2.77721873903937E-2</v>
      </c>
      <c r="AU314" s="14">
        <v>6.2010645348134302E-2</v>
      </c>
      <c r="AV314" s="14">
        <v>4.2371445226384502E-2</v>
      </c>
      <c r="AW314" s="14">
        <v>2.2192869794445399E-2</v>
      </c>
      <c r="AX314" s="14">
        <v>4.5165140050299701E-2</v>
      </c>
      <c r="AY314" s="14">
        <v>3.03731478801448E-2</v>
      </c>
      <c r="AZ314" s="14">
        <v>3.2288108759900298E-2</v>
      </c>
      <c r="BA314" s="14">
        <v>2.05284662074042E-2</v>
      </c>
      <c r="BB314" s="14"/>
      <c r="BC314" s="14">
        <v>2.7183468014600001E-2</v>
      </c>
      <c r="BD314" s="14">
        <v>4.0904236477595203E-2</v>
      </c>
      <c r="BE314" s="14"/>
      <c r="BF314" s="14">
        <v>3.7733076455909197E-2</v>
      </c>
      <c r="BG314" s="14">
        <v>3.3203140445438498E-2</v>
      </c>
      <c r="BH314" s="14">
        <v>3.7906752563424899E-2</v>
      </c>
      <c r="BI314" s="14">
        <v>4.1225520048845402E-2</v>
      </c>
      <c r="BJ314" s="14"/>
      <c r="BK314" s="14">
        <v>3.4376115203041402E-2</v>
      </c>
      <c r="BL314" s="14">
        <v>3.52772142973155E-2</v>
      </c>
      <c r="BM314" s="14">
        <v>3.5360365189519703E-2</v>
      </c>
      <c r="BN314" s="14">
        <v>4.2716613933436398E-2</v>
      </c>
      <c r="BO314" s="14"/>
      <c r="BP314" s="14">
        <v>2.9259705569358099E-2</v>
      </c>
      <c r="BQ314" s="14">
        <v>4.23748579902333E-2</v>
      </c>
      <c r="BR314" s="14">
        <v>3.13683457588863E-2</v>
      </c>
      <c r="BS314" s="14">
        <v>2.4340310571485099E-2</v>
      </c>
      <c r="BT314" s="14">
        <v>5.3416560224293197E-2</v>
      </c>
    </row>
    <row r="315" spans="2:72" x14ac:dyDescent="0.35">
      <c r="B315" t="s">
        <v>200</v>
      </c>
      <c r="C315" s="14">
        <v>5.9514270511713499E-2</v>
      </c>
      <c r="D315" s="14">
        <v>5.0547083975885303E-2</v>
      </c>
      <c r="E315" s="14">
        <v>6.82950372111676E-2</v>
      </c>
      <c r="F315" s="14"/>
      <c r="G315" s="14">
        <v>0.10675399647459299</v>
      </c>
      <c r="H315" s="14">
        <v>8.9806536716101101E-2</v>
      </c>
      <c r="I315" s="14">
        <v>7.15694601256711E-2</v>
      </c>
      <c r="J315" s="14">
        <v>4.5534745030915903E-2</v>
      </c>
      <c r="K315" s="14">
        <v>3.3703474460069202E-2</v>
      </c>
      <c r="L315" s="14">
        <v>2.2413382990989002E-2</v>
      </c>
      <c r="M315" s="14"/>
      <c r="N315" s="14">
        <v>5.95304632440408E-2</v>
      </c>
      <c r="O315" s="14">
        <v>4.9309942659168E-2</v>
      </c>
      <c r="P315" s="14">
        <v>6.6313468149357693E-2</v>
      </c>
      <c r="Q315" s="14">
        <v>6.4047057544785305E-2</v>
      </c>
      <c r="R315" s="14"/>
      <c r="S315" s="14">
        <v>8.0076376931422305E-2</v>
      </c>
      <c r="T315" s="14">
        <v>4.9251779015414103E-2</v>
      </c>
      <c r="U315" s="14">
        <v>5.3965826209913401E-2</v>
      </c>
      <c r="V315" s="14">
        <v>5.1695597104382297E-2</v>
      </c>
      <c r="W315" s="14">
        <v>5.4549795820346303E-2</v>
      </c>
      <c r="X315" s="14">
        <v>6.9442806730292697E-2</v>
      </c>
      <c r="Y315" s="14">
        <v>5.4198063184728203E-2</v>
      </c>
      <c r="Z315" s="14">
        <v>5.7984314703654401E-2</v>
      </c>
      <c r="AA315" s="14">
        <v>5.9318490481399297E-2</v>
      </c>
      <c r="AB315" s="14">
        <v>6.1858872613681698E-2</v>
      </c>
      <c r="AC315" s="14">
        <v>4.8437724853532801E-2</v>
      </c>
      <c r="AD315" s="14">
        <v>5.6441598757672101E-2</v>
      </c>
      <c r="AE315" s="14"/>
      <c r="AF315" s="14">
        <v>6.4116450690889601E-2</v>
      </c>
      <c r="AG315" s="14">
        <v>5.21665490450074E-2</v>
      </c>
      <c r="AH315" s="14">
        <v>6.4856302841685906E-2</v>
      </c>
      <c r="AI315" s="14">
        <v>6.6254801520733E-2</v>
      </c>
      <c r="AJ315" s="14">
        <v>3.6411415168015202E-2</v>
      </c>
      <c r="AK315" s="14"/>
      <c r="AL315" s="14">
        <v>0.110762868610136</v>
      </c>
      <c r="AM315" s="14">
        <v>0.12128388540000599</v>
      </c>
      <c r="AN315" s="14">
        <v>5.9600666546782199E-2</v>
      </c>
      <c r="AO315" s="14">
        <v>6.4664222970118104E-2</v>
      </c>
      <c r="AP315" s="14">
        <v>5.8610724445941703E-2</v>
      </c>
      <c r="AQ315" s="14">
        <v>4.7584360163721702E-2</v>
      </c>
      <c r="AR315" s="14">
        <v>5.5349286742396503E-2</v>
      </c>
      <c r="AS315" s="14">
        <v>4.3119326351156201E-2</v>
      </c>
      <c r="AT315" s="14">
        <v>4.7322823057739001E-2</v>
      </c>
      <c r="AU315" s="14">
        <v>6.2882422737205096E-2</v>
      </c>
      <c r="AV315" s="14">
        <v>6.7304927651120797E-2</v>
      </c>
      <c r="AW315" s="14">
        <v>4.3369589557535303E-2</v>
      </c>
      <c r="AX315" s="14">
        <v>6.1140643474161503E-2</v>
      </c>
      <c r="AY315" s="14">
        <v>7.3247634353007393E-2</v>
      </c>
      <c r="AZ315" s="14">
        <v>4.2162467079813498E-2</v>
      </c>
      <c r="BA315" s="14">
        <v>6.15086053145881E-2</v>
      </c>
      <c r="BB315" s="14"/>
      <c r="BC315" s="14">
        <v>6.7784234759312501E-2</v>
      </c>
      <c r="BD315" s="14">
        <v>5.5890047368940099E-2</v>
      </c>
      <c r="BE315" s="14"/>
      <c r="BF315" s="14">
        <v>4.0552943260542103E-2</v>
      </c>
      <c r="BG315" s="14">
        <v>5.6537434203727699E-2</v>
      </c>
      <c r="BH315" s="14">
        <v>7.2200902212564005E-2</v>
      </c>
      <c r="BI315" s="14">
        <v>8.2855589000198293E-2</v>
      </c>
      <c r="BJ315" s="14"/>
      <c r="BK315" s="14">
        <v>4.2256021740132099E-2</v>
      </c>
      <c r="BL315" s="14">
        <v>6.0295008062787599E-2</v>
      </c>
      <c r="BM315" s="14">
        <v>6.5112335308839406E-2</v>
      </c>
      <c r="BN315" s="14">
        <v>6.8269133865815998E-2</v>
      </c>
      <c r="BO315" s="14"/>
      <c r="BP315" s="14">
        <v>8.6885210089907197E-2</v>
      </c>
      <c r="BQ315" s="14">
        <v>5.2422901890169703E-2</v>
      </c>
      <c r="BR315" s="14">
        <v>1.98553089020196E-2</v>
      </c>
      <c r="BS315" s="14">
        <v>3.4312601845645399E-2</v>
      </c>
      <c r="BT315" s="14">
        <v>7.8991010878527404E-2</v>
      </c>
    </row>
    <row r="316" spans="2:72" x14ac:dyDescent="0.35">
      <c r="B316" t="s">
        <v>201</v>
      </c>
      <c r="C316" s="14">
        <v>0.250894332199744</v>
      </c>
      <c r="D316" s="14">
        <v>0.26005462601888202</v>
      </c>
      <c r="E316" s="14">
        <v>0.24230750172503701</v>
      </c>
      <c r="F316" s="14"/>
      <c r="G316" s="14">
        <v>0.20876229484893599</v>
      </c>
      <c r="H316" s="14">
        <v>0.17219502666308101</v>
      </c>
      <c r="I316" s="14">
        <v>0.21549764013824699</v>
      </c>
      <c r="J316" s="14">
        <v>0.275141066218274</v>
      </c>
      <c r="K316" s="14">
        <v>0.30585773347212097</v>
      </c>
      <c r="L316" s="14">
        <v>0.31512062420062198</v>
      </c>
      <c r="M316" s="14"/>
      <c r="N316" s="14">
        <v>0.24971013295008601</v>
      </c>
      <c r="O316" s="14">
        <v>0.28258694423395903</v>
      </c>
      <c r="P316" s="14">
        <v>0.24824063839687099</v>
      </c>
      <c r="Q316" s="14">
        <v>0.220439991666881</v>
      </c>
      <c r="R316" s="14"/>
      <c r="S316" s="14">
        <v>0.20040186717219</v>
      </c>
      <c r="T316" s="14">
        <v>0.25956820410259601</v>
      </c>
      <c r="U316" s="14">
        <v>0.257461159230431</v>
      </c>
      <c r="V316" s="14">
        <v>0.26810200624909297</v>
      </c>
      <c r="W316" s="14">
        <v>0.23662153804202199</v>
      </c>
      <c r="X316" s="14">
        <v>0.22919484867307</v>
      </c>
      <c r="Y316" s="14">
        <v>0.28815528833241399</v>
      </c>
      <c r="Z316" s="14">
        <v>0.234656607441877</v>
      </c>
      <c r="AA316" s="14">
        <v>0.25944494619356601</v>
      </c>
      <c r="AB316" s="14">
        <v>0.27354527450068999</v>
      </c>
      <c r="AC316" s="14">
        <v>0.25527343985929202</v>
      </c>
      <c r="AD316" s="14">
        <v>0.293929572825404</v>
      </c>
      <c r="AE316" s="14"/>
      <c r="AF316" s="14">
        <v>0.27029193070381902</v>
      </c>
      <c r="AG316" s="14">
        <v>0.24848538615247101</v>
      </c>
      <c r="AH316" s="14">
        <v>0.25374816460827798</v>
      </c>
      <c r="AI316" s="14">
        <v>0.2006582788213</v>
      </c>
      <c r="AJ316" s="14">
        <v>0.155966922422314</v>
      </c>
      <c r="AK316" s="14"/>
      <c r="AL316" s="14">
        <v>0.15780962002822399</v>
      </c>
      <c r="AM316" s="14">
        <v>0.152140965932346</v>
      </c>
      <c r="AN316" s="14">
        <v>0.23440786566753499</v>
      </c>
      <c r="AO316" s="14">
        <v>0.224406848752849</v>
      </c>
      <c r="AP316" s="14">
        <v>0.26236313755594798</v>
      </c>
      <c r="AQ316" s="14">
        <v>0.27182756488190901</v>
      </c>
      <c r="AR316" s="14">
        <v>0.238975132276358</v>
      </c>
      <c r="AS316" s="14">
        <v>0.29292050536403302</v>
      </c>
      <c r="AT316" s="14">
        <v>0.292677588202649</v>
      </c>
      <c r="AU316" s="14">
        <v>0.279828696561018</v>
      </c>
      <c r="AV316" s="14">
        <v>0.26725920032914202</v>
      </c>
      <c r="AW316" s="14">
        <v>0.26531296629342299</v>
      </c>
      <c r="AX316" s="14">
        <v>0.214759588522346</v>
      </c>
      <c r="AY316" s="14">
        <v>0.29658779428681398</v>
      </c>
      <c r="AZ316" s="14">
        <v>0.20092734981032701</v>
      </c>
      <c r="BA316" s="14">
        <v>0.20571591796664199</v>
      </c>
      <c r="BB316" s="14"/>
      <c r="BC316" s="14">
        <v>0.198679067580774</v>
      </c>
      <c r="BD316" s="14">
        <v>0.27377711195215299</v>
      </c>
      <c r="BE316" s="14"/>
      <c r="BF316" s="14">
        <v>0.29563529425804602</v>
      </c>
      <c r="BG316" s="14">
        <v>0.26775672123645899</v>
      </c>
      <c r="BH316" s="14">
        <v>0.21388078884678999</v>
      </c>
      <c r="BI316" s="14">
        <v>0.18461234346934999</v>
      </c>
      <c r="BJ316" s="14"/>
      <c r="BK316" s="14">
        <v>0.27535421739542998</v>
      </c>
      <c r="BL316" s="14">
        <v>0.262114115724907</v>
      </c>
      <c r="BM316" s="14">
        <v>0.24701654291276501</v>
      </c>
      <c r="BN316" s="14">
        <v>0.22127765046673001</v>
      </c>
      <c r="BO316" s="14"/>
      <c r="BP316" s="14">
        <v>0.22498567976973</v>
      </c>
      <c r="BQ316" s="14">
        <v>0.29130888639171398</v>
      </c>
      <c r="BR316" s="14">
        <v>0.32106956663199598</v>
      </c>
      <c r="BS316" s="14">
        <v>0.257365662292663</v>
      </c>
      <c r="BT316" s="14">
        <v>0.21545967123606899</v>
      </c>
    </row>
    <row r="317" spans="2:72" x14ac:dyDescent="0.35">
      <c r="B317" t="s">
        <v>202</v>
      </c>
      <c r="C317" s="14">
        <v>0.29675200724722001</v>
      </c>
      <c r="D317" s="14">
        <v>0.30847290071107503</v>
      </c>
      <c r="E317" s="14">
        <v>0.285160668835443</v>
      </c>
      <c r="F317" s="14"/>
      <c r="G317" s="14">
        <v>0.241809561660215</v>
      </c>
      <c r="H317" s="14">
        <v>0.30516611174614</v>
      </c>
      <c r="I317" s="14">
        <v>0.29792189124089702</v>
      </c>
      <c r="J317" s="14">
        <v>0.28864532244344199</v>
      </c>
      <c r="K317" s="14">
        <v>0.31027688068695503</v>
      </c>
      <c r="L317" s="14">
        <v>0.32285928214702803</v>
      </c>
      <c r="M317" s="14"/>
      <c r="N317" s="14">
        <v>0.32859052342488898</v>
      </c>
      <c r="O317" s="14">
        <v>0.274949512090504</v>
      </c>
      <c r="P317" s="14">
        <v>0.313467861435552</v>
      </c>
      <c r="Q317" s="14">
        <v>0.27087476348009798</v>
      </c>
      <c r="R317" s="14"/>
      <c r="S317" s="14">
        <v>0.30417829072674402</v>
      </c>
      <c r="T317" s="14">
        <v>0.314648117748625</v>
      </c>
      <c r="U317" s="14">
        <v>0.298050171656356</v>
      </c>
      <c r="V317" s="14">
        <v>0.31327837310793399</v>
      </c>
      <c r="W317" s="14">
        <v>0.29568139404508098</v>
      </c>
      <c r="X317" s="14">
        <v>0.26562514678946803</v>
      </c>
      <c r="Y317" s="14">
        <v>0.260137274588287</v>
      </c>
      <c r="Z317" s="14">
        <v>0.29037796251166997</v>
      </c>
      <c r="AA317" s="14">
        <v>0.29592377604726999</v>
      </c>
      <c r="AB317" s="14">
        <v>0.30774893197179098</v>
      </c>
      <c r="AC317" s="14">
        <v>0.313077583691803</v>
      </c>
      <c r="AD317" s="14">
        <v>0.27633789067792303</v>
      </c>
      <c r="AE317" s="14"/>
      <c r="AF317" s="14">
        <v>0.28030914609829499</v>
      </c>
      <c r="AG317" s="14">
        <v>0.29153237619973899</v>
      </c>
      <c r="AH317" s="14">
        <v>0.28111465239432498</v>
      </c>
      <c r="AI317" s="14">
        <v>0.31313769779010803</v>
      </c>
      <c r="AJ317" s="14">
        <v>0.42807978155191501</v>
      </c>
      <c r="AK317" s="14"/>
      <c r="AL317" s="14">
        <v>0.196492863261268</v>
      </c>
      <c r="AM317" s="14">
        <v>0.25016150143463101</v>
      </c>
      <c r="AN317" s="14">
        <v>0.28506031588630099</v>
      </c>
      <c r="AO317" s="14">
        <v>0.27394534921786801</v>
      </c>
      <c r="AP317" s="14">
        <v>0.273146363796272</v>
      </c>
      <c r="AQ317" s="14">
        <v>0.272147620122417</v>
      </c>
      <c r="AR317" s="14">
        <v>0.32936743530166701</v>
      </c>
      <c r="AS317" s="14">
        <v>0.30956618009213399</v>
      </c>
      <c r="AT317" s="14">
        <v>0.331443143328505</v>
      </c>
      <c r="AU317" s="14">
        <v>0.26478780670759999</v>
      </c>
      <c r="AV317" s="14">
        <v>0.29985449676370202</v>
      </c>
      <c r="AW317" s="14">
        <v>0.31898200360870499</v>
      </c>
      <c r="AX317" s="14">
        <v>0.32551057577591802</v>
      </c>
      <c r="AY317" s="14">
        <v>0.28804751165731501</v>
      </c>
      <c r="AZ317" s="14">
        <v>0.39506514400348702</v>
      </c>
      <c r="BA317" s="14">
        <v>0.34333603204706797</v>
      </c>
      <c r="BB317" s="14"/>
      <c r="BC317" s="14">
        <v>0.32957240728930998</v>
      </c>
      <c r="BD317" s="14">
        <v>0.28236881890125298</v>
      </c>
      <c r="BE317" s="14"/>
      <c r="BF317" s="14">
        <v>0.31899407573591898</v>
      </c>
      <c r="BG317" s="14">
        <v>0.293473467734577</v>
      </c>
      <c r="BH317" s="14">
        <v>0.28688807740581501</v>
      </c>
      <c r="BI317" s="14">
        <v>0.27679437881465002</v>
      </c>
      <c r="BJ317" s="14"/>
      <c r="BK317" s="14">
        <v>0.31394605075779097</v>
      </c>
      <c r="BL317" s="14">
        <v>0.30641922934349602</v>
      </c>
      <c r="BM317" s="14">
        <v>0.29259568195723601</v>
      </c>
      <c r="BN317" s="14">
        <v>0.27674023607709503</v>
      </c>
      <c r="BO317" s="14"/>
      <c r="BP317" s="14">
        <v>0.30156412343410299</v>
      </c>
      <c r="BQ317" s="14">
        <v>0.27352995600022401</v>
      </c>
      <c r="BR317" s="14">
        <v>0.31362165818676702</v>
      </c>
      <c r="BS317" s="14">
        <v>0.35682236856316901</v>
      </c>
      <c r="BT317" s="14">
        <v>0.24401574687132899</v>
      </c>
    </row>
    <row r="318" spans="2:72" x14ac:dyDescent="0.35">
      <c r="B318" t="s">
        <v>203</v>
      </c>
      <c r="C318" s="14">
        <v>1.37609863567702E-2</v>
      </c>
      <c r="D318" s="14">
        <v>1.64957374352982E-2</v>
      </c>
      <c r="E318" s="14">
        <v>1.11540614396214E-2</v>
      </c>
      <c r="F318" s="14"/>
      <c r="G318" s="14">
        <v>2.63900784248099E-2</v>
      </c>
      <c r="H318" s="14">
        <v>1.9045598602853799E-2</v>
      </c>
      <c r="I318" s="14">
        <v>1.41076995112873E-2</v>
      </c>
      <c r="J318" s="14">
        <v>1.47546075530493E-2</v>
      </c>
      <c r="K318" s="14">
        <v>6.0398147034340299E-3</v>
      </c>
      <c r="L318" s="14">
        <v>5.1850836036383303E-3</v>
      </c>
      <c r="M318" s="14"/>
      <c r="N318" s="14">
        <v>7.3235940081697098E-3</v>
      </c>
      <c r="O318" s="14">
        <v>1.2867001365156699E-2</v>
      </c>
      <c r="P318" s="14">
        <v>1.9488423207987E-2</v>
      </c>
      <c r="Q318" s="14">
        <v>1.68188010388069E-2</v>
      </c>
      <c r="R318" s="14"/>
      <c r="S318" s="14">
        <v>1.9105891195177201E-2</v>
      </c>
      <c r="T318" s="14">
        <v>1.0465200052553201E-2</v>
      </c>
      <c r="U318" s="14">
        <v>6.2024252776601103E-3</v>
      </c>
      <c r="V318" s="14">
        <v>1.02362710501689E-2</v>
      </c>
      <c r="W318" s="14">
        <v>1.96171701225905E-2</v>
      </c>
      <c r="X318" s="14">
        <v>1.9657585472795201E-2</v>
      </c>
      <c r="Y318" s="14">
        <v>1.5599481537948399E-2</v>
      </c>
      <c r="Z318" s="14">
        <v>1.93873544465069E-2</v>
      </c>
      <c r="AA318" s="14">
        <v>1.47137206142586E-2</v>
      </c>
      <c r="AB318" s="14">
        <v>2.96611632661216E-3</v>
      </c>
      <c r="AC318" s="14">
        <v>2.0153162061980801E-2</v>
      </c>
      <c r="AD318" s="14">
        <v>8.3191841430927792E-3</v>
      </c>
      <c r="AE318" s="14"/>
      <c r="AF318" s="14">
        <v>1.7016535609745E-2</v>
      </c>
      <c r="AG318" s="14">
        <v>1.3363136143089E-2</v>
      </c>
      <c r="AH318" s="14">
        <v>1.19212025629939E-2</v>
      </c>
      <c r="AI318" s="14">
        <v>1.53038792963035E-2</v>
      </c>
      <c r="AJ318" s="14">
        <v>0</v>
      </c>
      <c r="AK318" s="14"/>
      <c r="AL318" s="14">
        <v>1.48365410129457E-2</v>
      </c>
      <c r="AM318" s="14">
        <v>3.2172537615718401E-2</v>
      </c>
      <c r="AN318" s="14">
        <v>1.33532937115356E-2</v>
      </c>
      <c r="AO318" s="14">
        <v>1.54404349547607E-2</v>
      </c>
      <c r="AP318" s="14">
        <v>1.51062811327309E-2</v>
      </c>
      <c r="AQ318" s="14">
        <v>1.7540033515323999E-2</v>
      </c>
      <c r="AR318" s="14">
        <v>1.9422146123991998E-2</v>
      </c>
      <c r="AS318" s="14">
        <v>1.1271689949451E-2</v>
      </c>
      <c r="AT318" s="14">
        <v>1.13902690796749E-2</v>
      </c>
      <c r="AU318" s="14">
        <v>1.8609049990916799E-2</v>
      </c>
      <c r="AV318" s="14">
        <v>1.30697498801909E-2</v>
      </c>
      <c r="AW318" s="14">
        <v>6.2862455088807997E-3</v>
      </c>
      <c r="AX318" s="14">
        <v>1.4000673473204E-2</v>
      </c>
      <c r="AY318" s="14">
        <v>4.7360588852726404E-3</v>
      </c>
      <c r="AZ318" s="14">
        <v>5.5547229620042599E-3</v>
      </c>
      <c r="BA318" s="14">
        <v>2.06290957306135E-3</v>
      </c>
      <c r="BB318" s="14"/>
      <c r="BC318" s="14">
        <v>1.16787590935726E-2</v>
      </c>
      <c r="BD318" s="14">
        <v>1.46735001246484E-2</v>
      </c>
      <c r="BE318" s="14"/>
      <c r="BF318" s="14">
        <v>8.8848683700601307E-3</v>
      </c>
      <c r="BG318" s="14">
        <v>1.17640686877009E-2</v>
      </c>
      <c r="BH318" s="14">
        <v>1.6441503372334701E-2</v>
      </c>
      <c r="BI318" s="14">
        <v>2.4062402116829799E-2</v>
      </c>
      <c r="BJ318" s="14"/>
      <c r="BK318" s="14">
        <v>9.1637752805530399E-3</v>
      </c>
      <c r="BL318" s="14">
        <v>1.18864403715635E-2</v>
      </c>
      <c r="BM318" s="14">
        <v>1.5466503908989701E-2</v>
      </c>
      <c r="BN318" s="14">
        <v>1.7531335799013299E-2</v>
      </c>
      <c r="BO318" s="14"/>
      <c r="BP318" s="14">
        <v>1.8859050000031099E-2</v>
      </c>
      <c r="BQ318" s="14">
        <v>6.04409618889279E-3</v>
      </c>
      <c r="BR318" s="14">
        <v>4.6928978957532603E-3</v>
      </c>
      <c r="BS318" s="14">
        <v>5.6681722237012701E-3</v>
      </c>
      <c r="BT318" s="14">
        <v>2.5151787053212499E-2</v>
      </c>
    </row>
    <row r="319" spans="2:72" x14ac:dyDescent="0.35">
      <c r="B319" t="s">
        <v>204</v>
      </c>
      <c r="C319" s="14">
        <v>8.0721255022424401E-2</v>
      </c>
      <c r="D319" s="14">
        <v>7.0065322597241006E-2</v>
      </c>
      <c r="E319" s="14">
        <v>9.1232592041199295E-2</v>
      </c>
      <c r="F319" s="14"/>
      <c r="G319" s="14">
        <v>3.3431168336149703E-2</v>
      </c>
      <c r="H319" s="14">
        <v>4.0123117579637199E-2</v>
      </c>
      <c r="I319" s="14">
        <v>7.18680624088949E-2</v>
      </c>
      <c r="J319" s="14">
        <v>9.2131942612496298E-2</v>
      </c>
      <c r="K319" s="14">
        <v>0.111314254978492</v>
      </c>
      <c r="L319" s="14">
        <v>0.12250868289636099</v>
      </c>
      <c r="M319" s="14"/>
      <c r="N319" s="14">
        <v>6.4002212150928703E-2</v>
      </c>
      <c r="O319" s="14">
        <v>9.3931447035658505E-2</v>
      </c>
      <c r="P319" s="14">
        <v>7.2763353701244704E-2</v>
      </c>
      <c r="Q319" s="14">
        <v>9.1875991852073305E-2</v>
      </c>
      <c r="R319" s="14"/>
      <c r="S319" s="14">
        <v>5.43840128437756E-2</v>
      </c>
      <c r="T319" s="14">
        <v>8.7159536979274199E-2</v>
      </c>
      <c r="U319" s="14">
        <v>8.8334339765429704E-2</v>
      </c>
      <c r="V319" s="14">
        <v>7.8440818332707302E-2</v>
      </c>
      <c r="W319" s="14">
        <v>8.65785489271267E-2</v>
      </c>
      <c r="X319" s="14">
        <v>6.8380058485085701E-2</v>
      </c>
      <c r="Y319" s="14">
        <v>0.10418660502525399</v>
      </c>
      <c r="Z319" s="14">
        <v>0.104123414039877</v>
      </c>
      <c r="AA319" s="14">
        <v>8.12697810941308E-2</v>
      </c>
      <c r="AB319" s="14">
        <v>8.14878322183369E-2</v>
      </c>
      <c r="AC319" s="14">
        <v>9.8062137829637394E-2</v>
      </c>
      <c r="AD319" s="14">
        <v>5.85402102556783E-2</v>
      </c>
      <c r="AE319" s="14"/>
      <c r="AF319" s="14">
        <v>9.51361917676843E-2</v>
      </c>
      <c r="AG319" s="14">
        <v>8.9281044392564499E-2</v>
      </c>
      <c r="AH319" s="14">
        <v>6.9659691487302E-2</v>
      </c>
      <c r="AI319" s="14">
        <v>7.3012640421802305E-2</v>
      </c>
      <c r="AJ319" s="14">
        <v>1.6013828962473602E-2</v>
      </c>
      <c r="AK319" s="14"/>
      <c r="AL319" s="14">
        <v>3.8345409714621401E-2</v>
      </c>
      <c r="AM319" s="14">
        <v>9.2293753333764605E-2</v>
      </c>
      <c r="AN319" s="14">
        <v>0.102687714468989</v>
      </c>
      <c r="AO319" s="14">
        <v>0.10529397248392</v>
      </c>
      <c r="AP319" s="14">
        <v>8.0140305371842399E-2</v>
      </c>
      <c r="AQ319" s="14">
        <v>9.1911153819898006E-2</v>
      </c>
      <c r="AR319" s="14">
        <v>7.3755301938765894E-2</v>
      </c>
      <c r="AS319" s="14">
        <v>9.66210973270938E-2</v>
      </c>
      <c r="AT319" s="14">
        <v>6.0771528741414199E-2</v>
      </c>
      <c r="AU319" s="14">
        <v>9.2626607365885003E-2</v>
      </c>
      <c r="AV319" s="14">
        <v>6.9305939044380496E-2</v>
      </c>
      <c r="AW319" s="14">
        <v>7.1648705775558194E-2</v>
      </c>
      <c r="AX319" s="14">
        <v>6.08696354413924E-2</v>
      </c>
      <c r="AY319" s="14">
        <v>7.3251340756545796E-2</v>
      </c>
      <c r="AZ319" s="14">
        <v>6.1968262813969298E-2</v>
      </c>
      <c r="BA319" s="14">
        <v>3.2324710853218801E-2</v>
      </c>
      <c r="BB319" s="14"/>
      <c r="BC319" s="14">
        <v>4.4774542827033803E-2</v>
      </c>
      <c r="BD319" s="14">
        <v>9.6474516142383102E-2</v>
      </c>
      <c r="BE319" s="14"/>
      <c r="BF319" s="14">
        <v>7.90515332908312E-2</v>
      </c>
      <c r="BG319" s="14">
        <v>9.0426301264079204E-2</v>
      </c>
      <c r="BH319" s="14">
        <v>7.0071582017982997E-2</v>
      </c>
      <c r="BI319" s="14">
        <v>8.0491695462007101E-2</v>
      </c>
      <c r="BJ319" s="14"/>
      <c r="BK319" s="14">
        <v>8.8341232323708205E-2</v>
      </c>
      <c r="BL319" s="14">
        <v>7.6525275088352995E-2</v>
      </c>
      <c r="BM319" s="14">
        <v>7.2083194021474395E-2</v>
      </c>
      <c r="BN319" s="14">
        <v>9.0232683867343497E-2</v>
      </c>
      <c r="BO319" s="14"/>
      <c r="BP319" s="14">
        <v>3.7117514243791901E-2</v>
      </c>
      <c r="BQ319" s="14">
        <v>0.12053721445820501</v>
      </c>
      <c r="BR319" s="14">
        <v>0.12714715620453201</v>
      </c>
      <c r="BS319" s="14">
        <v>6.0391128747322297E-2</v>
      </c>
      <c r="BT319" s="14">
        <v>9.5328687361228306E-2</v>
      </c>
    </row>
    <row r="320" spans="2:72" x14ac:dyDescent="0.35">
      <c r="B320" t="s">
        <v>205</v>
      </c>
      <c r="C320" s="14">
        <v>3.0605142465374199E-2</v>
      </c>
      <c r="D320" s="14">
        <v>2.64847658308177E-2</v>
      </c>
      <c r="E320" s="14">
        <v>3.4761019156942401E-2</v>
      </c>
      <c r="F320" s="14"/>
      <c r="G320" s="14">
        <v>1.32943605418776E-2</v>
      </c>
      <c r="H320" s="14">
        <v>2.1726313389295801E-2</v>
      </c>
      <c r="I320" s="14">
        <v>2.6284089557033999E-2</v>
      </c>
      <c r="J320" s="14">
        <v>3.3572406549429702E-2</v>
      </c>
      <c r="K320" s="14">
        <v>3.2380730334844801E-2</v>
      </c>
      <c r="L320" s="14">
        <v>4.9215374270698997E-2</v>
      </c>
      <c r="M320" s="14"/>
      <c r="N320" s="14">
        <v>1.7234406224833701E-2</v>
      </c>
      <c r="O320" s="14">
        <v>3.2194786119602199E-2</v>
      </c>
      <c r="P320" s="14">
        <v>2.5004496194655099E-2</v>
      </c>
      <c r="Q320" s="14">
        <v>4.7758248581615897E-2</v>
      </c>
      <c r="R320" s="14"/>
      <c r="S320" s="14">
        <v>1.7040616364199099E-2</v>
      </c>
      <c r="T320" s="14">
        <v>2.9198286144471099E-2</v>
      </c>
      <c r="U320" s="14">
        <v>4.0402838483573102E-2</v>
      </c>
      <c r="V320" s="14">
        <v>2.5426589230483E-2</v>
      </c>
      <c r="W320" s="14">
        <v>4.3465510051553399E-2</v>
      </c>
      <c r="X320" s="14">
        <v>4.5520355852914397E-2</v>
      </c>
      <c r="Y320" s="14">
        <v>4.5167466173940803E-2</v>
      </c>
      <c r="Z320" s="14">
        <v>1.04629390708236E-2</v>
      </c>
      <c r="AA320" s="14">
        <v>1.9995421353235999E-2</v>
      </c>
      <c r="AB320" s="14">
        <v>3.2322012700054803E-2</v>
      </c>
      <c r="AC320" s="14">
        <v>3.4657476057137197E-2</v>
      </c>
      <c r="AD320" s="14">
        <v>2.9666861358951201E-2</v>
      </c>
      <c r="AE320" s="14"/>
      <c r="AF320" s="14">
        <v>4.2361340430906801E-2</v>
      </c>
      <c r="AG320" s="14">
        <v>2.9609792395426899E-2</v>
      </c>
      <c r="AH320" s="14">
        <v>2.4236392488755001E-2</v>
      </c>
      <c r="AI320" s="14">
        <v>1.3758741580908101E-2</v>
      </c>
      <c r="AJ320" s="14">
        <v>2.0649375069820401E-2</v>
      </c>
      <c r="AK320" s="14"/>
      <c r="AL320" s="14">
        <v>0.110119567865548</v>
      </c>
      <c r="AM320" s="14">
        <v>6.45953441648104E-2</v>
      </c>
      <c r="AN320" s="14">
        <v>3.2672226479999698E-2</v>
      </c>
      <c r="AO320" s="14">
        <v>4.63526567928048E-2</v>
      </c>
      <c r="AP320" s="14">
        <v>4.2651644702440199E-2</v>
      </c>
      <c r="AQ320" s="14">
        <v>2.99347479097768E-2</v>
      </c>
      <c r="AR320" s="14">
        <v>1.72477922078592E-2</v>
      </c>
      <c r="AS320" s="14">
        <v>2.77304041447601E-2</v>
      </c>
      <c r="AT320" s="14">
        <v>3.2585755409865899E-2</v>
      </c>
      <c r="AU320" s="14">
        <v>2.2707101717801999E-2</v>
      </c>
      <c r="AV320" s="14">
        <v>2.0372194869080099E-2</v>
      </c>
      <c r="AW320" s="14">
        <v>1.42546074782422E-2</v>
      </c>
      <c r="AX320" s="14">
        <v>1.2915188666209099E-2</v>
      </c>
      <c r="AY320" s="14">
        <v>1.60472519613232E-2</v>
      </c>
      <c r="AZ320" s="14">
        <v>1.4621144728255601E-2</v>
      </c>
      <c r="BA320" s="14">
        <v>6.6384942419099903E-3</v>
      </c>
      <c r="BB320" s="14"/>
      <c r="BC320" s="14">
        <v>1.5044296956377001E-2</v>
      </c>
      <c r="BD320" s="14">
        <v>3.7424516132098601E-2</v>
      </c>
      <c r="BE320" s="14"/>
      <c r="BF320" s="14">
        <v>2.2634579230951399E-2</v>
      </c>
      <c r="BG320" s="14">
        <v>2.53799327159706E-2</v>
      </c>
      <c r="BH320" s="14">
        <v>3.12865191038873E-2</v>
      </c>
      <c r="BI320" s="14">
        <v>5.9762248270085E-2</v>
      </c>
      <c r="BJ320" s="14"/>
      <c r="BK320" s="14">
        <v>2.0453408217629001E-2</v>
      </c>
      <c r="BL320" s="14">
        <v>2.1310222713954701E-2</v>
      </c>
      <c r="BM320" s="14">
        <v>2.4708147695648899E-2</v>
      </c>
      <c r="BN320" s="14">
        <v>5.9138243193626198E-2</v>
      </c>
      <c r="BO320" s="14"/>
      <c r="BP320" s="14">
        <v>8.8238350265263908E-3</v>
      </c>
      <c r="BQ320" s="14">
        <v>3.5158437679776701E-2</v>
      </c>
      <c r="BR320" s="14">
        <v>5.9368075301453702E-2</v>
      </c>
      <c r="BS320" s="14">
        <v>1.18364674518901E-2</v>
      </c>
      <c r="BT320" s="14">
        <v>5.3245015805911802E-2</v>
      </c>
    </row>
    <row r="321" spans="2:72" x14ac:dyDescent="0.35">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row>
    <row r="322" spans="2:72" x14ac:dyDescent="0.35">
      <c r="B322" s="6" t="s">
        <v>209</v>
      </c>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row>
    <row r="323" spans="2:72" x14ac:dyDescent="0.35">
      <c r="B323" s="21" t="s">
        <v>106</v>
      </c>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row>
    <row r="324" spans="2:72" x14ac:dyDescent="0.35">
      <c r="B324" t="s">
        <v>197</v>
      </c>
      <c r="C324" s="14">
        <v>0.11322380519441699</v>
      </c>
      <c r="D324" s="14">
        <v>0.13486511703321399</v>
      </c>
      <c r="E324" s="14">
        <v>9.2613263359991996E-2</v>
      </c>
      <c r="F324" s="14"/>
      <c r="G324" s="14">
        <v>0.12895143575556101</v>
      </c>
      <c r="H324" s="14">
        <v>0.190702838109538</v>
      </c>
      <c r="I324" s="14">
        <v>0.127169097207806</v>
      </c>
      <c r="J324" s="14">
        <v>8.1793389088369597E-2</v>
      </c>
      <c r="K324" s="14">
        <v>7.2504290242904099E-2</v>
      </c>
      <c r="L324" s="14">
        <v>8.1232168133968094E-2</v>
      </c>
      <c r="M324" s="14"/>
      <c r="N324" s="14">
        <v>0.17697356399447201</v>
      </c>
      <c r="O324" s="14">
        <v>9.2345138232418994E-2</v>
      </c>
      <c r="P324" s="14">
        <v>0.104149335709734</v>
      </c>
      <c r="Q324" s="14">
        <v>7.47988261140968E-2</v>
      </c>
      <c r="R324" s="14"/>
      <c r="S324" s="14">
        <v>0.17760626796057699</v>
      </c>
      <c r="T324" s="14">
        <v>9.2354773466384196E-2</v>
      </c>
      <c r="U324" s="14">
        <v>0.10425155791439999</v>
      </c>
      <c r="V324" s="14">
        <v>0.105748844226234</v>
      </c>
      <c r="W324" s="14">
        <v>0.109090317926964</v>
      </c>
      <c r="X324" s="14">
        <v>0.111149687934867</v>
      </c>
      <c r="Y324" s="14">
        <v>7.3732837605743604E-2</v>
      </c>
      <c r="Z324" s="14">
        <v>0.10299249671267</v>
      </c>
      <c r="AA324" s="14">
        <v>0.121715667585975</v>
      </c>
      <c r="AB324" s="14">
        <v>0.115245489638635</v>
      </c>
      <c r="AC324" s="14">
        <v>8.7011980249744394E-2</v>
      </c>
      <c r="AD324" s="14">
        <v>9.0885816826607096E-2</v>
      </c>
      <c r="AE324" s="14"/>
      <c r="AF324" s="14">
        <v>6.2540114018411599E-2</v>
      </c>
      <c r="AG324" s="14">
        <v>7.9919095104854995E-2</v>
      </c>
      <c r="AH324" s="14">
        <v>0.139005833480039</v>
      </c>
      <c r="AI324" s="14">
        <v>0.21384023278514</v>
      </c>
      <c r="AJ324" s="14">
        <v>0.308333113190495</v>
      </c>
      <c r="AK324" s="14"/>
      <c r="AL324" s="14">
        <v>6.1825784453872101E-2</v>
      </c>
      <c r="AM324" s="14">
        <v>5.52503429691392E-2</v>
      </c>
      <c r="AN324" s="14">
        <v>7.5124468456096605E-2</v>
      </c>
      <c r="AO324" s="14">
        <v>6.1101631112022103E-2</v>
      </c>
      <c r="AP324" s="14">
        <v>7.9012840788969793E-2</v>
      </c>
      <c r="AQ324" s="14">
        <v>0.103811051996204</v>
      </c>
      <c r="AR324" s="14">
        <v>0.11937576844030599</v>
      </c>
      <c r="AS324" s="14">
        <v>0.10442998770221799</v>
      </c>
      <c r="AT324" s="14">
        <v>0.102017186528412</v>
      </c>
      <c r="AU324" s="14">
        <v>0.112975955866123</v>
      </c>
      <c r="AV324" s="14">
        <v>0.120350701016341</v>
      </c>
      <c r="AW324" s="14">
        <v>0.121141971244841</v>
      </c>
      <c r="AX324" s="14">
        <v>0.17269534485350499</v>
      </c>
      <c r="AY324" s="14">
        <v>0.123345616163189</v>
      </c>
      <c r="AZ324" s="14">
        <v>0.18766494082104401</v>
      </c>
      <c r="BA324" s="14">
        <v>0.26620162736751102</v>
      </c>
      <c r="BB324" s="14"/>
      <c r="BC324" s="14">
        <v>0.17964302630798301</v>
      </c>
      <c r="BD324" s="14">
        <v>8.4116293834297903E-2</v>
      </c>
      <c r="BE324" s="14"/>
      <c r="BF324" s="14">
        <v>0.12816641465647999</v>
      </c>
      <c r="BG324" s="14">
        <v>9.7965994179366397E-2</v>
      </c>
      <c r="BH324" s="14">
        <v>0.117027752115919</v>
      </c>
      <c r="BI324" s="14">
        <v>0.11263824276086799</v>
      </c>
      <c r="BJ324" s="14"/>
      <c r="BK324" s="14">
        <v>0.13219699020739401</v>
      </c>
      <c r="BL324" s="14">
        <v>0.12364126992345301</v>
      </c>
      <c r="BM324" s="14">
        <v>0.122264901818675</v>
      </c>
      <c r="BN324" s="14">
        <v>6.9101891592612194E-2</v>
      </c>
      <c r="BO324" s="14"/>
      <c r="BP324" s="14">
        <v>0.16308256929478199</v>
      </c>
      <c r="BQ324" s="14">
        <v>5.41306197194939E-2</v>
      </c>
      <c r="BR324" s="14">
        <v>6.6110296750370307E-2</v>
      </c>
      <c r="BS324" s="14">
        <v>0.18064133077569999</v>
      </c>
      <c r="BT324" s="14">
        <v>6.11461012823208E-2</v>
      </c>
    </row>
    <row r="325" spans="2:72" x14ac:dyDescent="0.35">
      <c r="B325" t="s">
        <v>198</v>
      </c>
      <c r="C325" s="14">
        <v>0.44059591216417898</v>
      </c>
      <c r="D325" s="14">
        <v>0.37460178373089198</v>
      </c>
      <c r="E325" s="14">
        <v>0.50371316168415403</v>
      </c>
      <c r="F325" s="14"/>
      <c r="G325" s="14">
        <v>0.41674893659434598</v>
      </c>
      <c r="H325" s="14">
        <v>0.3398980885647</v>
      </c>
      <c r="I325" s="14">
        <v>0.44001563661945298</v>
      </c>
      <c r="J325" s="14">
        <v>0.51958681611231805</v>
      </c>
      <c r="K325" s="14">
        <v>0.49614551391467498</v>
      </c>
      <c r="L325" s="14">
        <v>0.43742687367667199</v>
      </c>
      <c r="M325" s="14"/>
      <c r="N325" s="14">
        <v>0.37326921796217799</v>
      </c>
      <c r="O325" s="14">
        <v>0.484783969970353</v>
      </c>
      <c r="P325" s="14">
        <v>0.42135722007866699</v>
      </c>
      <c r="Q325" s="14">
        <v>0.48367414798188502</v>
      </c>
      <c r="R325" s="14"/>
      <c r="S325" s="14">
        <v>0.31400265367743702</v>
      </c>
      <c r="T325" s="14">
        <v>0.47040103946752598</v>
      </c>
      <c r="U325" s="14">
        <v>0.46859222458471</v>
      </c>
      <c r="V325" s="14">
        <v>0.46278091040592301</v>
      </c>
      <c r="W325" s="14">
        <v>0.46094479976618902</v>
      </c>
      <c r="X325" s="14">
        <v>0.428641744121321</v>
      </c>
      <c r="Y325" s="14">
        <v>0.497739997062281</v>
      </c>
      <c r="Z325" s="14">
        <v>0.43769139654118799</v>
      </c>
      <c r="AA325" s="14">
        <v>0.45646940802809699</v>
      </c>
      <c r="AB325" s="14">
        <v>0.44205490043837697</v>
      </c>
      <c r="AC325" s="14">
        <v>0.48001712721552903</v>
      </c>
      <c r="AD325" s="14">
        <v>0.47260628639857999</v>
      </c>
      <c r="AE325" s="14"/>
      <c r="AF325" s="14">
        <v>0.49462914542630199</v>
      </c>
      <c r="AG325" s="14">
        <v>0.50022742314148405</v>
      </c>
      <c r="AH325" s="14">
        <v>0.42838259086411801</v>
      </c>
      <c r="AI325" s="14">
        <v>0.31553455328177998</v>
      </c>
      <c r="AJ325" s="14">
        <v>0.208324218069874</v>
      </c>
      <c r="AK325" s="14"/>
      <c r="AL325" s="14">
        <v>0.54053325252464202</v>
      </c>
      <c r="AM325" s="14">
        <v>0.42849215639900201</v>
      </c>
      <c r="AN325" s="14">
        <v>0.49074485293887898</v>
      </c>
      <c r="AO325" s="14">
        <v>0.46064627223201599</v>
      </c>
      <c r="AP325" s="14">
        <v>0.47226622754469499</v>
      </c>
      <c r="AQ325" s="14">
        <v>0.47328909907950401</v>
      </c>
      <c r="AR325" s="14">
        <v>0.420699077792212</v>
      </c>
      <c r="AS325" s="14">
        <v>0.45590956174354902</v>
      </c>
      <c r="AT325" s="14">
        <v>0.45279802377898398</v>
      </c>
      <c r="AU325" s="14">
        <v>0.44799014563977202</v>
      </c>
      <c r="AV325" s="14">
        <v>0.46826407287765298</v>
      </c>
      <c r="AW325" s="14">
        <v>0.419661840142104</v>
      </c>
      <c r="AX325" s="14">
        <v>0.407200710952898</v>
      </c>
      <c r="AY325" s="14">
        <v>0.41799338127748997</v>
      </c>
      <c r="AZ325" s="14">
        <v>0.31838514289384501</v>
      </c>
      <c r="BA325" s="14">
        <v>0.26277790481317098</v>
      </c>
      <c r="BB325" s="14"/>
      <c r="BC325" s="14">
        <v>0.36386410511747602</v>
      </c>
      <c r="BD325" s="14">
        <v>0.47422280371527897</v>
      </c>
      <c r="BE325" s="14"/>
      <c r="BF325" s="14">
        <v>0.45017419611290099</v>
      </c>
      <c r="BG325" s="14">
        <v>0.467802563572082</v>
      </c>
      <c r="BH325" s="14">
        <v>0.42527515173730801</v>
      </c>
      <c r="BI325" s="14">
        <v>0.38062634177117999</v>
      </c>
      <c r="BJ325" s="14"/>
      <c r="BK325" s="14">
        <v>0.44158670817971502</v>
      </c>
      <c r="BL325" s="14">
        <v>0.436225525840094</v>
      </c>
      <c r="BM325" s="14">
        <v>0.43714948772538897</v>
      </c>
      <c r="BN325" s="14">
        <v>0.44891091707804198</v>
      </c>
      <c r="BO325" s="14"/>
      <c r="BP325" s="14">
        <v>0.41371746753613597</v>
      </c>
      <c r="BQ325" s="14">
        <v>0.54217389319286802</v>
      </c>
      <c r="BR325" s="14">
        <v>0.469578322195916</v>
      </c>
      <c r="BS325" s="14">
        <v>0.35073719716162299</v>
      </c>
      <c r="BT325" s="14">
        <v>0.47462398271651102</v>
      </c>
    </row>
    <row r="326" spans="2:72" x14ac:dyDescent="0.35">
      <c r="B326" t="s">
        <v>199</v>
      </c>
      <c r="C326" s="14">
        <v>1.6887554097514398E-2</v>
      </c>
      <c r="D326" s="14">
        <v>2.2031675657543801E-2</v>
      </c>
      <c r="E326" s="14">
        <v>1.1943902603197399E-2</v>
      </c>
      <c r="F326" s="14"/>
      <c r="G326" s="14">
        <v>3.2257482185913199E-2</v>
      </c>
      <c r="H326" s="14">
        <v>2.9710789864213199E-2</v>
      </c>
      <c r="I326" s="14">
        <v>1.32862523781807E-2</v>
      </c>
      <c r="J326" s="14">
        <v>1.7542431054602702E-2</v>
      </c>
      <c r="K326" s="14">
        <v>8.7615980090548305E-3</v>
      </c>
      <c r="L326" s="14">
        <v>4.12595382553197E-3</v>
      </c>
      <c r="M326" s="14"/>
      <c r="N326" s="14">
        <v>1.1476639237963399E-2</v>
      </c>
      <c r="O326" s="14">
        <v>1.34795981667907E-2</v>
      </c>
      <c r="P326" s="14">
        <v>2.0321774459985401E-2</v>
      </c>
      <c r="Q326" s="14">
        <v>2.35181166515901E-2</v>
      </c>
      <c r="R326" s="14"/>
      <c r="S326" s="14">
        <v>1.8897897154660899E-2</v>
      </c>
      <c r="T326" s="14">
        <v>1.77548970534381E-2</v>
      </c>
      <c r="U326" s="14">
        <v>8.9288558332244108E-3</v>
      </c>
      <c r="V326" s="14">
        <v>2.2720878433543701E-2</v>
      </c>
      <c r="W326" s="14">
        <v>2.3729875792062899E-2</v>
      </c>
      <c r="X326" s="14">
        <v>1.4798106577433299E-2</v>
      </c>
      <c r="Y326" s="14">
        <v>1.5698734665391002E-2</v>
      </c>
      <c r="Z326" s="14">
        <v>1.17496199968088E-2</v>
      </c>
      <c r="AA326" s="14">
        <v>1.6792649465594198E-2</v>
      </c>
      <c r="AB326" s="14">
        <v>1.45977347410277E-2</v>
      </c>
      <c r="AC326" s="14">
        <v>1.3341624951224601E-2</v>
      </c>
      <c r="AD326" s="14">
        <v>2.09580953481865E-2</v>
      </c>
      <c r="AE326" s="14"/>
      <c r="AF326" s="14">
        <v>1.83640125953063E-2</v>
      </c>
      <c r="AG326" s="14">
        <v>2.0617012737655999E-2</v>
      </c>
      <c r="AH326" s="14">
        <v>1.30142777750544E-2</v>
      </c>
      <c r="AI326" s="14">
        <v>1.4775552563444099E-2</v>
      </c>
      <c r="AJ326" s="14">
        <v>1.32770863324898E-2</v>
      </c>
      <c r="AK326" s="14"/>
      <c r="AL326" s="14">
        <v>2.59167736694009E-2</v>
      </c>
      <c r="AM326" s="14">
        <v>2.9229094288668E-2</v>
      </c>
      <c r="AN326" s="14">
        <v>2.2671143694347001E-2</v>
      </c>
      <c r="AO326" s="14">
        <v>1.54759689767963E-2</v>
      </c>
      <c r="AP326" s="14">
        <v>2.1606269319353E-2</v>
      </c>
      <c r="AQ326" s="14">
        <v>2.5651127480747299E-2</v>
      </c>
      <c r="AR326" s="14">
        <v>1.0755730212325501E-2</v>
      </c>
      <c r="AS326" s="14">
        <v>1.5050765389196301E-2</v>
      </c>
      <c r="AT326" s="14">
        <v>1.22346812772398E-2</v>
      </c>
      <c r="AU326" s="14">
        <v>1.42384486566731E-2</v>
      </c>
      <c r="AV326" s="14">
        <v>2.0172108989215301E-2</v>
      </c>
      <c r="AW326" s="14">
        <v>1.67863879056874E-2</v>
      </c>
      <c r="AX326" s="14">
        <v>3.2040884155958701E-3</v>
      </c>
      <c r="AY326" s="14">
        <v>1.52871036733669E-2</v>
      </c>
      <c r="AZ326" s="14">
        <v>3.3329362606748299E-2</v>
      </c>
      <c r="BA326" s="14">
        <v>7.56474242400932E-3</v>
      </c>
      <c r="BB326" s="14"/>
      <c r="BC326" s="14">
        <v>2.02838322681832E-2</v>
      </c>
      <c r="BD326" s="14">
        <v>1.53991716115794E-2</v>
      </c>
      <c r="BE326" s="14"/>
      <c r="BF326" s="14">
        <v>1.09838946371387E-2</v>
      </c>
      <c r="BG326" s="14">
        <v>1.35068631033195E-2</v>
      </c>
      <c r="BH326" s="14">
        <v>2.5110568193028902E-2</v>
      </c>
      <c r="BI326" s="14">
        <v>2.2002350726920201E-2</v>
      </c>
      <c r="BJ326" s="14"/>
      <c r="BK326" s="14">
        <v>1.6096665053043399E-2</v>
      </c>
      <c r="BL326" s="14">
        <v>1.0632136704075E-2</v>
      </c>
      <c r="BM326" s="14">
        <v>1.7692208415652499E-2</v>
      </c>
      <c r="BN326" s="14">
        <v>2.1795868204726999E-2</v>
      </c>
      <c r="BO326" s="14"/>
      <c r="BP326" s="14">
        <v>1.3602885314861901E-2</v>
      </c>
      <c r="BQ326" s="14">
        <v>1.27138660272588E-2</v>
      </c>
      <c r="BR326" s="14">
        <v>4.8450459930331497E-3</v>
      </c>
      <c r="BS326" s="14">
        <v>1.12296744550571E-2</v>
      </c>
      <c r="BT326" s="14">
        <v>3.22576456327964E-2</v>
      </c>
    </row>
    <row r="327" spans="2:72" x14ac:dyDescent="0.35">
      <c r="B327" t="s">
        <v>200</v>
      </c>
      <c r="C327" s="14">
        <v>0.121279564783235</v>
      </c>
      <c r="D327" s="14">
        <v>0.10353677935453</v>
      </c>
      <c r="E327" s="14">
        <v>0.13840664792555199</v>
      </c>
      <c r="F327" s="14"/>
      <c r="G327" s="14">
        <v>0.15097931328682099</v>
      </c>
      <c r="H327" s="14">
        <v>0.12761407062407201</v>
      </c>
      <c r="I327" s="14">
        <v>0.12494249709338801</v>
      </c>
      <c r="J327" s="14">
        <v>0.12117127815999899</v>
      </c>
      <c r="K327" s="14">
        <v>0.122936131457898</v>
      </c>
      <c r="L327" s="14">
        <v>9.2447023735308304E-2</v>
      </c>
      <c r="M327" s="14"/>
      <c r="N327" s="14">
        <v>9.9670500721988603E-2</v>
      </c>
      <c r="O327" s="14">
        <v>0.10911008712075899</v>
      </c>
      <c r="P327" s="14">
        <v>0.13819917646781901</v>
      </c>
      <c r="Q327" s="14">
        <v>0.14324743107011301</v>
      </c>
      <c r="R327" s="14"/>
      <c r="S327" s="14">
        <v>0.11645069944954201</v>
      </c>
      <c r="T327" s="14">
        <v>0.10789100827012001</v>
      </c>
      <c r="U327" s="14">
        <v>0.138568260448167</v>
      </c>
      <c r="V327" s="14">
        <v>0.104247375705366</v>
      </c>
      <c r="W327" s="14">
        <v>0.120801710876729</v>
      </c>
      <c r="X327" s="14">
        <v>0.159374110418596</v>
      </c>
      <c r="Y327" s="14">
        <v>0.125624825053265</v>
      </c>
      <c r="Z327" s="14">
        <v>0.13196861036924101</v>
      </c>
      <c r="AA327" s="14">
        <v>0.106097632947861</v>
      </c>
      <c r="AB327" s="14">
        <v>0.13009654084198</v>
      </c>
      <c r="AC327" s="14">
        <v>0.10156063479281401</v>
      </c>
      <c r="AD327" s="14">
        <v>0.12986148780158599</v>
      </c>
      <c r="AE327" s="14"/>
      <c r="AF327" s="14">
        <v>0.13679748101792799</v>
      </c>
      <c r="AG327" s="14">
        <v>0.13144953117694799</v>
      </c>
      <c r="AH327" s="14">
        <v>0.10819544353121401</v>
      </c>
      <c r="AI327" s="14">
        <v>0.101204718291658</v>
      </c>
      <c r="AJ327" s="14">
        <v>0.110074417870754</v>
      </c>
      <c r="AK327" s="14"/>
      <c r="AL327" s="14">
        <v>0.112765281754915</v>
      </c>
      <c r="AM327" s="14">
        <v>0.16621458735462299</v>
      </c>
      <c r="AN327" s="14">
        <v>0.13985315211389199</v>
      </c>
      <c r="AO327" s="14">
        <v>0.12515051142004499</v>
      </c>
      <c r="AP327" s="14">
        <v>0.13725740421427601</v>
      </c>
      <c r="AQ327" s="14">
        <v>0.12626101486417299</v>
      </c>
      <c r="AR327" s="14">
        <v>0.12715302773633799</v>
      </c>
      <c r="AS327" s="14">
        <v>0.118128473474316</v>
      </c>
      <c r="AT327" s="14">
        <v>0.117020814618663</v>
      </c>
      <c r="AU327" s="14">
        <v>0.108103499961076</v>
      </c>
      <c r="AV327" s="14">
        <v>0.115171623811577</v>
      </c>
      <c r="AW327" s="14">
        <v>0.111614792974218</v>
      </c>
      <c r="AX327" s="14">
        <v>0.1171229130554</v>
      </c>
      <c r="AY327" s="14">
        <v>0.101638948849365</v>
      </c>
      <c r="AZ327" s="14">
        <v>9.7492896879088506E-2</v>
      </c>
      <c r="BA327" s="14">
        <v>0.10144280382665</v>
      </c>
      <c r="BB327" s="14"/>
      <c r="BC327" s="14">
        <v>0.12782456052747401</v>
      </c>
      <c r="BD327" s="14">
        <v>0.118411290588155</v>
      </c>
      <c r="BE327" s="14"/>
      <c r="BF327" s="14">
        <v>9.0782214798434194E-2</v>
      </c>
      <c r="BG327" s="14">
        <v>0.124750983420576</v>
      </c>
      <c r="BH327" s="14">
        <v>0.14352669297023099</v>
      </c>
      <c r="BI327" s="14">
        <v>0.13405505148495001</v>
      </c>
      <c r="BJ327" s="14"/>
      <c r="BK327" s="14">
        <v>9.5771529209554798E-2</v>
      </c>
      <c r="BL327" s="14">
        <v>0.11908068695719499</v>
      </c>
      <c r="BM327" s="14">
        <v>0.12403901169315899</v>
      </c>
      <c r="BN327" s="14">
        <v>0.146104006607503</v>
      </c>
      <c r="BO327" s="14"/>
      <c r="BP327" s="14">
        <v>0.12886834042727299</v>
      </c>
      <c r="BQ327" s="14">
        <v>0.123150275720046</v>
      </c>
      <c r="BR327" s="14">
        <v>9.9412030817700198E-2</v>
      </c>
      <c r="BS327" s="14">
        <v>8.2466696284226801E-2</v>
      </c>
      <c r="BT327" s="14">
        <v>0.158348804755131</v>
      </c>
    </row>
    <row r="328" spans="2:72" x14ac:dyDescent="0.35">
      <c r="B328" t="s">
        <v>201</v>
      </c>
      <c r="C328" s="14">
        <v>0.102903943462523</v>
      </c>
      <c r="D328" s="14">
        <v>0.131176222521518</v>
      </c>
      <c r="E328" s="14">
        <v>7.5778281205633694E-2</v>
      </c>
      <c r="F328" s="14"/>
      <c r="G328" s="14">
        <v>0.10544579686021199</v>
      </c>
      <c r="H328" s="14">
        <v>0.10753124110024199</v>
      </c>
      <c r="I328" s="14">
        <v>0.102706275074212</v>
      </c>
      <c r="J328" s="14">
        <v>8.3307995610079497E-2</v>
      </c>
      <c r="K328" s="14">
        <v>8.6927741848848494E-2</v>
      </c>
      <c r="L328" s="14">
        <v>0.12423193482823</v>
      </c>
      <c r="M328" s="14"/>
      <c r="N328" s="14">
        <v>0.116451130522624</v>
      </c>
      <c r="O328" s="14">
        <v>0.108417730187477</v>
      </c>
      <c r="P328" s="14">
        <v>0.103828728886194</v>
      </c>
      <c r="Q328" s="14">
        <v>8.1252785163977201E-2</v>
      </c>
      <c r="R328" s="14"/>
      <c r="S328" s="14">
        <v>0.12591151734373601</v>
      </c>
      <c r="T328" s="14">
        <v>0.104144063156992</v>
      </c>
      <c r="U328" s="14">
        <v>8.3043061183664696E-2</v>
      </c>
      <c r="V328" s="14">
        <v>9.1918595667099701E-2</v>
      </c>
      <c r="W328" s="14">
        <v>8.1975151880333899E-2</v>
      </c>
      <c r="X328" s="14">
        <v>9.3411521374197198E-2</v>
      </c>
      <c r="Y328" s="14">
        <v>0.111338388611675</v>
      </c>
      <c r="Z328" s="14">
        <v>0.119812924416462</v>
      </c>
      <c r="AA328" s="14">
        <v>9.8884929375272199E-2</v>
      </c>
      <c r="AB328" s="14">
        <v>0.112130791231684</v>
      </c>
      <c r="AC328" s="14">
        <v>0.105808700338582</v>
      </c>
      <c r="AD328" s="14">
        <v>9.0495836149743103E-2</v>
      </c>
      <c r="AE328" s="14"/>
      <c r="AF328" s="14">
        <v>8.66890312213172E-2</v>
      </c>
      <c r="AG328" s="14">
        <v>9.9835704302549302E-2</v>
      </c>
      <c r="AH328" s="14">
        <v>0.105906612741132</v>
      </c>
      <c r="AI328" s="14">
        <v>0.115201271899248</v>
      </c>
      <c r="AJ328" s="14">
        <v>0.11079450609356301</v>
      </c>
      <c r="AK328" s="14"/>
      <c r="AL328" s="14">
        <v>6.05027182520309E-2</v>
      </c>
      <c r="AM328" s="14">
        <v>6.6645773922313495E-2</v>
      </c>
      <c r="AN328" s="14">
        <v>6.3922233188188599E-2</v>
      </c>
      <c r="AO328" s="14">
        <v>0.10479165531115001</v>
      </c>
      <c r="AP328" s="14">
        <v>0.10285538050607899</v>
      </c>
      <c r="AQ328" s="14">
        <v>9.7036795176545801E-2</v>
      </c>
      <c r="AR328" s="14">
        <v>0.122798684658997</v>
      </c>
      <c r="AS328" s="14">
        <v>0.117916876171484</v>
      </c>
      <c r="AT328" s="14">
        <v>0.133197178787789</v>
      </c>
      <c r="AU328" s="14">
        <v>6.9599997400888902E-2</v>
      </c>
      <c r="AV328" s="14">
        <v>0.10589375449449701</v>
      </c>
      <c r="AW328" s="14">
        <v>0.113875486267997</v>
      </c>
      <c r="AX328" s="14">
        <v>0.103114603040727</v>
      </c>
      <c r="AY328" s="14">
        <v>0.115659279285994</v>
      </c>
      <c r="AZ328" s="14">
        <v>0.12265530036005499</v>
      </c>
      <c r="BA328" s="14">
        <v>0.12396198058192601</v>
      </c>
      <c r="BB328" s="14"/>
      <c r="BC328" s="14">
        <v>0.101843471861624</v>
      </c>
      <c r="BD328" s="14">
        <v>0.10336868376890899</v>
      </c>
      <c r="BE328" s="14"/>
      <c r="BF328" s="14">
        <v>0.12216589582381</v>
      </c>
      <c r="BG328" s="14">
        <v>9.2195568000417699E-2</v>
      </c>
      <c r="BH328" s="14">
        <v>9.6569542075181106E-2</v>
      </c>
      <c r="BI328" s="14">
        <v>0.101397773693221</v>
      </c>
      <c r="BJ328" s="14"/>
      <c r="BK328" s="14">
        <v>0.116193829023774</v>
      </c>
      <c r="BL328" s="14">
        <v>0.11557121974045401</v>
      </c>
      <c r="BM328" s="14">
        <v>0.100879064572133</v>
      </c>
      <c r="BN328" s="14">
        <v>8.1035574433702601E-2</v>
      </c>
      <c r="BO328" s="14"/>
      <c r="BP328" s="14">
        <v>0.102478499548917</v>
      </c>
      <c r="BQ328" s="14">
        <v>7.00082458985469E-2</v>
      </c>
      <c r="BR328" s="14">
        <v>0.11309049744555399</v>
      </c>
      <c r="BS328" s="14">
        <v>0.14574751970231201</v>
      </c>
      <c r="BT328" s="14">
        <v>7.9390201338457894E-2</v>
      </c>
    </row>
    <row r="329" spans="2:72" x14ac:dyDescent="0.35">
      <c r="B329" t="s">
        <v>202</v>
      </c>
      <c r="C329" s="14">
        <v>0.114194605599861</v>
      </c>
      <c r="D329" s="14">
        <v>0.141031899169483</v>
      </c>
      <c r="E329" s="14">
        <v>8.8023195376245103E-2</v>
      </c>
      <c r="F329" s="14"/>
      <c r="G329" s="14">
        <v>0.118473056694871</v>
      </c>
      <c r="H329" s="14">
        <v>0.143733696266926</v>
      </c>
      <c r="I329" s="14">
        <v>0.124347743791451</v>
      </c>
      <c r="J329" s="14">
        <v>8.5567130432238597E-2</v>
      </c>
      <c r="K329" s="14">
        <v>8.9380972302023104E-2</v>
      </c>
      <c r="L329" s="14">
        <v>0.118932067016467</v>
      </c>
      <c r="M329" s="14"/>
      <c r="N329" s="14">
        <v>0.15664132080153201</v>
      </c>
      <c r="O329" s="14">
        <v>9.2859642730637695E-2</v>
      </c>
      <c r="P329" s="14">
        <v>0.11723538220933701</v>
      </c>
      <c r="Q329" s="14">
        <v>8.7664849018907198E-2</v>
      </c>
      <c r="R329" s="14"/>
      <c r="S329" s="14">
        <v>0.16189981914115001</v>
      </c>
      <c r="T329" s="14">
        <v>0.113372636685162</v>
      </c>
      <c r="U329" s="14">
        <v>9.95682068790366E-2</v>
      </c>
      <c r="V329" s="14">
        <v>0.120700978654344</v>
      </c>
      <c r="W329" s="14">
        <v>0.103810187711667</v>
      </c>
      <c r="X329" s="14">
        <v>0.10042680956633999</v>
      </c>
      <c r="Y329" s="14">
        <v>7.8803638832903894E-2</v>
      </c>
      <c r="Z329" s="14">
        <v>0.124699330820293</v>
      </c>
      <c r="AA329" s="14">
        <v>0.118874203688026</v>
      </c>
      <c r="AB329" s="14">
        <v>9.5520459518779299E-2</v>
      </c>
      <c r="AC329" s="14">
        <v>0.118249509862824</v>
      </c>
      <c r="AD329" s="14">
        <v>9.2621809107330602E-2</v>
      </c>
      <c r="AE329" s="14"/>
      <c r="AF329" s="14">
        <v>8.6757189449515895E-2</v>
      </c>
      <c r="AG329" s="14">
        <v>9.3675148675769093E-2</v>
      </c>
      <c r="AH329" s="14">
        <v>0.12929521289713899</v>
      </c>
      <c r="AI329" s="14">
        <v>0.16972752533204699</v>
      </c>
      <c r="AJ329" s="14">
        <v>0.21182245126634799</v>
      </c>
      <c r="AK329" s="14"/>
      <c r="AL329" s="14">
        <v>5.0499169913063899E-2</v>
      </c>
      <c r="AM329" s="14">
        <v>0.1148938905371</v>
      </c>
      <c r="AN329" s="14">
        <v>0.102507103833164</v>
      </c>
      <c r="AO329" s="14">
        <v>0.10010380514551</v>
      </c>
      <c r="AP329" s="14">
        <v>8.9362511618266902E-2</v>
      </c>
      <c r="AQ329" s="14">
        <v>0.10371996499384201</v>
      </c>
      <c r="AR329" s="14">
        <v>0.118489950598601</v>
      </c>
      <c r="AS329" s="14">
        <v>9.9401345014753298E-2</v>
      </c>
      <c r="AT329" s="14">
        <v>9.1860077501936296E-2</v>
      </c>
      <c r="AU329" s="14">
        <v>0.115533908607129</v>
      </c>
      <c r="AV329" s="14">
        <v>0.104250758796919</v>
      </c>
      <c r="AW329" s="14">
        <v>0.13969891616683699</v>
      </c>
      <c r="AX329" s="14">
        <v>0.130653820360912</v>
      </c>
      <c r="AY329" s="14">
        <v>0.15964422425517</v>
      </c>
      <c r="AZ329" s="14">
        <v>0.18056078512002599</v>
      </c>
      <c r="BA329" s="14">
        <v>0.19457642770369099</v>
      </c>
      <c r="BB329" s="14"/>
      <c r="BC329" s="14">
        <v>0.15351429837063801</v>
      </c>
      <c r="BD329" s="14">
        <v>9.6963171915251695E-2</v>
      </c>
      <c r="BE329" s="14"/>
      <c r="BF329" s="14">
        <v>0.121544627610812</v>
      </c>
      <c r="BG329" s="14">
        <v>0.108798692189714</v>
      </c>
      <c r="BH329" s="14">
        <v>0.111839304632847</v>
      </c>
      <c r="BI329" s="14">
        <v>0.116849148814284</v>
      </c>
      <c r="BJ329" s="14"/>
      <c r="BK329" s="14">
        <v>0.123573409599747</v>
      </c>
      <c r="BL329" s="14">
        <v>0.11919858390842999</v>
      </c>
      <c r="BM329" s="14">
        <v>0.112171156801426</v>
      </c>
      <c r="BN329" s="14">
        <v>0.103112005186229</v>
      </c>
      <c r="BO329" s="14"/>
      <c r="BP329" s="14">
        <v>0.13938680226042799</v>
      </c>
      <c r="BQ329" s="14">
        <v>7.3395253142920294E-2</v>
      </c>
      <c r="BR329" s="14">
        <v>9.0182554268879805E-2</v>
      </c>
      <c r="BS329" s="14">
        <v>0.16884950129530901</v>
      </c>
      <c r="BT329" s="14">
        <v>7.5381190078542007E-2</v>
      </c>
    </row>
    <row r="330" spans="2:72" x14ac:dyDescent="0.35">
      <c r="B330" t="s">
        <v>203</v>
      </c>
      <c r="C330" s="14">
        <v>9.3111985779299605E-3</v>
      </c>
      <c r="D330" s="14">
        <v>1.1908678585395399E-2</v>
      </c>
      <c r="E330" s="14">
        <v>6.8184273338582901E-3</v>
      </c>
      <c r="F330" s="14"/>
      <c r="G330" s="14">
        <v>1.42270048481766E-2</v>
      </c>
      <c r="H330" s="14">
        <v>2.1575606036729301E-2</v>
      </c>
      <c r="I330" s="14">
        <v>1.01846790231614E-2</v>
      </c>
      <c r="J330" s="14">
        <v>6.5247299370643696E-3</v>
      </c>
      <c r="K330" s="14">
        <v>3.48580085545331E-3</v>
      </c>
      <c r="L330" s="14">
        <v>1.5344376918008901E-3</v>
      </c>
      <c r="M330" s="14"/>
      <c r="N330" s="14">
        <v>8.4255601509196799E-3</v>
      </c>
      <c r="O330" s="14">
        <v>7.9827378756288508E-3</v>
      </c>
      <c r="P330" s="14">
        <v>1.09702175934596E-2</v>
      </c>
      <c r="Q330" s="14">
        <v>1.0333988901081901E-2</v>
      </c>
      <c r="R330" s="14"/>
      <c r="S330" s="14">
        <v>1.8791588005912001E-2</v>
      </c>
      <c r="T330" s="14">
        <v>6.9035768306476598E-3</v>
      </c>
      <c r="U330" s="14">
        <v>8.9704656978710304E-3</v>
      </c>
      <c r="V330" s="14">
        <v>4.09926336291664E-3</v>
      </c>
      <c r="W330" s="14">
        <v>1.32595806147295E-2</v>
      </c>
      <c r="X330" s="14">
        <v>1.0334832206623399E-2</v>
      </c>
      <c r="Y330" s="14">
        <v>8.0503332987804498E-3</v>
      </c>
      <c r="Z330" s="14">
        <v>3.0581065165903002E-3</v>
      </c>
      <c r="AA330" s="14">
        <v>7.8343078136156891E-3</v>
      </c>
      <c r="AB330" s="14">
        <v>1.06283816106161E-2</v>
      </c>
      <c r="AC330" s="14">
        <v>0</v>
      </c>
      <c r="AD330" s="14">
        <v>8.4554063290833807E-3</v>
      </c>
      <c r="AE330" s="14"/>
      <c r="AF330" s="14">
        <v>6.4494394762879296E-3</v>
      </c>
      <c r="AG330" s="14">
        <v>1.01203712086387E-2</v>
      </c>
      <c r="AH330" s="14">
        <v>6.9844516641261196E-3</v>
      </c>
      <c r="AI330" s="14">
        <v>1.53960566439546E-2</v>
      </c>
      <c r="AJ330" s="14">
        <v>1.6444178750028501E-2</v>
      </c>
      <c r="AK330" s="14"/>
      <c r="AL330" s="14">
        <v>2.7313067228846698E-2</v>
      </c>
      <c r="AM330" s="14">
        <v>8.8825949468804392E-3</v>
      </c>
      <c r="AN330" s="14">
        <v>9.4367187538334993E-3</v>
      </c>
      <c r="AO330" s="14">
        <v>5.89564434158572E-3</v>
      </c>
      <c r="AP330" s="14">
        <v>1.08715633783026E-2</v>
      </c>
      <c r="AQ330" s="14">
        <v>6.54887942582906E-3</v>
      </c>
      <c r="AR330" s="14">
        <v>1.98816501594332E-2</v>
      </c>
      <c r="AS330" s="14">
        <v>8.8329077365582893E-3</v>
      </c>
      <c r="AT330" s="14">
        <v>1.3602319514544501E-2</v>
      </c>
      <c r="AU330" s="14">
        <v>1.73972039260217E-2</v>
      </c>
      <c r="AV330" s="14">
        <v>3.1967959200731601E-3</v>
      </c>
      <c r="AW330" s="14">
        <v>4.1726453921140799E-3</v>
      </c>
      <c r="AX330" s="14">
        <v>1.6082717343597501E-2</v>
      </c>
      <c r="AY330" s="14">
        <v>8.9426828760358294E-3</v>
      </c>
      <c r="AZ330" s="14">
        <v>5.3149736052559198E-3</v>
      </c>
      <c r="BA330" s="14">
        <v>0</v>
      </c>
      <c r="BB330" s="14"/>
      <c r="BC330" s="14">
        <v>1.4287023306183E-2</v>
      </c>
      <c r="BD330" s="14">
        <v>7.1305967525043699E-3</v>
      </c>
      <c r="BE330" s="14"/>
      <c r="BF330" s="14">
        <v>2.7272293710561102E-3</v>
      </c>
      <c r="BG330" s="14">
        <v>7.6170708707574801E-3</v>
      </c>
      <c r="BH330" s="14">
        <v>1.3212792732258999E-2</v>
      </c>
      <c r="BI330" s="14">
        <v>2.0099571898582198E-2</v>
      </c>
      <c r="BJ330" s="14"/>
      <c r="BK330" s="14">
        <v>5.0617609899602104E-3</v>
      </c>
      <c r="BL330" s="14">
        <v>5.5197413580694498E-3</v>
      </c>
      <c r="BM330" s="14">
        <v>1.3236792143326299E-2</v>
      </c>
      <c r="BN330" s="14">
        <v>1.0727973910123499E-2</v>
      </c>
      <c r="BO330" s="14"/>
      <c r="BP330" s="14">
        <v>9.9615902693395101E-3</v>
      </c>
      <c r="BQ330" s="14">
        <v>6.6139564720347601E-3</v>
      </c>
      <c r="BR330" s="14">
        <v>1.18371322185636E-3</v>
      </c>
      <c r="BS330" s="14">
        <v>1.62048607365963E-3</v>
      </c>
      <c r="BT330" s="14">
        <v>2.07470095876615E-2</v>
      </c>
    </row>
    <row r="331" spans="2:72" x14ac:dyDescent="0.35">
      <c r="B331" t="s">
        <v>204</v>
      </c>
      <c r="C331" s="14">
        <v>5.4754861188544703E-2</v>
      </c>
      <c r="D331" s="14">
        <v>5.6503381755523302E-2</v>
      </c>
      <c r="E331" s="14">
        <v>5.3292249670783699E-2</v>
      </c>
      <c r="F331" s="14"/>
      <c r="G331" s="14">
        <v>1.5706675994979501E-2</v>
      </c>
      <c r="H331" s="14">
        <v>2.3816608176666702E-2</v>
      </c>
      <c r="I331" s="14">
        <v>4.1064904001291098E-2</v>
      </c>
      <c r="J331" s="14">
        <v>5.8826374045181297E-2</v>
      </c>
      <c r="K331" s="14">
        <v>8.0233528883902006E-2</v>
      </c>
      <c r="L331" s="14">
        <v>9.6549818789663996E-2</v>
      </c>
      <c r="M331" s="14"/>
      <c r="N331" s="14">
        <v>4.8993097153671797E-2</v>
      </c>
      <c r="O331" s="14">
        <v>6.6651447089923502E-2</v>
      </c>
      <c r="P331" s="14">
        <v>5.4564710621327499E-2</v>
      </c>
      <c r="Q331" s="14">
        <v>4.8675057462681401E-2</v>
      </c>
      <c r="R331" s="14"/>
      <c r="S331" s="14">
        <v>4.2660656182723897E-2</v>
      </c>
      <c r="T331" s="14">
        <v>6.2883479883387397E-2</v>
      </c>
      <c r="U331" s="14">
        <v>5.4433423769682202E-2</v>
      </c>
      <c r="V331" s="14">
        <v>6.3899599016033107E-2</v>
      </c>
      <c r="W331" s="14">
        <v>5.7605682811679701E-2</v>
      </c>
      <c r="X331" s="14">
        <v>4.7622356564804999E-2</v>
      </c>
      <c r="Y331" s="14">
        <v>5.5632591404614802E-2</v>
      </c>
      <c r="Z331" s="14">
        <v>5.03040367876312E-2</v>
      </c>
      <c r="AA331" s="14">
        <v>5.10428545692534E-2</v>
      </c>
      <c r="AB331" s="14">
        <v>5.1186850953590102E-2</v>
      </c>
      <c r="AC331" s="14">
        <v>7.3579305863420194E-2</v>
      </c>
      <c r="AD331" s="14">
        <v>6.0689132534723703E-2</v>
      </c>
      <c r="AE331" s="14"/>
      <c r="AF331" s="14">
        <v>6.8287182309432107E-2</v>
      </c>
      <c r="AG331" s="14">
        <v>3.9891668767727297E-2</v>
      </c>
      <c r="AH331" s="14">
        <v>5.1080996072461797E-2</v>
      </c>
      <c r="AI331" s="14">
        <v>4.0775874559688702E-2</v>
      </c>
      <c r="AJ331" s="14">
        <v>2.09300284264477E-2</v>
      </c>
      <c r="AK331" s="14"/>
      <c r="AL331" s="14">
        <v>3.57841243348129E-2</v>
      </c>
      <c r="AM331" s="14">
        <v>6.6502305071694301E-2</v>
      </c>
      <c r="AN331" s="14">
        <v>5.5101022526519702E-2</v>
      </c>
      <c r="AO331" s="14">
        <v>6.5374939246701305E-2</v>
      </c>
      <c r="AP331" s="14">
        <v>4.9067580047792603E-2</v>
      </c>
      <c r="AQ331" s="14">
        <v>4.5949380876279103E-2</v>
      </c>
      <c r="AR331" s="14">
        <v>4.3644227818044397E-2</v>
      </c>
      <c r="AS331" s="14">
        <v>6.38701139756572E-2</v>
      </c>
      <c r="AT331" s="14">
        <v>6.1298016501295301E-2</v>
      </c>
      <c r="AU331" s="14">
        <v>8.8701446899515493E-2</v>
      </c>
      <c r="AV331" s="14">
        <v>4.7066800194480597E-2</v>
      </c>
      <c r="AW331" s="14">
        <v>6.0337693416234503E-2</v>
      </c>
      <c r="AX331" s="14">
        <v>3.6318975840055501E-2</v>
      </c>
      <c r="AY331" s="14">
        <v>4.6208952051575901E-2</v>
      </c>
      <c r="AZ331" s="14">
        <v>4.9836607023703003E-2</v>
      </c>
      <c r="BA331" s="14">
        <v>3.6836019041131401E-2</v>
      </c>
      <c r="BB331" s="14"/>
      <c r="BC331" s="14">
        <v>2.7535210687215601E-2</v>
      </c>
      <c r="BD331" s="14">
        <v>6.6683581111821502E-2</v>
      </c>
      <c r="BE331" s="14"/>
      <c r="BF331" s="14">
        <v>5.6299197064070598E-2</v>
      </c>
      <c r="BG331" s="14">
        <v>6.33374008642342E-2</v>
      </c>
      <c r="BH331" s="14">
        <v>4.1522779408021501E-2</v>
      </c>
      <c r="BI331" s="14">
        <v>5.55841466328304E-2</v>
      </c>
      <c r="BJ331" s="14"/>
      <c r="BK331" s="14">
        <v>5.4060592416054501E-2</v>
      </c>
      <c r="BL331" s="14">
        <v>5.2837701866525498E-2</v>
      </c>
      <c r="BM331" s="14">
        <v>4.8638731263645103E-2</v>
      </c>
      <c r="BN331" s="14">
        <v>6.7135881966840893E-2</v>
      </c>
      <c r="BO331" s="14"/>
      <c r="BP331" s="14">
        <v>1.5708825307596899E-2</v>
      </c>
      <c r="BQ331" s="14">
        <v>8.7493291304254595E-2</v>
      </c>
      <c r="BR331" s="14">
        <v>0.112923190580905</v>
      </c>
      <c r="BS331" s="14">
        <v>4.7734796124791701E-2</v>
      </c>
      <c r="BT331" s="14">
        <v>5.2738999055747998E-2</v>
      </c>
    </row>
    <row r="332" spans="2:72" x14ac:dyDescent="0.35">
      <c r="B332" t="s">
        <v>205</v>
      </c>
      <c r="C332" s="14">
        <v>2.6848554931796002E-2</v>
      </c>
      <c r="D332" s="14">
        <v>2.43444621918994E-2</v>
      </c>
      <c r="E332" s="14">
        <v>2.9410870840583199E-2</v>
      </c>
      <c r="F332" s="14"/>
      <c r="G332" s="14">
        <v>1.7210297779119199E-2</v>
      </c>
      <c r="H332" s="14">
        <v>1.54170612569132E-2</v>
      </c>
      <c r="I332" s="14">
        <v>1.62829148110578E-2</v>
      </c>
      <c r="J332" s="14">
        <v>2.5679855560146701E-2</v>
      </c>
      <c r="K332" s="14">
        <v>3.9624422485241201E-2</v>
      </c>
      <c r="L332" s="14">
        <v>4.3519722302357199E-2</v>
      </c>
      <c r="M332" s="14"/>
      <c r="N332" s="14">
        <v>8.0989694546509602E-3</v>
      </c>
      <c r="O332" s="14">
        <v>2.4369648626010699E-2</v>
      </c>
      <c r="P332" s="14">
        <v>2.9373453973476502E-2</v>
      </c>
      <c r="Q332" s="14">
        <v>4.6834797635667398E-2</v>
      </c>
      <c r="R332" s="14"/>
      <c r="S332" s="14">
        <v>2.3778901084260999E-2</v>
      </c>
      <c r="T332" s="14">
        <v>2.4294525186343299E-2</v>
      </c>
      <c r="U332" s="14">
        <v>3.3643943689244303E-2</v>
      </c>
      <c r="V332" s="14">
        <v>2.3883554528538801E-2</v>
      </c>
      <c r="W332" s="14">
        <v>2.8782692619646201E-2</v>
      </c>
      <c r="X332" s="14">
        <v>3.4240831235817198E-2</v>
      </c>
      <c r="Y332" s="14">
        <v>3.3378653465346297E-2</v>
      </c>
      <c r="Z332" s="14">
        <v>1.77234778391148E-2</v>
      </c>
      <c r="AA332" s="14">
        <v>2.2288346526305299E-2</v>
      </c>
      <c r="AB332" s="14">
        <v>2.8538851025311E-2</v>
      </c>
      <c r="AC332" s="14">
        <v>2.04311167258618E-2</v>
      </c>
      <c r="AD332" s="14">
        <v>3.34261295041604E-2</v>
      </c>
      <c r="AE332" s="14"/>
      <c r="AF332" s="14">
        <v>3.9486404485498998E-2</v>
      </c>
      <c r="AG332" s="14">
        <v>2.4264044884373101E-2</v>
      </c>
      <c r="AH332" s="14">
        <v>1.81345809747161E-2</v>
      </c>
      <c r="AI332" s="14">
        <v>1.3544214643039201E-2</v>
      </c>
      <c r="AJ332" s="14">
        <v>0</v>
      </c>
      <c r="AK332" s="14"/>
      <c r="AL332" s="14">
        <v>8.4859827868415602E-2</v>
      </c>
      <c r="AM332" s="14">
        <v>6.3889254510578503E-2</v>
      </c>
      <c r="AN332" s="14">
        <v>4.06393044950802E-2</v>
      </c>
      <c r="AO332" s="14">
        <v>6.14595722141736E-2</v>
      </c>
      <c r="AP332" s="14">
        <v>3.7700222582264901E-2</v>
      </c>
      <c r="AQ332" s="14">
        <v>1.77326861068756E-2</v>
      </c>
      <c r="AR332" s="14">
        <v>1.72018825837419E-2</v>
      </c>
      <c r="AS332" s="14">
        <v>1.6459968792267798E-2</v>
      </c>
      <c r="AT332" s="14">
        <v>1.5971701491137E-2</v>
      </c>
      <c r="AU332" s="14">
        <v>2.5459393042800801E-2</v>
      </c>
      <c r="AV332" s="14">
        <v>1.5633383899244301E-2</v>
      </c>
      <c r="AW332" s="14">
        <v>1.2710266489965399E-2</v>
      </c>
      <c r="AX332" s="14">
        <v>1.36068261373104E-2</v>
      </c>
      <c r="AY332" s="14">
        <v>1.12798115678141E-2</v>
      </c>
      <c r="AZ332" s="14">
        <v>4.7599906902338696E-3</v>
      </c>
      <c r="BA332" s="14">
        <v>6.6384942419099903E-3</v>
      </c>
      <c r="BB332" s="14"/>
      <c r="BC332" s="14">
        <v>1.1204471553223801E-2</v>
      </c>
      <c r="BD332" s="14">
        <v>3.3704406702202303E-2</v>
      </c>
      <c r="BE332" s="14"/>
      <c r="BF332" s="14">
        <v>1.7156329925297E-2</v>
      </c>
      <c r="BG332" s="14">
        <v>2.4024863799532201E-2</v>
      </c>
      <c r="BH332" s="14">
        <v>2.5915416135205E-2</v>
      </c>
      <c r="BI332" s="14">
        <v>5.6747372217164402E-2</v>
      </c>
      <c r="BJ332" s="14"/>
      <c r="BK332" s="14">
        <v>1.54585153207565E-2</v>
      </c>
      <c r="BL332" s="14">
        <v>1.72931337017036E-2</v>
      </c>
      <c r="BM332" s="14">
        <v>2.3928645566594499E-2</v>
      </c>
      <c r="BN332" s="14">
        <v>5.2075881020219802E-2</v>
      </c>
      <c r="BO332" s="14"/>
      <c r="BP332" s="14">
        <v>1.31930200406661E-2</v>
      </c>
      <c r="BQ332" s="14">
        <v>3.0320598522577E-2</v>
      </c>
      <c r="BR332" s="14">
        <v>4.2674348725784399E-2</v>
      </c>
      <c r="BS332" s="14">
        <v>1.0972798127320899E-2</v>
      </c>
      <c r="BT332" s="14">
        <v>4.5366065552831299E-2</v>
      </c>
    </row>
    <row r="333" spans="2:72" x14ac:dyDescent="0.35">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row>
    <row r="334" spans="2:72" x14ac:dyDescent="0.35">
      <c r="B334" s="6" t="s">
        <v>210</v>
      </c>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row>
    <row r="335" spans="2:72" x14ac:dyDescent="0.35">
      <c r="B335" s="21" t="s">
        <v>106</v>
      </c>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row>
    <row r="336" spans="2:72" x14ac:dyDescent="0.35">
      <c r="B336" t="s">
        <v>197</v>
      </c>
      <c r="C336" s="14">
        <v>0.10161039363110599</v>
      </c>
      <c r="D336" s="14">
        <v>0.107898113650105</v>
      </c>
      <c r="E336" s="14">
        <v>9.5424980424059405E-2</v>
      </c>
      <c r="F336" s="14"/>
      <c r="G336" s="14">
        <v>0.13906990256851101</v>
      </c>
      <c r="H336" s="14">
        <v>0.17417727645004399</v>
      </c>
      <c r="I336" s="14">
        <v>0.12780995628967901</v>
      </c>
      <c r="J336" s="14">
        <v>7.3797126933454596E-2</v>
      </c>
      <c r="K336" s="14">
        <v>4.98027554779015E-2</v>
      </c>
      <c r="L336" s="14">
        <v>5.3737109966941699E-2</v>
      </c>
      <c r="M336" s="14"/>
      <c r="N336" s="14">
        <v>0.13198186804113901</v>
      </c>
      <c r="O336" s="14">
        <v>9.2088451137766203E-2</v>
      </c>
      <c r="P336" s="14">
        <v>0.101798522005856</v>
      </c>
      <c r="Q336" s="14">
        <v>7.8689275366500305E-2</v>
      </c>
      <c r="R336" s="14"/>
      <c r="S336" s="14">
        <v>0.14488969670483701</v>
      </c>
      <c r="T336" s="14">
        <v>8.0260240150703405E-2</v>
      </c>
      <c r="U336" s="14">
        <v>6.40925528827474E-2</v>
      </c>
      <c r="V336" s="14">
        <v>9.3308649908667995E-2</v>
      </c>
      <c r="W336" s="14">
        <v>0.112022618888348</v>
      </c>
      <c r="X336" s="14">
        <v>0.115488759978424</v>
      </c>
      <c r="Y336" s="14">
        <v>8.6011041095946303E-2</v>
      </c>
      <c r="Z336" s="14">
        <v>0.107319301389784</v>
      </c>
      <c r="AA336" s="14">
        <v>9.8660055785236497E-2</v>
      </c>
      <c r="AB336" s="14">
        <v>9.8598993721146305E-2</v>
      </c>
      <c r="AC336" s="14">
        <v>0.112009132768726</v>
      </c>
      <c r="AD336" s="14">
        <v>8.7752480046098605E-2</v>
      </c>
      <c r="AE336" s="14"/>
      <c r="AF336" s="14">
        <v>6.3991073404520302E-2</v>
      </c>
      <c r="AG336" s="14">
        <v>7.9815092563442894E-2</v>
      </c>
      <c r="AH336" s="14">
        <v>0.125486882435832</v>
      </c>
      <c r="AI336" s="14">
        <v>0.17281319395068201</v>
      </c>
      <c r="AJ336" s="14">
        <v>0.23869567794775601</v>
      </c>
      <c r="AK336" s="14"/>
      <c r="AL336" s="14">
        <v>9.6878920517518993E-2</v>
      </c>
      <c r="AM336" s="14">
        <v>6.8138039776913004E-2</v>
      </c>
      <c r="AN336" s="14">
        <v>8.5588561152477705E-2</v>
      </c>
      <c r="AO336" s="14">
        <v>6.5291658547945594E-2</v>
      </c>
      <c r="AP336" s="14">
        <v>9.3570175309731801E-2</v>
      </c>
      <c r="AQ336" s="14">
        <v>7.9208430075005304E-2</v>
      </c>
      <c r="AR336" s="14">
        <v>0.11479282727593899</v>
      </c>
      <c r="AS336" s="14">
        <v>8.2035104953194604E-2</v>
      </c>
      <c r="AT336" s="14">
        <v>8.5734357114592596E-2</v>
      </c>
      <c r="AU336" s="14">
        <v>0.104597620737073</v>
      </c>
      <c r="AV336" s="14">
        <v>0.11165047871636199</v>
      </c>
      <c r="AW336" s="14">
        <v>0.10715468511831</v>
      </c>
      <c r="AX336" s="14">
        <v>0.121656585931037</v>
      </c>
      <c r="AY336" s="14">
        <v>0.10160332841184599</v>
      </c>
      <c r="AZ336" s="14">
        <v>0.122966660055708</v>
      </c>
      <c r="BA336" s="14">
        <v>0.220435927629545</v>
      </c>
      <c r="BB336" s="14"/>
      <c r="BC336" s="14">
        <v>0.16273551355122601</v>
      </c>
      <c r="BD336" s="14">
        <v>7.4822965344022302E-2</v>
      </c>
      <c r="BE336" s="14"/>
      <c r="BF336" s="14">
        <v>8.6173527105673303E-2</v>
      </c>
      <c r="BG336" s="14">
        <v>9.4937351967049499E-2</v>
      </c>
      <c r="BH336" s="14">
        <v>0.123495976716675</v>
      </c>
      <c r="BI336" s="14">
        <v>0.108682850866845</v>
      </c>
      <c r="BJ336" s="14"/>
      <c r="BK336" s="14">
        <v>0.106192580113878</v>
      </c>
      <c r="BL336" s="14">
        <v>9.4013433887582903E-2</v>
      </c>
      <c r="BM336" s="14">
        <v>0.111931390952728</v>
      </c>
      <c r="BN336" s="14">
        <v>8.63495947769536E-2</v>
      </c>
      <c r="BO336" s="14"/>
      <c r="BP336" s="14">
        <v>0.15715338842927701</v>
      </c>
      <c r="BQ336" s="14">
        <v>5.3360964140933297E-2</v>
      </c>
      <c r="BR336" s="14">
        <v>4.1517268106045099E-2</v>
      </c>
      <c r="BS336" s="14">
        <v>0.13803236268859001</v>
      </c>
      <c r="BT336" s="14">
        <v>7.1990017110013405E-2</v>
      </c>
    </row>
    <row r="337" spans="2:72" x14ac:dyDescent="0.35">
      <c r="B337" t="s">
        <v>198</v>
      </c>
      <c r="C337" s="14">
        <v>2.13718235362086E-2</v>
      </c>
      <c r="D337" s="14">
        <v>2.7372610314698901E-2</v>
      </c>
      <c r="E337" s="14">
        <v>1.5612319946449699E-2</v>
      </c>
      <c r="F337" s="14"/>
      <c r="G337" s="14">
        <v>3.4608004696145299E-2</v>
      </c>
      <c r="H337" s="14">
        <v>3.3772349322738399E-2</v>
      </c>
      <c r="I337" s="14">
        <v>2.5801227138130701E-2</v>
      </c>
      <c r="J337" s="14">
        <v>1.8567491728048498E-2</v>
      </c>
      <c r="K337" s="14">
        <v>1.2898941759511E-2</v>
      </c>
      <c r="L337" s="14">
        <v>6.8661476551054503E-3</v>
      </c>
      <c r="M337" s="14"/>
      <c r="N337" s="14">
        <v>2.09199021189862E-2</v>
      </c>
      <c r="O337" s="14">
        <v>1.25870764724686E-2</v>
      </c>
      <c r="P337" s="14">
        <v>2.9084237781015598E-2</v>
      </c>
      <c r="Q337" s="14">
        <v>2.40140459020571E-2</v>
      </c>
      <c r="R337" s="14"/>
      <c r="S337" s="14">
        <v>3.6351646734079299E-2</v>
      </c>
      <c r="T337" s="14">
        <v>2.3672962079677701E-2</v>
      </c>
      <c r="U337" s="14">
        <v>1.53717551192738E-2</v>
      </c>
      <c r="V337" s="14">
        <v>1.3893746607934901E-2</v>
      </c>
      <c r="W337" s="14">
        <v>2.6325531136899501E-2</v>
      </c>
      <c r="X337" s="14">
        <v>2.09167297382798E-2</v>
      </c>
      <c r="Y337" s="14">
        <v>2.0733337668032901E-2</v>
      </c>
      <c r="Z337" s="14">
        <v>2.3925279261687801E-2</v>
      </c>
      <c r="AA337" s="14">
        <v>1.51579369083156E-2</v>
      </c>
      <c r="AB337" s="14">
        <v>1.36623636883409E-2</v>
      </c>
      <c r="AC337" s="14">
        <v>2.54621775287029E-2</v>
      </c>
      <c r="AD337" s="14">
        <v>7.1031466751089404E-3</v>
      </c>
      <c r="AE337" s="14"/>
      <c r="AF337" s="14">
        <v>2.0678396100148599E-2</v>
      </c>
      <c r="AG337" s="14">
        <v>1.9903929580899302E-2</v>
      </c>
      <c r="AH337" s="14">
        <v>1.9318733840981799E-2</v>
      </c>
      <c r="AI337" s="14">
        <v>3.3212743971597097E-2</v>
      </c>
      <c r="AJ337" s="14">
        <v>1.8564495791305299E-2</v>
      </c>
      <c r="AK337" s="14"/>
      <c r="AL337" s="14">
        <v>3.7913685456934201E-2</v>
      </c>
      <c r="AM337" s="14">
        <v>2.63008163891458E-2</v>
      </c>
      <c r="AN337" s="14">
        <v>2.84246103134289E-2</v>
      </c>
      <c r="AO337" s="14">
        <v>3.6664283043990303E-2</v>
      </c>
      <c r="AP337" s="14">
        <v>2.56753280480508E-2</v>
      </c>
      <c r="AQ337" s="14">
        <v>1.2346950151419501E-2</v>
      </c>
      <c r="AR337" s="14">
        <v>1.81672357480092E-2</v>
      </c>
      <c r="AS337" s="14">
        <v>1.4801122421267E-2</v>
      </c>
      <c r="AT337" s="14">
        <v>4.5588908189204804E-3</v>
      </c>
      <c r="AU337" s="14">
        <v>2.5518425325084099E-2</v>
      </c>
      <c r="AV337" s="14">
        <v>1.78473250712812E-2</v>
      </c>
      <c r="AW337" s="14">
        <v>1.02636543670177E-2</v>
      </c>
      <c r="AX337" s="14">
        <v>2.3817706261728602E-2</v>
      </c>
      <c r="AY337" s="14">
        <v>5.24454800722658E-2</v>
      </c>
      <c r="AZ337" s="14">
        <v>2.4418972579864601E-2</v>
      </c>
      <c r="BA337" s="14">
        <v>3.4797669435685401E-2</v>
      </c>
      <c r="BB337" s="14"/>
      <c r="BC337" s="14">
        <v>3.4002499431904497E-2</v>
      </c>
      <c r="BD337" s="14">
        <v>1.5836565278793301E-2</v>
      </c>
      <c r="BE337" s="14"/>
      <c r="BF337" s="14">
        <v>1.2368113621965901E-2</v>
      </c>
      <c r="BG337" s="14">
        <v>1.9005898284693401E-2</v>
      </c>
      <c r="BH337" s="14">
        <v>2.8580687921328399E-2</v>
      </c>
      <c r="BI337" s="14">
        <v>3.2554673708119902E-2</v>
      </c>
      <c r="BJ337" s="14"/>
      <c r="BK337" s="14">
        <v>1.5274113239972799E-2</v>
      </c>
      <c r="BL337" s="14">
        <v>2.1312977359301499E-2</v>
      </c>
      <c r="BM337" s="14">
        <v>2.6813300857016099E-2</v>
      </c>
      <c r="BN337" s="14">
        <v>1.90963929189094E-2</v>
      </c>
      <c r="BO337" s="14"/>
      <c r="BP337" s="14">
        <v>2.3608796772427301E-2</v>
      </c>
      <c r="BQ337" s="14">
        <v>8.7324544780818594E-3</v>
      </c>
      <c r="BR337" s="14">
        <v>9.3060334910471006E-3</v>
      </c>
      <c r="BS337" s="14">
        <v>1.4254805794793801E-2</v>
      </c>
      <c r="BT337" s="14">
        <v>3.8516358014602903E-2</v>
      </c>
    </row>
    <row r="338" spans="2:72" x14ac:dyDescent="0.35">
      <c r="B338" t="s">
        <v>199</v>
      </c>
      <c r="C338" s="14">
        <v>8.4886576446962195E-2</v>
      </c>
      <c r="D338" s="14">
        <v>0.10413943028883101</v>
      </c>
      <c r="E338" s="14">
        <v>6.6480349863216895E-2</v>
      </c>
      <c r="F338" s="14"/>
      <c r="G338" s="14">
        <v>0.162034499514674</v>
      </c>
      <c r="H338" s="14">
        <v>0.106051478968182</v>
      </c>
      <c r="I338" s="14">
        <v>6.4155060814402906E-2</v>
      </c>
      <c r="J338" s="14">
        <v>8.4759587728486005E-2</v>
      </c>
      <c r="K338" s="14">
        <v>6.1768055350856499E-2</v>
      </c>
      <c r="L338" s="14">
        <v>4.9057334234120398E-2</v>
      </c>
      <c r="M338" s="14"/>
      <c r="N338" s="14">
        <v>5.9314202101739003E-2</v>
      </c>
      <c r="O338" s="14">
        <v>7.3375366330788006E-2</v>
      </c>
      <c r="P338" s="14">
        <v>9.4642505234830199E-2</v>
      </c>
      <c r="Q338" s="14">
        <v>0.116232512083733</v>
      </c>
      <c r="R338" s="14"/>
      <c r="S338" s="14">
        <v>8.5708082583977302E-2</v>
      </c>
      <c r="T338" s="14">
        <v>7.8133866751089701E-2</v>
      </c>
      <c r="U338" s="14">
        <v>8.0757189347597305E-2</v>
      </c>
      <c r="V338" s="14">
        <v>8.3609009222835096E-2</v>
      </c>
      <c r="W338" s="14">
        <v>9.8419327108915697E-2</v>
      </c>
      <c r="X338" s="14">
        <v>8.7580278688103905E-2</v>
      </c>
      <c r="Y338" s="14">
        <v>8.5203701076903005E-2</v>
      </c>
      <c r="Z338" s="14">
        <v>0.113240823949346</v>
      </c>
      <c r="AA338" s="14">
        <v>9.0106829750582706E-2</v>
      </c>
      <c r="AB338" s="14">
        <v>6.3209990901613597E-2</v>
      </c>
      <c r="AC338" s="14">
        <v>7.5488340960248299E-2</v>
      </c>
      <c r="AD338" s="14">
        <v>0.10849917538456499</v>
      </c>
      <c r="AE338" s="14"/>
      <c r="AF338" s="14">
        <v>9.9010260041922205E-2</v>
      </c>
      <c r="AG338" s="14">
        <v>0.106169957738979</v>
      </c>
      <c r="AH338" s="14">
        <v>6.3258200507507703E-2</v>
      </c>
      <c r="AI338" s="14">
        <v>6.8654287849251094E-2</v>
      </c>
      <c r="AJ338" s="14">
        <v>6.2005600417237502E-2</v>
      </c>
      <c r="AK338" s="14"/>
      <c r="AL338" s="14">
        <v>0.18691810882652299</v>
      </c>
      <c r="AM338" s="14">
        <v>0.122871801430361</v>
      </c>
      <c r="AN338" s="14">
        <v>9.3744214519453598E-2</v>
      </c>
      <c r="AO338" s="14">
        <v>0.10043165948175301</v>
      </c>
      <c r="AP338" s="14">
        <v>8.2455791992238694E-2</v>
      </c>
      <c r="AQ338" s="14">
        <v>9.8218070261770901E-2</v>
      </c>
      <c r="AR338" s="14">
        <v>8.1681276624652896E-2</v>
      </c>
      <c r="AS338" s="14">
        <v>8.26646297348788E-2</v>
      </c>
      <c r="AT338" s="14">
        <v>7.5008027081532896E-2</v>
      </c>
      <c r="AU338" s="14">
        <v>6.0324492023323802E-2</v>
      </c>
      <c r="AV338" s="14">
        <v>0.10101948997782099</v>
      </c>
      <c r="AW338" s="14">
        <v>7.5031516284185404E-2</v>
      </c>
      <c r="AX338" s="14">
        <v>7.8769536228342193E-2</v>
      </c>
      <c r="AY338" s="14">
        <v>8.2646313200705104E-2</v>
      </c>
      <c r="AZ338" s="14">
        <v>5.5043590472778799E-2</v>
      </c>
      <c r="BA338" s="14">
        <v>4.3208980805082599E-2</v>
      </c>
      <c r="BB338" s="14"/>
      <c r="BC338" s="14">
        <v>7.7211822243346495E-2</v>
      </c>
      <c r="BD338" s="14">
        <v>8.8249955171110603E-2</v>
      </c>
      <c r="BE338" s="14"/>
      <c r="BF338" s="14">
        <v>6.5890293311176198E-2</v>
      </c>
      <c r="BG338" s="14">
        <v>7.8884885827715995E-2</v>
      </c>
      <c r="BH338" s="14">
        <v>0.106493552131936</v>
      </c>
      <c r="BI338" s="14">
        <v>9.8441848196060902E-2</v>
      </c>
      <c r="BJ338" s="14"/>
      <c r="BK338" s="14">
        <v>7.5030276771451201E-2</v>
      </c>
      <c r="BL338" s="14">
        <v>8.6966457667667099E-2</v>
      </c>
      <c r="BM338" s="14">
        <v>8.3321089711186999E-2</v>
      </c>
      <c r="BN338" s="14">
        <v>9.6260892424380906E-2</v>
      </c>
      <c r="BO338" s="14"/>
      <c r="BP338" s="14">
        <v>8.9645811530991604E-2</v>
      </c>
      <c r="BQ338" s="14">
        <v>8.5916717050836797E-2</v>
      </c>
      <c r="BR338" s="14">
        <v>4.6804369072147897E-2</v>
      </c>
      <c r="BS338" s="14">
        <v>4.5516145013140302E-2</v>
      </c>
      <c r="BT338" s="14">
        <v>0.13171202688490999</v>
      </c>
    </row>
    <row r="339" spans="2:72" x14ac:dyDescent="0.35">
      <c r="B339" t="s">
        <v>200</v>
      </c>
      <c r="C339" s="14">
        <v>2.43137586124837E-2</v>
      </c>
      <c r="D339" s="14">
        <v>2.71505981936732E-2</v>
      </c>
      <c r="E339" s="14">
        <v>2.16541196933033E-2</v>
      </c>
      <c r="F339" s="14"/>
      <c r="G339" s="14">
        <v>4.4604758904664497E-2</v>
      </c>
      <c r="H339" s="14">
        <v>3.8062240126288699E-2</v>
      </c>
      <c r="I339" s="14">
        <v>3.5117127820430701E-2</v>
      </c>
      <c r="J339" s="14">
        <v>2.0996300335220999E-2</v>
      </c>
      <c r="K339" s="14">
        <v>6.99901794763388E-3</v>
      </c>
      <c r="L339" s="14">
        <v>5.1917299070858101E-3</v>
      </c>
      <c r="M339" s="14"/>
      <c r="N339" s="14">
        <v>2.7423350220228501E-2</v>
      </c>
      <c r="O339" s="14">
        <v>1.7129537361449901E-2</v>
      </c>
      <c r="P339" s="14">
        <v>2.7847818291174099E-2</v>
      </c>
      <c r="Q339" s="14">
        <v>2.5691814857503499E-2</v>
      </c>
      <c r="R339" s="14"/>
      <c r="S339" s="14">
        <v>3.9182659183860699E-2</v>
      </c>
      <c r="T339" s="14">
        <v>2.1078201742386501E-2</v>
      </c>
      <c r="U339" s="14">
        <v>2.01648660134108E-2</v>
      </c>
      <c r="V339" s="14">
        <v>2.79886471682043E-2</v>
      </c>
      <c r="W339" s="14">
        <v>2.0169107364046798E-2</v>
      </c>
      <c r="X339" s="14">
        <v>2.97754128773348E-2</v>
      </c>
      <c r="Y339" s="14">
        <v>1.5250130373595201E-2</v>
      </c>
      <c r="Z339" s="14">
        <v>2.96827996808934E-2</v>
      </c>
      <c r="AA339" s="14">
        <v>1.6563442626534999E-2</v>
      </c>
      <c r="AB339" s="14">
        <v>2.0871025611617199E-2</v>
      </c>
      <c r="AC339" s="14">
        <v>1.5196935339661899E-2</v>
      </c>
      <c r="AD339" s="14">
        <v>3.3239148403774801E-2</v>
      </c>
      <c r="AE339" s="14"/>
      <c r="AF339" s="14">
        <v>2.6657258231956499E-2</v>
      </c>
      <c r="AG339" s="14">
        <v>1.9715836082167499E-2</v>
      </c>
      <c r="AH339" s="14">
        <v>2.2152615881865401E-2</v>
      </c>
      <c r="AI339" s="14">
        <v>3.6300257929135202E-2</v>
      </c>
      <c r="AJ339" s="14">
        <v>4.3727368002354397E-2</v>
      </c>
      <c r="AK339" s="14"/>
      <c r="AL339" s="14">
        <v>7.6497459559160305E-2</v>
      </c>
      <c r="AM339" s="14">
        <v>3.6646254283490998E-2</v>
      </c>
      <c r="AN339" s="14">
        <v>2.7864423494758501E-2</v>
      </c>
      <c r="AO339" s="14">
        <v>1.1169038417250201E-2</v>
      </c>
      <c r="AP339" s="14">
        <v>2.31345865403874E-2</v>
      </c>
      <c r="AQ339" s="14">
        <v>1.99003110068822E-2</v>
      </c>
      <c r="AR339" s="14">
        <v>2.5841246053134401E-2</v>
      </c>
      <c r="AS339" s="14">
        <v>1.49335070032673E-2</v>
      </c>
      <c r="AT339" s="14">
        <v>1.86324320855751E-2</v>
      </c>
      <c r="AU339" s="14">
        <v>2.6120907837208399E-2</v>
      </c>
      <c r="AV339" s="14">
        <v>1.98938339411295E-2</v>
      </c>
      <c r="AW339" s="14">
        <v>3.6569058756404399E-2</v>
      </c>
      <c r="AX339" s="14">
        <v>2.95566642424759E-2</v>
      </c>
      <c r="AY339" s="14">
        <v>3.1255437733960903E-2</v>
      </c>
      <c r="AZ339" s="14">
        <v>1.7134572390033902E-2</v>
      </c>
      <c r="BA339" s="14">
        <v>3.6518391603539799E-2</v>
      </c>
      <c r="BB339" s="14"/>
      <c r="BC339" s="14">
        <v>4.0668285429325303E-2</v>
      </c>
      <c r="BD339" s="14">
        <v>1.7146562624192199E-2</v>
      </c>
      <c r="BE339" s="14"/>
      <c r="BF339" s="14">
        <v>1.2313989080174999E-2</v>
      </c>
      <c r="BG339" s="14">
        <v>1.4968987021285299E-2</v>
      </c>
      <c r="BH339" s="14">
        <v>3.9020170903111301E-2</v>
      </c>
      <c r="BI339" s="14">
        <v>4.4999233168028001E-2</v>
      </c>
      <c r="BJ339" s="14"/>
      <c r="BK339" s="14">
        <v>1.4040801098457401E-2</v>
      </c>
      <c r="BL339" s="14">
        <v>2.0489070392012101E-2</v>
      </c>
      <c r="BM339" s="14">
        <v>2.7678203254244801E-2</v>
      </c>
      <c r="BN339" s="14">
        <v>3.3155786290892601E-2</v>
      </c>
      <c r="BO339" s="14"/>
      <c r="BP339" s="14">
        <v>4.5717418111506501E-2</v>
      </c>
      <c r="BQ339" s="14">
        <v>1.3314635945624501E-2</v>
      </c>
      <c r="BR339" s="14">
        <v>3.8509593545534098E-3</v>
      </c>
      <c r="BS339" s="14">
        <v>1.53158412975971E-2</v>
      </c>
      <c r="BT339" s="14">
        <v>2.8785149929930101E-2</v>
      </c>
    </row>
    <row r="340" spans="2:72" x14ac:dyDescent="0.35">
      <c r="B340" t="s">
        <v>201</v>
      </c>
      <c r="C340" s="14">
        <v>0.363380028588069</v>
      </c>
      <c r="D340" s="14">
        <v>0.34680097763597001</v>
      </c>
      <c r="E340" s="14">
        <v>0.37917848574221502</v>
      </c>
      <c r="F340" s="14"/>
      <c r="G340" s="14">
        <v>0.28825015740505899</v>
      </c>
      <c r="H340" s="14">
        <v>0.29895261967442699</v>
      </c>
      <c r="I340" s="14">
        <v>0.341752708225595</v>
      </c>
      <c r="J340" s="14">
        <v>0.37843831332564198</v>
      </c>
      <c r="K340" s="14">
        <v>0.42661621969727298</v>
      </c>
      <c r="L340" s="14">
        <v>0.42854927628879902</v>
      </c>
      <c r="M340" s="14"/>
      <c r="N340" s="14">
        <v>0.35485239721339601</v>
      </c>
      <c r="O340" s="14">
        <v>0.41104230796286001</v>
      </c>
      <c r="P340" s="14">
        <v>0.35434351563300198</v>
      </c>
      <c r="Q340" s="14">
        <v>0.33163674668390702</v>
      </c>
      <c r="R340" s="14"/>
      <c r="S340" s="14">
        <v>0.29500647484696202</v>
      </c>
      <c r="T340" s="14">
        <v>0.381281730175203</v>
      </c>
      <c r="U340" s="14">
        <v>0.40955549290357601</v>
      </c>
      <c r="V340" s="14">
        <v>0.38116355066733598</v>
      </c>
      <c r="W340" s="14">
        <v>0.36947204834115199</v>
      </c>
      <c r="X340" s="14">
        <v>0.34507083542721501</v>
      </c>
      <c r="Y340" s="14">
        <v>0.383943079864627</v>
      </c>
      <c r="Z340" s="14">
        <v>0.33000526321232398</v>
      </c>
      <c r="AA340" s="14">
        <v>0.36950265689313899</v>
      </c>
      <c r="AB340" s="14">
        <v>0.39289282082812799</v>
      </c>
      <c r="AC340" s="14">
        <v>0.36262198344574498</v>
      </c>
      <c r="AD340" s="14">
        <v>0.34894199202826598</v>
      </c>
      <c r="AE340" s="14"/>
      <c r="AF340" s="14">
        <v>0.383842716763444</v>
      </c>
      <c r="AG340" s="14">
        <v>0.37297047886260498</v>
      </c>
      <c r="AH340" s="14">
        <v>0.36450399955707202</v>
      </c>
      <c r="AI340" s="14">
        <v>0.29519050154851201</v>
      </c>
      <c r="AJ340" s="14">
        <v>0.25399723732414398</v>
      </c>
      <c r="AK340" s="14"/>
      <c r="AL340" s="14">
        <v>0.24467519887394501</v>
      </c>
      <c r="AM340" s="14">
        <v>0.33935296204308102</v>
      </c>
      <c r="AN340" s="14">
        <v>0.32863269213943203</v>
      </c>
      <c r="AO340" s="14">
        <v>0.37460099882925901</v>
      </c>
      <c r="AP340" s="14">
        <v>0.38557998915888397</v>
      </c>
      <c r="AQ340" s="14">
        <v>0.38380487532112501</v>
      </c>
      <c r="AR340" s="14">
        <v>0.35668792814899303</v>
      </c>
      <c r="AS340" s="14">
        <v>0.42134952594241298</v>
      </c>
      <c r="AT340" s="14">
        <v>0.38196146712580298</v>
      </c>
      <c r="AU340" s="14">
        <v>0.38755204341605498</v>
      </c>
      <c r="AV340" s="14">
        <v>0.34211275335069102</v>
      </c>
      <c r="AW340" s="14">
        <v>0.39090541261206901</v>
      </c>
      <c r="AX340" s="14">
        <v>0.31805715350984198</v>
      </c>
      <c r="AY340" s="14">
        <v>0.32439525479501002</v>
      </c>
      <c r="AZ340" s="14">
        <v>0.38637024564776901</v>
      </c>
      <c r="BA340" s="14">
        <v>0.279165973283375</v>
      </c>
      <c r="BB340" s="14"/>
      <c r="BC340" s="14">
        <v>0.28955734651877402</v>
      </c>
      <c r="BD340" s="14">
        <v>0.395732027315853</v>
      </c>
      <c r="BE340" s="14"/>
      <c r="BF340" s="14">
        <v>0.40875155818549402</v>
      </c>
      <c r="BG340" s="14">
        <v>0.38997563013550901</v>
      </c>
      <c r="BH340" s="14">
        <v>0.320917804728786</v>
      </c>
      <c r="BI340" s="14">
        <v>0.281590084015714</v>
      </c>
      <c r="BJ340" s="14"/>
      <c r="BK340" s="14">
        <v>0.403841480898398</v>
      </c>
      <c r="BL340" s="14">
        <v>0.38623535762411698</v>
      </c>
      <c r="BM340" s="14">
        <v>0.34414639545590198</v>
      </c>
      <c r="BN340" s="14">
        <v>0.33163350649018603</v>
      </c>
      <c r="BO340" s="14"/>
      <c r="BP340" s="14">
        <v>0.30444463426126001</v>
      </c>
      <c r="BQ340" s="14">
        <v>0.423768881063318</v>
      </c>
      <c r="BR340" s="14">
        <v>0.435946119017522</v>
      </c>
      <c r="BS340" s="14">
        <v>0.36751444535345501</v>
      </c>
      <c r="BT340" s="14">
        <v>0.34566710355698099</v>
      </c>
    </row>
    <row r="341" spans="2:72" x14ac:dyDescent="0.35">
      <c r="B341" t="s">
        <v>202</v>
      </c>
      <c r="C341" s="14">
        <v>0.32841652349265898</v>
      </c>
      <c r="D341" s="14">
        <v>0.29960277238952099</v>
      </c>
      <c r="E341" s="14">
        <v>0.35650836354103799</v>
      </c>
      <c r="F341" s="14"/>
      <c r="G341" s="14">
        <v>0.26088500743570098</v>
      </c>
      <c r="H341" s="14">
        <v>0.298230699120206</v>
      </c>
      <c r="I341" s="14">
        <v>0.31844555993210899</v>
      </c>
      <c r="J341" s="14">
        <v>0.33013026833812398</v>
      </c>
      <c r="K341" s="14">
        <v>0.36699366765589703</v>
      </c>
      <c r="L341" s="14">
        <v>0.378568510841088</v>
      </c>
      <c r="M341" s="14"/>
      <c r="N341" s="14">
        <v>0.35625956031536499</v>
      </c>
      <c r="O341" s="14">
        <v>0.31930019985630198</v>
      </c>
      <c r="P341" s="14">
        <v>0.31811514520895601</v>
      </c>
      <c r="Q341" s="14">
        <v>0.31643440222111602</v>
      </c>
      <c r="R341" s="14"/>
      <c r="S341" s="14">
        <v>0.32523344277384397</v>
      </c>
      <c r="T341" s="14">
        <v>0.34593807241552599</v>
      </c>
      <c r="U341" s="14">
        <v>0.31461989308656502</v>
      </c>
      <c r="V341" s="14">
        <v>0.33286470536136797</v>
      </c>
      <c r="W341" s="14">
        <v>0.27677831863104202</v>
      </c>
      <c r="X341" s="14">
        <v>0.315485271224761</v>
      </c>
      <c r="Y341" s="14">
        <v>0.32648184930854801</v>
      </c>
      <c r="Z341" s="14">
        <v>0.33107805871398899</v>
      </c>
      <c r="AA341" s="14">
        <v>0.34191354651727002</v>
      </c>
      <c r="AB341" s="14">
        <v>0.35120627577091201</v>
      </c>
      <c r="AC341" s="14">
        <v>0.33193212030554697</v>
      </c>
      <c r="AD341" s="14">
        <v>0.32787790225880398</v>
      </c>
      <c r="AE341" s="14"/>
      <c r="AF341" s="14">
        <v>0.303163688205417</v>
      </c>
      <c r="AG341" s="14">
        <v>0.32455500305761797</v>
      </c>
      <c r="AH341" s="14">
        <v>0.346515792892166</v>
      </c>
      <c r="AI341" s="14">
        <v>0.345115533583365</v>
      </c>
      <c r="AJ341" s="14">
        <v>0.35668800184559002</v>
      </c>
      <c r="AK341" s="14"/>
      <c r="AL341" s="14">
        <v>0.14552136946143501</v>
      </c>
      <c r="AM341" s="14">
        <v>0.28284730837764599</v>
      </c>
      <c r="AN341" s="14">
        <v>0.34718573743335202</v>
      </c>
      <c r="AO341" s="14">
        <v>0.32611076242562897</v>
      </c>
      <c r="AP341" s="14">
        <v>0.31024984474922102</v>
      </c>
      <c r="AQ341" s="14">
        <v>0.32948677916207297</v>
      </c>
      <c r="AR341" s="14">
        <v>0.35057084922314202</v>
      </c>
      <c r="AS341" s="14">
        <v>0.310004217961384</v>
      </c>
      <c r="AT341" s="14">
        <v>0.36970095865345198</v>
      </c>
      <c r="AU341" s="14">
        <v>0.31262179336219198</v>
      </c>
      <c r="AV341" s="14">
        <v>0.32930502983822102</v>
      </c>
      <c r="AW341" s="14">
        <v>0.310910335547529</v>
      </c>
      <c r="AX341" s="14">
        <v>0.36592653248642398</v>
      </c>
      <c r="AY341" s="14">
        <v>0.35084919166595802</v>
      </c>
      <c r="AZ341" s="14">
        <v>0.36439322782752398</v>
      </c>
      <c r="BA341" s="14">
        <v>0.34285536521932303</v>
      </c>
      <c r="BB341" s="14"/>
      <c r="BC341" s="14">
        <v>0.33358370974525098</v>
      </c>
      <c r="BD341" s="14">
        <v>0.32615205953139098</v>
      </c>
      <c r="BE341" s="14"/>
      <c r="BF341" s="14">
        <v>0.35611935819087598</v>
      </c>
      <c r="BG341" s="14">
        <v>0.33300225541490402</v>
      </c>
      <c r="BH341" s="14">
        <v>0.306211053585903</v>
      </c>
      <c r="BI341" s="14">
        <v>0.30095062865231198</v>
      </c>
      <c r="BJ341" s="14"/>
      <c r="BK341" s="14">
        <v>0.32754045327735898</v>
      </c>
      <c r="BL341" s="14">
        <v>0.33117554523481402</v>
      </c>
      <c r="BM341" s="14">
        <v>0.33611895827217098</v>
      </c>
      <c r="BN341" s="14">
        <v>0.31441154527043502</v>
      </c>
      <c r="BO341" s="14"/>
      <c r="BP341" s="14">
        <v>0.33649786678388299</v>
      </c>
      <c r="BQ341" s="14">
        <v>0.32134920998097299</v>
      </c>
      <c r="BR341" s="14">
        <v>0.38638846043157399</v>
      </c>
      <c r="BS341" s="14">
        <v>0.378223982258033</v>
      </c>
      <c r="BT341" s="14">
        <v>0.25667467583658099</v>
      </c>
    </row>
    <row r="342" spans="2:72" x14ac:dyDescent="0.35">
      <c r="B342" t="s">
        <v>203</v>
      </c>
      <c r="C342" s="14">
        <v>1.03628478875782E-2</v>
      </c>
      <c r="D342" s="14">
        <v>1.45596477919445E-2</v>
      </c>
      <c r="E342" s="14">
        <v>6.3144287712645101E-3</v>
      </c>
      <c r="F342" s="14"/>
      <c r="G342" s="14">
        <v>2.6550052860690801E-2</v>
      </c>
      <c r="H342" s="14">
        <v>1.3094749899946899E-2</v>
      </c>
      <c r="I342" s="14">
        <v>1.65022014136816E-2</v>
      </c>
      <c r="J342" s="14">
        <v>8.0862451749737392E-3</v>
      </c>
      <c r="K342" s="14">
        <v>1.80963671294604E-3</v>
      </c>
      <c r="L342" s="14">
        <v>0</v>
      </c>
      <c r="M342" s="14"/>
      <c r="N342" s="14">
        <v>9.3852400489166793E-3</v>
      </c>
      <c r="O342" s="14">
        <v>5.1195130445611204E-3</v>
      </c>
      <c r="P342" s="14">
        <v>1.31865770921036E-2</v>
      </c>
      <c r="Q342" s="14">
        <v>1.4547733435620699E-2</v>
      </c>
      <c r="R342" s="14"/>
      <c r="S342" s="14">
        <v>1.64183552849743E-2</v>
      </c>
      <c r="T342" s="14">
        <v>8.2056509870871205E-3</v>
      </c>
      <c r="U342" s="14">
        <v>9.2145823762659809E-3</v>
      </c>
      <c r="V342" s="14">
        <v>7.1371821492838203E-3</v>
      </c>
      <c r="W342" s="14">
        <v>1.6402606109946E-2</v>
      </c>
      <c r="X342" s="14">
        <v>1.26738383496435E-2</v>
      </c>
      <c r="Y342" s="14">
        <v>9.6172806899896303E-3</v>
      </c>
      <c r="Z342" s="14">
        <v>5.4571427190426899E-3</v>
      </c>
      <c r="AA342" s="14">
        <v>7.6591796192603603E-3</v>
      </c>
      <c r="AB342" s="14">
        <v>9.1942184580288307E-3</v>
      </c>
      <c r="AC342" s="14">
        <v>5.2092076155260004E-3</v>
      </c>
      <c r="AD342" s="14">
        <v>1.3726744368124001E-2</v>
      </c>
      <c r="AE342" s="14"/>
      <c r="AF342" s="14">
        <v>9.8562281967669706E-3</v>
      </c>
      <c r="AG342" s="14">
        <v>1.02187024341697E-2</v>
      </c>
      <c r="AH342" s="14">
        <v>7.3711733173422401E-3</v>
      </c>
      <c r="AI342" s="14">
        <v>1.51974223078403E-2</v>
      </c>
      <c r="AJ342" s="14">
        <v>1.9605016420182898E-2</v>
      </c>
      <c r="AK342" s="14"/>
      <c r="AL342" s="14">
        <v>1.4415128867771101E-2</v>
      </c>
      <c r="AM342" s="14">
        <v>2.3195004422986401E-2</v>
      </c>
      <c r="AN342" s="14">
        <v>9.3000194175593392E-3</v>
      </c>
      <c r="AO342" s="14">
        <v>5.6659342673432899E-3</v>
      </c>
      <c r="AP342" s="14">
        <v>1.34019431565557E-2</v>
      </c>
      <c r="AQ342" s="14">
        <v>1.23878374934882E-2</v>
      </c>
      <c r="AR342" s="14">
        <v>8.7754595421799704E-3</v>
      </c>
      <c r="AS342" s="14">
        <v>6.7327275293444103E-3</v>
      </c>
      <c r="AT342" s="14">
        <v>1.0329995901019301E-2</v>
      </c>
      <c r="AU342" s="14">
        <v>1.2421904462654501E-2</v>
      </c>
      <c r="AV342" s="14">
        <v>1.09961415782744E-2</v>
      </c>
      <c r="AW342" s="14">
        <v>1.2892011871156701E-2</v>
      </c>
      <c r="AX342" s="14">
        <v>8.3950368787732606E-3</v>
      </c>
      <c r="AY342" s="14">
        <v>3.5284792487403501E-3</v>
      </c>
      <c r="AZ342" s="14">
        <v>5.3149736052559198E-3</v>
      </c>
      <c r="BA342" s="14">
        <v>1.18821164099253E-2</v>
      </c>
      <c r="BB342" s="14"/>
      <c r="BC342" s="14">
        <v>1.61982842347108E-2</v>
      </c>
      <c r="BD342" s="14">
        <v>7.8055304888240704E-3</v>
      </c>
      <c r="BE342" s="14"/>
      <c r="BF342" s="14">
        <v>1.77488066089599E-3</v>
      </c>
      <c r="BG342" s="14">
        <v>8.7139099274850893E-3</v>
      </c>
      <c r="BH342" s="14">
        <v>1.3068839533536301E-2</v>
      </c>
      <c r="BI342" s="14">
        <v>2.7702120904300399E-2</v>
      </c>
      <c r="BJ342" s="14"/>
      <c r="BK342" s="14">
        <v>3.4786211993818399E-3</v>
      </c>
      <c r="BL342" s="14">
        <v>9.1063355753208501E-3</v>
      </c>
      <c r="BM342" s="14">
        <v>1.4385712556835401E-2</v>
      </c>
      <c r="BN342" s="14">
        <v>1.22786516258195E-2</v>
      </c>
      <c r="BO342" s="14"/>
      <c r="BP342" s="14">
        <v>1.4259045566140501E-2</v>
      </c>
      <c r="BQ342" s="14">
        <v>3.2324999398146699E-3</v>
      </c>
      <c r="BR342" s="14">
        <v>0</v>
      </c>
      <c r="BS342" s="14">
        <v>1.4082833389479699E-3</v>
      </c>
      <c r="BT342" s="14">
        <v>2.37459427204951E-2</v>
      </c>
    </row>
    <row r="343" spans="2:72" x14ac:dyDescent="0.35">
      <c r="B343" t="s">
        <v>204</v>
      </c>
      <c r="C343" s="14">
        <v>4.9634689409368098E-2</v>
      </c>
      <c r="D343" s="14">
        <v>5.6076816476261497E-2</v>
      </c>
      <c r="E343" s="14">
        <v>4.3098917201262597E-2</v>
      </c>
      <c r="F343" s="14"/>
      <c r="G343" s="14">
        <v>2.7578686071664499E-2</v>
      </c>
      <c r="H343" s="14">
        <v>2.22566089233311E-2</v>
      </c>
      <c r="I343" s="14">
        <v>5.50408939547525E-2</v>
      </c>
      <c r="J343" s="14">
        <v>6.1257636519905498E-2</v>
      </c>
      <c r="K343" s="14">
        <v>5.9662641977256799E-2</v>
      </c>
      <c r="L343" s="14">
        <v>6.5955538221687093E-2</v>
      </c>
      <c r="M343" s="14"/>
      <c r="N343" s="14">
        <v>3.0680199658719601E-2</v>
      </c>
      <c r="O343" s="14">
        <v>5.7002463702945698E-2</v>
      </c>
      <c r="P343" s="14">
        <v>4.7099156275251797E-2</v>
      </c>
      <c r="Q343" s="14">
        <v>6.4435609585847098E-2</v>
      </c>
      <c r="R343" s="14"/>
      <c r="S343" s="14">
        <v>3.9962876708828199E-2</v>
      </c>
      <c r="T343" s="14">
        <v>4.6829429068996703E-2</v>
      </c>
      <c r="U343" s="14">
        <v>6.2576023834845798E-2</v>
      </c>
      <c r="V343" s="14">
        <v>4.6026479203910703E-2</v>
      </c>
      <c r="W343" s="14">
        <v>5.8836648901043599E-2</v>
      </c>
      <c r="X343" s="14">
        <v>5.3319420779358598E-2</v>
      </c>
      <c r="Y343" s="14">
        <v>5.3052828238275201E-2</v>
      </c>
      <c r="Z343" s="14">
        <v>4.1519614338841201E-2</v>
      </c>
      <c r="AA343" s="14">
        <v>5.2591176330252801E-2</v>
      </c>
      <c r="AB343" s="14">
        <v>3.72965025150876E-2</v>
      </c>
      <c r="AC343" s="14">
        <v>6.0467068747692899E-2</v>
      </c>
      <c r="AD343" s="14">
        <v>6.0586188910676401E-2</v>
      </c>
      <c r="AE343" s="14"/>
      <c r="AF343" s="14">
        <v>6.9253118865556199E-2</v>
      </c>
      <c r="AG343" s="14">
        <v>5.0063698636513297E-2</v>
      </c>
      <c r="AH343" s="14">
        <v>4.1157793612389297E-2</v>
      </c>
      <c r="AI343" s="14">
        <v>2.2633739117953501E-2</v>
      </c>
      <c r="AJ343" s="14">
        <v>6.7166022514301999E-3</v>
      </c>
      <c r="AK343" s="14"/>
      <c r="AL343" s="14">
        <v>0.124777839087082</v>
      </c>
      <c r="AM343" s="14">
        <v>5.8989466415354401E-2</v>
      </c>
      <c r="AN343" s="14">
        <v>6.48358265348528E-2</v>
      </c>
      <c r="AO343" s="14">
        <v>5.99111169292003E-2</v>
      </c>
      <c r="AP343" s="14">
        <v>4.7598528661591401E-2</v>
      </c>
      <c r="AQ343" s="14">
        <v>5.3056819871281198E-2</v>
      </c>
      <c r="AR343" s="14">
        <v>3.1690329270043199E-2</v>
      </c>
      <c r="AS343" s="14">
        <v>5.7622286241043597E-2</v>
      </c>
      <c r="AT343" s="14">
        <v>4.5589883436149503E-2</v>
      </c>
      <c r="AU343" s="14">
        <v>5.6563156950931497E-2</v>
      </c>
      <c r="AV343" s="14">
        <v>5.2074977001867799E-2</v>
      </c>
      <c r="AW343" s="14">
        <v>4.6456281783135302E-2</v>
      </c>
      <c r="AX343" s="14">
        <v>3.8643732265102301E-2</v>
      </c>
      <c r="AY343" s="14">
        <v>4.7115032107203497E-2</v>
      </c>
      <c r="AZ343" s="14">
        <v>1.94485244396892E-2</v>
      </c>
      <c r="BA343" s="14">
        <v>2.0792065475120299E-2</v>
      </c>
      <c r="BB343" s="14"/>
      <c r="BC343" s="14">
        <v>3.4423254117141998E-2</v>
      </c>
      <c r="BD343" s="14">
        <v>5.6300937795737097E-2</v>
      </c>
      <c r="BE343" s="14"/>
      <c r="BF343" s="14">
        <v>4.9893991549647798E-2</v>
      </c>
      <c r="BG343" s="14">
        <v>5.0671463664985199E-2</v>
      </c>
      <c r="BH343" s="14">
        <v>4.1659260163278498E-2</v>
      </c>
      <c r="BI343" s="14">
        <v>6.21607947448298E-2</v>
      </c>
      <c r="BJ343" s="14"/>
      <c r="BK343" s="14">
        <v>4.82881531503217E-2</v>
      </c>
      <c r="BL343" s="14">
        <v>3.5909546492154103E-2</v>
      </c>
      <c r="BM343" s="14">
        <v>4.56368952785303E-2</v>
      </c>
      <c r="BN343" s="14">
        <v>6.9397542937607998E-2</v>
      </c>
      <c r="BO343" s="14"/>
      <c r="BP343" s="14">
        <v>2.0250514844826401E-2</v>
      </c>
      <c r="BQ343" s="14">
        <v>7.4813410880453304E-2</v>
      </c>
      <c r="BR343" s="14">
        <v>6.6495589769835495E-2</v>
      </c>
      <c r="BS343" s="14">
        <v>3.36890694076485E-2</v>
      </c>
      <c r="BT343" s="14">
        <v>6.8164366588917599E-2</v>
      </c>
    </row>
    <row r="344" spans="2:72" x14ac:dyDescent="0.35">
      <c r="B344" t="s">
        <v>205</v>
      </c>
      <c r="C344" s="14">
        <v>1.60233583955652E-2</v>
      </c>
      <c r="D344" s="14">
        <v>1.63990332589957E-2</v>
      </c>
      <c r="E344" s="14">
        <v>1.5728034817190598E-2</v>
      </c>
      <c r="F344" s="14"/>
      <c r="G344" s="14">
        <v>1.64189305428908E-2</v>
      </c>
      <c r="H344" s="14">
        <v>1.5401977514835401E-2</v>
      </c>
      <c r="I344" s="14">
        <v>1.53752644112194E-2</v>
      </c>
      <c r="J344" s="14">
        <v>2.3967029916145199E-2</v>
      </c>
      <c r="K344" s="14">
        <v>1.3449063420725001E-2</v>
      </c>
      <c r="L344" s="14">
        <v>1.2074352885172199E-2</v>
      </c>
      <c r="M344" s="14"/>
      <c r="N344" s="14">
        <v>9.1832802815099493E-3</v>
      </c>
      <c r="O344" s="14">
        <v>1.23550841308583E-2</v>
      </c>
      <c r="P344" s="14">
        <v>1.3882522477809999E-2</v>
      </c>
      <c r="Q344" s="14">
        <v>2.8317859863715999E-2</v>
      </c>
      <c r="R344" s="14"/>
      <c r="S344" s="14">
        <v>1.7246765178637002E-2</v>
      </c>
      <c r="T344" s="14">
        <v>1.4599846629329701E-2</v>
      </c>
      <c r="U344" s="14">
        <v>2.3647644435718401E-2</v>
      </c>
      <c r="V344" s="14">
        <v>1.40080297104594E-2</v>
      </c>
      <c r="W344" s="14">
        <v>2.1573793518606998E-2</v>
      </c>
      <c r="X344" s="14">
        <v>1.9689452936878599E-2</v>
      </c>
      <c r="Y344" s="14">
        <v>1.9706751684082199E-2</v>
      </c>
      <c r="Z344" s="14">
        <v>1.7771716734090701E-2</v>
      </c>
      <c r="AA344" s="14">
        <v>7.8451755694086793E-3</v>
      </c>
      <c r="AB344" s="14">
        <v>1.3067808505125501E-2</v>
      </c>
      <c r="AC344" s="14">
        <v>1.16130332881511E-2</v>
      </c>
      <c r="AD344" s="14">
        <v>1.22732219245825E-2</v>
      </c>
      <c r="AE344" s="14"/>
      <c r="AF344" s="14">
        <v>2.3547260190268499E-2</v>
      </c>
      <c r="AG344" s="14">
        <v>1.6587301043604601E-2</v>
      </c>
      <c r="AH344" s="14">
        <v>1.02348079548444E-2</v>
      </c>
      <c r="AI344" s="14">
        <v>1.08823197416639E-2</v>
      </c>
      <c r="AJ344" s="14">
        <v>0</v>
      </c>
      <c r="AK344" s="14"/>
      <c r="AL344" s="14">
        <v>7.2402289349630097E-2</v>
      </c>
      <c r="AM344" s="14">
        <v>4.1658346861021198E-2</v>
      </c>
      <c r="AN344" s="14">
        <v>1.44239149946849E-2</v>
      </c>
      <c r="AO344" s="14">
        <v>2.0154548057628799E-2</v>
      </c>
      <c r="AP344" s="14">
        <v>1.83338123833395E-2</v>
      </c>
      <c r="AQ344" s="14">
        <v>1.15899266569546E-2</v>
      </c>
      <c r="AR344" s="14">
        <v>1.17928481139064E-2</v>
      </c>
      <c r="AS344" s="14">
        <v>9.8568782132065196E-3</v>
      </c>
      <c r="AT344" s="14">
        <v>8.4839877829554697E-3</v>
      </c>
      <c r="AU344" s="14">
        <v>1.42796558854776E-2</v>
      </c>
      <c r="AV344" s="14">
        <v>1.50999705243526E-2</v>
      </c>
      <c r="AW344" s="14">
        <v>9.8170436601919594E-3</v>
      </c>
      <c r="AX344" s="14">
        <v>1.51770521962748E-2</v>
      </c>
      <c r="AY344" s="14">
        <v>6.1614827643102403E-3</v>
      </c>
      <c r="AZ344" s="14">
        <v>4.9092329813763998E-3</v>
      </c>
      <c r="BA344" s="14">
        <v>1.0343510138404399E-2</v>
      </c>
      <c r="BB344" s="14"/>
      <c r="BC344" s="14">
        <v>1.16192847283199E-2</v>
      </c>
      <c r="BD344" s="14">
        <v>1.7953396450076001E-2</v>
      </c>
      <c r="BE344" s="14"/>
      <c r="BF344" s="14">
        <v>6.71428829409526E-3</v>
      </c>
      <c r="BG344" s="14">
        <v>9.8396177563723104E-3</v>
      </c>
      <c r="BH344" s="14">
        <v>2.05526543154462E-2</v>
      </c>
      <c r="BI344" s="14">
        <v>4.29177657437897E-2</v>
      </c>
      <c r="BJ344" s="14"/>
      <c r="BK344" s="14">
        <v>6.31352025078071E-3</v>
      </c>
      <c r="BL344" s="14">
        <v>1.47912757670297E-2</v>
      </c>
      <c r="BM344" s="14">
        <v>9.9680536613849305E-3</v>
      </c>
      <c r="BN344" s="14">
        <v>3.7416087264814803E-2</v>
      </c>
      <c r="BO344" s="14"/>
      <c r="BP344" s="14">
        <v>8.4225236996885097E-3</v>
      </c>
      <c r="BQ344" s="14">
        <v>1.55112265199646E-2</v>
      </c>
      <c r="BR344" s="14">
        <v>9.6912007572745804E-3</v>
      </c>
      <c r="BS344" s="14">
        <v>6.0450648477947903E-3</v>
      </c>
      <c r="BT344" s="14">
        <v>3.4744359357569199E-2</v>
      </c>
    </row>
    <row r="345" spans="2:72" x14ac:dyDescent="0.35">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row>
    <row r="346" spans="2:72" x14ac:dyDescent="0.35">
      <c r="B346" s="6" t="s">
        <v>211</v>
      </c>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row>
    <row r="347" spans="2:72" x14ac:dyDescent="0.35">
      <c r="B347" s="21" t="s">
        <v>106</v>
      </c>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row>
    <row r="348" spans="2:72" x14ac:dyDescent="0.35">
      <c r="B348" t="s">
        <v>197</v>
      </c>
      <c r="C348" s="14">
        <v>0.212195215741215</v>
      </c>
      <c r="D348" s="14">
        <v>0.22718875366090699</v>
      </c>
      <c r="E348" s="14">
        <v>0.19702353884687901</v>
      </c>
      <c r="F348" s="14"/>
      <c r="G348" s="14">
        <v>0.22802708080443601</v>
      </c>
      <c r="H348" s="14">
        <v>0.25421882520447903</v>
      </c>
      <c r="I348" s="14">
        <v>0.22714083823260101</v>
      </c>
      <c r="J348" s="14">
        <v>0.21110716625746601</v>
      </c>
      <c r="K348" s="14">
        <v>0.19481827494259399</v>
      </c>
      <c r="L348" s="14">
        <v>0.16788552937225701</v>
      </c>
      <c r="M348" s="14"/>
      <c r="N348" s="14">
        <v>0.27238534702335299</v>
      </c>
      <c r="O348" s="14">
        <v>0.21256299053262201</v>
      </c>
      <c r="P348" s="14">
        <v>0.206553472511117</v>
      </c>
      <c r="Q348" s="14">
        <v>0.150600213989948</v>
      </c>
      <c r="R348" s="14"/>
      <c r="S348" s="14">
        <v>0.24855678266811801</v>
      </c>
      <c r="T348" s="14">
        <v>0.20814939712844799</v>
      </c>
      <c r="U348" s="14">
        <v>0.221683968442595</v>
      </c>
      <c r="V348" s="14">
        <v>0.197414759212104</v>
      </c>
      <c r="W348" s="14">
        <v>0.196022586718789</v>
      </c>
      <c r="X348" s="14">
        <v>0.195478602687682</v>
      </c>
      <c r="Y348" s="14">
        <v>0.19026000078690899</v>
      </c>
      <c r="Z348" s="14">
        <v>0.221225591158624</v>
      </c>
      <c r="AA348" s="14">
        <v>0.22177672913883001</v>
      </c>
      <c r="AB348" s="14">
        <v>0.215832175104613</v>
      </c>
      <c r="AC348" s="14">
        <v>0.16495814780162699</v>
      </c>
      <c r="AD348" s="14">
        <v>0.24618679185136799</v>
      </c>
      <c r="AE348" s="14"/>
      <c r="AF348" s="14">
        <v>0.15597550490039599</v>
      </c>
      <c r="AG348" s="14">
        <v>0.19111534593377899</v>
      </c>
      <c r="AH348" s="14">
        <v>0.24476038653586901</v>
      </c>
      <c r="AI348" s="14">
        <v>0.285804230576862</v>
      </c>
      <c r="AJ348" s="14">
        <v>0.36300186190574102</v>
      </c>
      <c r="AK348" s="14"/>
      <c r="AL348" s="14">
        <v>0.143585381548164</v>
      </c>
      <c r="AM348" s="14">
        <v>0.14106421010631201</v>
      </c>
      <c r="AN348" s="14">
        <v>0.15810946216476199</v>
      </c>
      <c r="AO348" s="14">
        <v>0.14656757737567599</v>
      </c>
      <c r="AP348" s="14">
        <v>0.18103284933121</v>
      </c>
      <c r="AQ348" s="14">
        <v>0.19834224997948099</v>
      </c>
      <c r="AR348" s="14">
        <v>0.23006755652871899</v>
      </c>
      <c r="AS348" s="14">
        <v>0.215185752791133</v>
      </c>
      <c r="AT348" s="14">
        <v>0.177617722119185</v>
      </c>
      <c r="AU348" s="14">
        <v>0.208907425619136</v>
      </c>
      <c r="AV348" s="14">
        <v>0.242957224409516</v>
      </c>
      <c r="AW348" s="14">
        <v>0.248931306944327</v>
      </c>
      <c r="AX348" s="14">
        <v>0.26728066466616401</v>
      </c>
      <c r="AY348" s="14">
        <v>0.29384902913822902</v>
      </c>
      <c r="AZ348" s="14">
        <v>0.32459753314474299</v>
      </c>
      <c r="BA348" s="14">
        <v>0.31568373877054901</v>
      </c>
      <c r="BB348" s="14"/>
      <c r="BC348" s="14">
        <v>0.27045422399132002</v>
      </c>
      <c r="BD348" s="14">
        <v>0.18666383015676599</v>
      </c>
      <c r="BE348" s="14"/>
      <c r="BF348" s="14">
        <v>0.25325657972176402</v>
      </c>
      <c r="BG348" s="14">
        <v>0.21979727157012199</v>
      </c>
      <c r="BH348" s="14">
        <v>0.192246588391427</v>
      </c>
      <c r="BI348" s="14">
        <v>0.143845307284927</v>
      </c>
      <c r="BJ348" s="14"/>
      <c r="BK348" s="14">
        <v>0.27199196960646399</v>
      </c>
      <c r="BL348" s="14">
        <v>0.250011590088907</v>
      </c>
      <c r="BM348" s="14">
        <v>0.197396793186699</v>
      </c>
      <c r="BN348" s="14">
        <v>0.13955723814139101</v>
      </c>
      <c r="BO348" s="14"/>
      <c r="BP348" s="14">
        <v>0.24668601063417001</v>
      </c>
      <c r="BQ348" s="14">
        <v>0.20018428649255299</v>
      </c>
      <c r="BR348" s="14">
        <v>0.14357653731822101</v>
      </c>
      <c r="BS348" s="14">
        <v>0.34615953418476397</v>
      </c>
      <c r="BT348" s="14">
        <v>9.0485639622340103E-2</v>
      </c>
    </row>
    <row r="349" spans="2:72" x14ac:dyDescent="0.35">
      <c r="B349" t="s">
        <v>198</v>
      </c>
      <c r="C349" s="14">
        <v>0.10611926031293099</v>
      </c>
      <c r="D349" s="14">
        <v>8.2903026729212001E-2</v>
      </c>
      <c r="E349" s="14">
        <v>0.12874466783160801</v>
      </c>
      <c r="F349" s="14"/>
      <c r="G349" s="14">
        <v>0.105873837979701</v>
      </c>
      <c r="H349" s="14">
        <v>0.11814178789585</v>
      </c>
      <c r="I349" s="14">
        <v>0.126369607096498</v>
      </c>
      <c r="J349" s="14">
        <v>0.106138654322762</v>
      </c>
      <c r="K349" s="14">
        <v>9.8817459755832698E-2</v>
      </c>
      <c r="L349" s="14">
        <v>8.4888224186616096E-2</v>
      </c>
      <c r="M349" s="14"/>
      <c r="N349" s="14">
        <v>8.8812102612760901E-2</v>
      </c>
      <c r="O349" s="14">
        <v>0.103063778008743</v>
      </c>
      <c r="P349" s="14">
        <v>0.104323711345535</v>
      </c>
      <c r="Q349" s="14">
        <v>0.130177641065434</v>
      </c>
      <c r="R349" s="14"/>
      <c r="S349" s="14">
        <v>0.10091896384889899</v>
      </c>
      <c r="T349" s="14">
        <v>0.104095209894361</v>
      </c>
      <c r="U349" s="14">
        <v>0.112277160267474</v>
      </c>
      <c r="V349" s="14">
        <v>0.106310364590082</v>
      </c>
      <c r="W349" s="14">
        <v>0.121938566733827</v>
      </c>
      <c r="X349" s="14">
        <v>0.104643400845009</v>
      </c>
      <c r="Y349" s="14">
        <v>9.9450836200394299E-2</v>
      </c>
      <c r="Z349" s="14">
        <v>0.106069415209575</v>
      </c>
      <c r="AA349" s="14">
        <v>0.110972147067757</v>
      </c>
      <c r="AB349" s="14">
        <v>0.104781015990242</v>
      </c>
      <c r="AC349" s="14">
        <v>0.100300954010897</v>
      </c>
      <c r="AD349" s="14">
        <v>0.103480335936286</v>
      </c>
      <c r="AE349" s="14"/>
      <c r="AF349" s="14">
        <v>0.109198195502249</v>
      </c>
      <c r="AG349" s="14">
        <v>0.11027755848083499</v>
      </c>
      <c r="AH349" s="14">
        <v>9.5991371295082603E-2</v>
      </c>
      <c r="AI349" s="14">
        <v>0.11564456337769401</v>
      </c>
      <c r="AJ349" s="14">
        <v>0.116255295081549</v>
      </c>
      <c r="AK349" s="14"/>
      <c r="AL349" s="14">
        <v>0.17212706733716299</v>
      </c>
      <c r="AM349" s="14">
        <v>0.13429442098399999</v>
      </c>
      <c r="AN349" s="14">
        <v>0.153355917502348</v>
      </c>
      <c r="AO349" s="14">
        <v>0.13062049635924899</v>
      </c>
      <c r="AP349" s="14">
        <v>0.104216759938058</v>
      </c>
      <c r="AQ349" s="14">
        <v>9.5256379344611897E-2</v>
      </c>
      <c r="AR349" s="14">
        <v>0.101350298139811</v>
      </c>
      <c r="AS349" s="14">
        <v>8.6688982609110607E-2</v>
      </c>
      <c r="AT349" s="14">
        <v>0.107650241001628</v>
      </c>
      <c r="AU349" s="14">
        <v>9.8242768970567204E-2</v>
      </c>
      <c r="AV349" s="14">
        <v>0.11251521375870099</v>
      </c>
      <c r="AW349" s="14">
        <v>7.3859819653574396E-2</v>
      </c>
      <c r="AX349" s="14">
        <v>0.11364995629376599</v>
      </c>
      <c r="AY349" s="14">
        <v>7.6572963707599903E-2</v>
      </c>
      <c r="AZ349" s="14">
        <v>5.0473554130186699E-2</v>
      </c>
      <c r="BA349" s="14">
        <v>0.107074241123099</v>
      </c>
      <c r="BB349" s="14"/>
      <c r="BC349" s="14">
        <v>0.12038406332080399</v>
      </c>
      <c r="BD349" s="14">
        <v>9.9867863373307497E-2</v>
      </c>
      <c r="BE349" s="14"/>
      <c r="BF349" s="14">
        <v>7.5205108438199206E-2</v>
      </c>
      <c r="BG349" s="14">
        <v>0.10019773160859601</v>
      </c>
      <c r="BH349" s="14">
        <v>0.12504897725782299</v>
      </c>
      <c r="BI349" s="14">
        <v>0.15036880244666101</v>
      </c>
      <c r="BJ349" s="14"/>
      <c r="BK349" s="14">
        <v>6.3182229549338595E-2</v>
      </c>
      <c r="BL349" s="14">
        <v>8.1570712551119806E-2</v>
      </c>
      <c r="BM349" s="14">
        <v>0.116404696327791</v>
      </c>
      <c r="BN349" s="14">
        <v>0.15659577423863699</v>
      </c>
      <c r="BO349" s="14"/>
      <c r="BP349" s="14">
        <v>0.116431237970503</v>
      </c>
      <c r="BQ349" s="14">
        <v>6.4692844618375003E-2</v>
      </c>
      <c r="BR349" s="14">
        <v>6.1928412539660402E-2</v>
      </c>
      <c r="BS349" s="14">
        <v>4.5585427046538701E-2</v>
      </c>
      <c r="BT349" s="14">
        <v>0.19638734919127099</v>
      </c>
    </row>
    <row r="350" spans="2:72" x14ac:dyDescent="0.35">
      <c r="B350" t="s">
        <v>199</v>
      </c>
      <c r="C350" s="14">
        <v>2.3624819381221601E-2</v>
      </c>
      <c r="D350" s="14">
        <v>2.8024521010770399E-2</v>
      </c>
      <c r="E350" s="14">
        <v>1.9194421449632799E-2</v>
      </c>
      <c r="F350" s="14"/>
      <c r="G350" s="14">
        <v>6.4225275467842693E-2</v>
      </c>
      <c r="H350" s="14">
        <v>2.80234871071471E-2</v>
      </c>
      <c r="I350" s="14">
        <v>2.09326404951105E-2</v>
      </c>
      <c r="J350" s="14">
        <v>2.1512371500280202E-2</v>
      </c>
      <c r="K350" s="14">
        <v>7.7405208277623403E-3</v>
      </c>
      <c r="L350" s="14">
        <v>7.7104293960243301E-3</v>
      </c>
      <c r="M350" s="14"/>
      <c r="N350" s="14">
        <v>1.6611421953190601E-2</v>
      </c>
      <c r="O350" s="14">
        <v>1.79105381105416E-2</v>
      </c>
      <c r="P350" s="14">
        <v>2.77243379668007E-2</v>
      </c>
      <c r="Q350" s="14">
        <v>3.3904683914214903E-2</v>
      </c>
      <c r="R350" s="14"/>
      <c r="S350" s="14">
        <v>1.9755157214968601E-2</v>
      </c>
      <c r="T350" s="14">
        <v>2.0565230714369501E-2</v>
      </c>
      <c r="U350" s="14">
        <v>1.8630746844006601E-2</v>
      </c>
      <c r="V350" s="14">
        <v>3.2744905689330098E-2</v>
      </c>
      <c r="W350" s="14">
        <v>3.3361192960548097E-2</v>
      </c>
      <c r="X350" s="14">
        <v>3.34579758608382E-2</v>
      </c>
      <c r="Y350" s="14">
        <v>1.5885126665752699E-2</v>
      </c>
      <c r="Z350" s="14">
        <v>2.9847382534028199E-2</v>
      </c>
      <c r="AA350" s="14">
        <v>2.2993885547783501E-2</v>
      </c>
      <c r="AB350" s="14">
        <v>2.0611239997816E-2</v>
      </c>
      <c r="AC350" s="14">
        <v>2.3125101147509999E-2</v>
      </c>
      <c r="AD350" s="14">
        <v>1.3210401203403501E-2</v>
      </c>
      <c r="AE350" s="14"/>
      <c r="AF350" s="14">
        <v>2.87831281163448E-2</v>
      </c>
      <c r="AG350" s="14">
        <v>3.3904840047735897E-2</v>
      </c>
      <c r="AH350" s="14">
        <v>1.7652217649733199E-2</v>
      </c>
      <c r="AI350" s="14">
        <v>1.2392692386003001E-2</v>
      </c>
      <c r="AJ350" s="14">
        <v>1.3453060912365601E-2</v>
      </c>
      <c r="AK350" s="14"/>
      <c r="AL350" s="14">
        <v>8.2244902120088503E-2</v>
      </c>
      <c r="AM350" s="14">
        <v>3.6599376888315098E-2</v>
      </c>
      <c r="AN350" s="14">
        <v>1.6641229659604E-2</v>
      </c>
      <c r="AO350" s="14">
        <v>2.96924564721468E-2</v>
      </c>
      <c r="AP350" s="14">
        <v>2.6942344228649901E-2</v>
      </c>
      <c r="AQ350" s="14">
        <v>2.8347531744772E-2</v>
      </c>
      <c r="AR350" s="14">
        <v>2.1232261514168599E-2</v>
      </c>
      <c r="AS350" s="14">
        <v>1.92476417233041E-2</v>
      </c>
      <c r="AT350" s="14">
        <v>2.6193580806926801E-2</v>
      </c>
      <c r="AU350" s="14">
        <v>2.03546763441316E-2</v>
      </c>
      <c r="AV350" s="14">
        <v>2.3819714743362901E-2</v>
      </c>
      <c r="AW350" s="14">
        <v>1.8847009273904501E-2</v>
      </c>
      <c r="AX350" s="14">
        <v>1.67429336769877E-2</v>
      </c>
      <c r="AY350" s="14">
        <v>3.1863756244213601E-2</v>
      </c>
      <c r="AZ350" s="14">
        <v>2.471579902887E-2</v>
      </c>
      <c r="BA350" s="14">
        <v>1.3108082600393599E-2</v>
      </c>
      <c r="BB350" s="14"/>
      <c r="BC350" s="14">
        <v>2.1295134882546699E-2</v>
      </c>
      <c r="BD350" s="14">
        <v>2.4645778628767299E-2</v>
      </c>
      <c r="BE350" s="14"/>
      <c r="BF350" s="14">
        <v>7.16944467984614E-3</v>
      </c>
      <c r="BG350" s="14">
        <v>2.4309568982922702E-2</v>
      </c>
      <c r="BH350" s="14">
        <v>3.0993394167587399E-2</v>
      </c>
      <c r="BI350" s="14">
        <v>4.27041638883797E-2</v>
      </c>
      <c r="BJ350" s="14"/>
      <c r="BK350" s="14">
        <v>1.03489304417965E-2</v>
      </c>
      <c r="BL350" s="14">
        <v>2.0024171868641399E-2</v>
      </c>
      <c r="BM350" s="14">
        <v>2.7242806052424101E-2</v>
      </c>
      <c r="BN350" s="14">
        <v>3.5091095118889103E-2</v>
      </c>
      <c r="BO350" s="14"/>
      <c r="BP350" s="14">
        <v>2.6190029176429399E-2</v>
      </c>
      <c r="BQ350" s="14">
        <v>1.04207300015769E-2</v>
      </c>
      <c r="BR350" s="14">
        <v>4.9364697347948497E-3</v>
      </c>
      <c r="BS350" s="14">
        <v>3.6743454348473598E-3</v>
      </c>
      <c r="BT350" s="14">
        <v>5.54152380579482E-2</v>
      </c>
    </row>
    <row r="351" spans="2:72" x14ac:dyDescent="0.35">
      <c r="B351" t="s">
        <v>200</v>
      </c>
      <c r="C351" s="14">
        <v>7.83378531644707E-2</v>
      </c>
      <c r="D351" s="14">
        <v>5.4666018975370601E-2</v>
      </c>
      <c r="E351" s="14">
        <v>0.101285490204476</v>
      </c>
      <c r="F351" s="14"/>
      <c r="G351" s="14">
        <v>0.12990439069270801</v>
      </c>
      <c r="H351" s="14">
        <v>0.108590744882731</v>
      </c>
      <c r="I351" s="14">
        <v>9.2690696182236604E-2</v>
      </c>
      <c r="J351" s="14">
        <v>6.7850104892701601E-2</v>
      </c>
      <c r="K351" s="14">
        <v>5.29889412552021E-2</v>
      </c>
      <c r="L351" s="14">
        <v>3.3388050873996003E-2</v>
      </c>
      <c r="M351" s="14"/>
      <c r="N351" s="14">
        <v>6.1569300005092101E-2</v>
      </c>
      <c r="O351" s="14">
        <v>6.8727954346538001E-2</v>
      </c>
      <c r="P351" s="14">
        <v>8.1223987449229304E-2</v>
      </c>
      <c r="Q351" s="14">
        <v>0.10371290869687901</v>
      </c>
      <c r="R351" s="14"/>
      <c r="S351" s="14">
        <v>0.102247301815131</v>
      </c>
      <c r="T351" s="14">
        <v>7.92758145048027E-2</v>
      </c>
      <c r="U351" s="14">
        <v>7.4585269904105106E-2</v>
      </c>
      <c r="V351" s="14">
        <v>7.5643112257263806E-2</v>
      </c>
      <c r="W351" s="14">
        <v>8.7000939473856495E-2</v>
      </c>
      <c r="X351" s="14">
        <v>9.8056988518846505E-2</v>
      </c>
      <c r="Y351" s="14">
        <v>8.1440632001778895E-2</v>
      </c>
      <c r="Z351" s="14">
        <v>8.9337548713593395E-2</v>
      </c>
      <c r="AA351" s="14">
        <v>5.9496668591150902E-2</v>
      </c>
      <c r="AB351" s="14">
        <v>6.1216006492716198E-2</v>
      </c>
      <c r="AC351" s="14">
        <v>4.8122710650474299E-2</v>
      </c>
      <c r="AD351" s="14">
        <v>4.9181625183748801E-2</v>
      </c>
      <c r="AE351" s="14"/>
      <c r="AF351" s="14">
        <v>8.4019452838095907E-2</v>
      </c>
      <c r="AG351" s="14">
        <v>9.3676990854442699E-2</v>
      </c>
      <c r="AH351" s="14">
        <v>7.0186117523559202E-2</v>
      </c>
      <c r="AI351" s="14">
        <v>7.1849673331461597E-2</v>
      </c>
      <c r="AJ351" s="14">
        <v>7.9074314550288294E-2</v>
      </c>
      <c r="AK351" s="14"/>
      <c r="AL351" s="14">
        <v>0.147994479321504</v>
      </c>
      <c r="AM351" s="14">
        <v>0.121375887322461</v>
      </c>
      <c r="AN351" s="14">
        <v>8.2834367062757694E-2</v>
      </c>
      <c r="AO351" s="14">
        <v>9.0044187710302107E-2</v>
      </c>
      <c r="AP351" s="14">
        <v>8.6042021991968795E-2</v>
      </c>
      <c r="AQ351" s="14">
        <v>8.2418461762600703E-2</v>
      </c>
      <c r="AR351" s="14">
        <v>7.3474448083308497E-2</v>
      </c>
      <c r="AS351" s="14">
        <v>7.7022958304853603E-2</v>
      </c>
      <c r="AT351" s="14">
        <v>5.9019651623454801E-2</v>
      </c>
      <c r="AU351" s="14">
        <v>8.71348812887799E-2</v>
      </c>
      <c r="AV351" s="14">
        <v>7.2065941981946102E-2</v>
      </c>
      <c r="AW351" s="14">
        <v>8.6326620634790394E-2</v>
      </c>
      <c r="AX351" s="14">
        <v>5.1259643451555502E-2</v>
      </c>
      <c r="AY351" s="14">
        <v>4.5735729505832802E-2</v>
      </c>
      <c r="AZ351" s="14">
        <v>5.5671990522895398E-2</v>
      </c>
      <c r="BA351" s="14">
        <v>7.4498294498712606E-2</v>
      </c>
      <c r="BB351" s="14"/>
      <c r="BC351" s="14">
        <v>9.0247315555075397E-2</v>
      </c>
      <c r="BD351" s="14">
        <v>7.3118658991224897E-2</v>
      </c>
      <c r="BE351" s="14"/>
      <c r="BF351" s="14">
        <v>4.6548172135538801E-2</v>
      </c>
      <c r="BG351" s="14">
        <v>6.9511029225201207E-2</v>
      </c>
      <c r="BH351" s="14">
        <v>9.1044136629211403E-2</v>
      </c>
      <c r="BI351" s="14">
        <v>0.144182065204459</v>
      </c>
      <c r="BJ351" s="14"/>
      <c r="BK351" s="14">
        <v>4.2531778782965303E-2</v>
      </c>
      <c r="BL351" s="14">
        <v>5.6683734529607503E-2</v>
      </c>
      <c r="BM351" s="14">
        <v>8.8029960934695103E-2</v>
      </c>
      <c r="BN351" s="14">
        <v>0.11962610571217699</v>
      </c>
      <c r="BO351" s="14"/>
      <c r="BP351" s="14">
        <v>0.10128728375216001</v>
      </c>
      <c r="BQ351" s="14">
        <v>3.6077258251426499E-2</v>
      </c>
      <c r="BR351" s="14">
        <v>1.3897991870095799E-2</v>
      </c>
      <c r="BS351" s="14">
        <v>3.0016085292285399E-2</v>
      </c>
      <c r="BT351" s="14">
        <v>0.15449439722125999</v>
      </c>
    </row>
    <row r="352" spans="2:72" x14ac:dyDescent="0.35">
      <c r="B352" t="s">
        <v>201</v>
      </c>
      <c r="C352" s="14">
        <v>0.21475063326740801</v>
      </c>
      <c r="D352" s="14">
        <v>0.23174707064487199</v>
      </c>
      <c r="E352" s="14">
        <v>0.19886655235054801</v>
      </c>
      <c r="F352" s="14"/>
      <c r="G352" s="14">
        <v>0.18560531618328299</v>
      </c>
      <c r="H352" s="14">
        <v>0.17689657414535201</v>
      </c>
      <c r="I352" s="14">
        <v>0.173171308765946</v>
      </c>
      <c r="J352" s="14">
        <v>0.22005864915757001</v>
      </c>
      <c r="K352" s="14">
        <v>0.23743213774612401</v>
      </c>
      <c r="L352" s="14">
        <v>0.27919991755465201</v>
      </c>
      <c r="M352" s="14"/>
      <c r="N352" s="14">
        <v>0.21288295470613</v>
      </c>
      <c r="O352" s="14">
        <v>0.22747062901100301</v>
      </c>
      <c r="P352" s="14">
        <v>0.20545017307937799</v>
      </c>
      <c r="Q352" s="14">
        <v>0.21261110489166901</v>
      </c>
      <c r="R352" s="14"/>
      <c r="S352" s="14">
        <v>0.17547032700655599</v>
      </c>
      <c r="T352" s="14">
        <v>0.217469892661148</v>
      </c>
      <c r="U352" s="14">
        <v>0.201292954026663</v>
      </c>
      <c r="V352" s="14">
        <v>0.227759747083945</v>
      </c>
      <c r="W352" s="14">
        <v>0.20608753782830999</v>
      </c>
      <c r="X352" s="14">
        <v>0.19820149995174199</v>
      </c>
      <c r="Y352" s="14">
        <v>0.238390974220166</v>
      </c>
      <c r="Z352" s="14">
        <v>0.21750079005762299</v>
      </c>
      <c r="AA352" s="14">
        <v>0.208051003205905</v>
      </c>
      <c r="AB352" s="14">
        <v>0.24360210036397301</v>
      </c>
      <c r="AC352" s="14">
        <v>0.27322060185436797</v>
      </c>
      <c r="AD352" s="14">
        <v>0.226844305927804</v>
      </c>
      <c r="AE352" s="14"/>
      <c r="AF352" s="14">
        <v>0.223624687245427</v>
      </c>
      <c r="AG352" s="14">
        <v>0.215259409869964</v>
      </c>
      <c r="AH352" s="14">
        <v>0.227519314694411</v>
      </c>
      <c r="AI352" s="14">
        <v>0.17793517660047001</v>
      </c>
      <c r="AJ352" s="14">
        <v>8.67201550984988E-2</v>
      </c>
      <c r="AK352" s="14"/>
      <c r="AL352" s="14">
        <v>0.15899160686660699</v>
      </c>
      <c r="AM352" s="14">
        <v>0.19116220579486301</v>
      </c>
      <c r="AN352" s="14">
        <v>0.23330403500736899</v>
      </c>
      <c r="AO352" s="14">
        <v>0.21300048653877701</v>
      </c>
      <c r="AP352" s="14">
        <v>0.237512466239411</v>
      </c>
      <c r="AQ352" s="14">
        <v>0.21907453546895</v>
      </c>
      <c r="AR352" s="14">
        <v>0.22254122990181799</v>
      </c>
      <c r="AS352" s="14">
        <v>0.23211026651487601</v>
      </c>
      <c r="AT352" s="14">
        <v>0.23645454726249901</v>
      </c>
      <c r="AU352" s="14">
        <v>0.198746009880096</v>
      </c>
      <c r="AV352" s="14">
        <v>0.199212667175476</v>
      </c>
      <c r="AW352" s="14">
        <v>0.236591487581117</v>
      </c>
      <c r="AX352" s="14">
        <v>0.19640630676363099</v>
      </c>
      <c r="AY352" s="14">
        <v>0.24572207131766999</v>
      </c>
      <c r="AZ352" s="14">
        <v>0.207299199703076</v>
      </c>
      <c r="BA352" s="14">
        <v>0.15476288525350301</v>
      </c>
      <c r="BB352" s="14"/>
      <c r="BC352" s="14">
        <v>0.16944970924449601</v>
      </c>
      <c r="BD352" s="14">
        <v>0.23460327740435499</v>
      </c>
      <c r="BE352" s="14"/>
      <c r="BF352" s="14">
        <v>0.25260406506592797</v>
      </c>
      <c r="BG352" s="14">
        <v>0.21830379589586099</v>
      </c>
      <c r="BH352" s="14">
        <v>0.202898745941054</v>
      </c>
      <c r="BI352" s="14">
        <v>0.14767997490805801</v>
      </c>
      <c r="BJ352" s="14"/>
      <c r="BK352" s="14">
        <v>0.24566488406258</v>
      </c>
      <c r="BL352" s="14">
        <v>0.22696058248501799</v>
      </c>
      <c r="BM352" s="14">
        <v>0.21446181316812701</v>
      </c>
      <c r="BN352" s="14">
        <v>0.17147893203103101</v>
      </c>
      <c r="BO352" s="14"/>
      <c r="BP352" s="14">
        <v>0.18722044040650199</v>
      </c>
      <c r="BQ352" s="14">
        <v>0.26662415343217899</v>
      </c>
      <c r="BR352" s="14">
        <v>0.324642408367665</v>
      </c>
      <c r="BS352" s="14">
        <v>0.210684483932497</v>
      </c>
      <c r="BT352" s="14">
        <v>0.16824004739849499</v>
      </c>
    </row>
    <row r="353" spans="2:72" x14ac:dyDescent="0.35">
      <c r="B353" t="s">
        <v>202</v>
      </c>
      <c r="C353" s="14">
        <v>0.252412893968679</v>
      </c>
      <c r="D353" s="14">
        <v>0.282003595771468</v>
      </c>
      <c r="E353" s="14">
        <v>0.224178604201834</v>
      </c>
      <c r="F353" s="14"/>
      <c r="G353" s="14">
        <v>0.18508085843827901</v>
      </c>
      <c r="H353" s="14">
        <v>0.23502155988086201</v>
      </c>
      <c r="I353" s="14">
        <v>0.23885454248600199</v>
      </c>
      <c r="J353" s="14">
        <v>0.241292526048416</v>
      </c>
      <c r="K353" s="14">
        <v>0.27308519418699601</v>
      </c>
      <c r="L353" s="14">
        <v>0.31736783753418801</v>
      </c>
      <c r="M353" s="14"/>
      <c r="N353" s="14">
        <v>0.26800479557911</v>
      </c>
      <c r="O353" s="14">
        <v>0.23967923835545099</v>
      </c>
      <c r="P353" s="14">
        <v>0.26844329597820199</v>
      </c>
      <c r="Q353" s="14">
        <v>0.23350693239044201</v>
      </c>
      <c r="R353" s="14"/>
      <c r="S353" s="14">
        <v>0.25895831160858701</v>
      </c>
      <c r="T353" s="14">
        <v>0.25910646022831602</v>
      </c>
      <c r="U353" s="14">
        <v>0.23121406539470901</v>
      </c>
      <c r="V353" s="14">
        <v>0.26493338623481599</v>
      </c>
      <c r="W353" s="14">
        <v>0.22818797306396599</v>
      </c>
      <c r="X353" s="14">
        <v>0.24984841570165001</v>
      </c>
      <c r="Y353" s="14">
        <v>0.24248449055771401</v>
      </c>
      <c r="Z353" s="14">
        <v>0.225387445154311</v>
      </c>
      <c r="AA353" s="14">
        <v>0.26331207306214299</v>
      </c>
      <c r="AB353" s="14">
        <v>0.259187861076558</v>
      </c>
      <c r="AC353" s="14">
        <v>0.26830109392903601</v>
      </c>
      <c r="AD353" s="14">
        <v>0.25180166945585197</v>
      </c>
      <c r="AE353" s="14"/>
      <c r="AF353" s="14">
        <v>0.26039483359165599</v>
      </c>
      <c r="AG353" s="14">
        <v>0.23895736759113101</v>
      </c>
      <c r="AH353" s="14">
        <v>0.23727984098034499</v>
      </c>
      <c r="AI353" s="14">
        <v>0.263643827080624</v>
      </c>
      <c r="AJ353" s="14">
        <v>0.27135215013736302</v>
      </c>
      <c r="AK353" s="14"/>
      <c r="AL353" s="14">
        <v>9.5911355477662205E-2</v>
      </c>
      <c r="AM353" s="14">
        <v>0.23013916954557601</v>
      </c>
      <c r="AN353" s="14">
        <v>0.21202335403280401</v>
      </c>
      <c r="AO353" s="14">
        <v>0.247135830986662</v>
      </c>
      <c r="AP353" s="14">
        <v>0.25152822236016498</v>
      </c>
      <c r="AQ353" s="14">
        <v>0.26650362206942302</v>
      </c>
      <c r="AR353" s="14">
        <v>0.259219905966523</v>
      </c>
      <c r="AS353" s="14">
        <v>0.26531149122533798</v>
      </c>
      <c r="AT353" s="14">
        <v>0.27456533693153701</v>
      </c>
      <c r="AU353" s="14">
        <v>0.26229629462337201</v>
      </c>
      <c r="AV353" s="14">
        <v>0.25466489535623699</v>
      </c>
      <c r="AW353" s="14">
        <v>0.24499514932563901</v>
      </c>
      <c r="AX353" s="14">
        <v>0.253416734962779</v>
      </c>
      <c r="AY353" s="14">
        <v>0.24316732512135</v>
      </c>
      <c r="AZ353" s="14">
        <v>0.28332305521899398</v>
      </c>
      <c r="BA353" s="14">
        <v>0.26864198733621403</v>
      </c>
      <c r="BB353" s="14"/>
      <c r="BC353" s="14">
        <v>0.24663458634730201</v>
      </c>
      <c r="BD353" s="14">
        <v>0.254945175316031</v>
      </c>
      <c r="BE353" s="14"/>
      <c r="BF353" s="14">
        <v>0.28605010884695298</v>
      </c>
      <c r="BG353" s="14">
        <v>0.262723666418752</v>
      </c>
      <c r="BH353" s="14">
        <v>0.23453829801752599</v>
      </c>
      <c r="BI353" s="14">
        <v>0.18899816182770501</v>
      </c>
      <c r="BJ353" s="14"/>
      <c r="BK353" s="14">
        <v>0.29410824881362102</v>
      </c>
      <c r="BL353" s="14">
        <v>0.27047943387941098</v>
      </c>
      <c r="BM353" s="14">
        <v>0.24190219533175999</v>
      </c>
      <c r="BN353" s="14">
        <v>0.20920612964699301</v>
      </c>
      <c r="BO353" s="14"/>
      <c r="BP353" s="14">
        <v>0.254724666302097</v>
      </c>
      <c r="BQ353" s="14">
        <v>0.26280070400046002</v>
      </c>
      <c r="BR353" s="14">
        <v>0.34065119493613</v>
      </c>
      <c r="BS353" s="14">
        <v>0.31891065419248399</v>
      </c>
      <c r="BT353" s="14">
        <v>0.14764469928618501</v>
      </c>
    </row>
    <row r="354" spans="2:72" x14ac:dyDescent="0.35">
      <c r="B354" t="s">
        <v>203</v>
      </c>
      <c r="C354" s="14">
        <v>1.4619853810889099E-2</v>
      </c>
      <c r="D354" s="14">
        <v>1.7482695352570601E-2</v>
      </c>
      <c r="E354" s="14">
        <v>1.1632698069736099E-2</v>
      </c>
      <c r="F354" s="14"/>
      <c r="G354" s="14">
        <v>3.4283621484437497E-2</v>
      </c>
      <c r="H354" s="14">
        <v>2.3982742028304801E-2</v>
      </c>
      <c r="I354" s="14">
        <v>1.7808385502781798E-2</v>
      </c>
      <c r="J354" s="14">
        <v>1.1924858257189801E-2</v>
      </c>
      <c r="K354" s="14">
        <v>1.65927808647844E-3</v>
      </c>
      <c r="L354" s="14">
        <v>2.2584600531324402E-3</v>
      </c>
      <c r="M354" s="14"/>
      <c r="N354" s="14">
        <v>1.15477391000527E-2</v>
      </c>
      <c r="O354" s="14">
        <v>1.4187561532145799E-2</v>
      </c>
      <c r="P354" s="14">
        <v>1.5335214025399E-2</v>
      </c>
      <c r="Q354" s="14">
        <v>1.7986457121457199E-2</v>
      </c>
      <c r="R354" s="14"/>
      <c r="S354" s="14">
        <v>2.3403116646521602E-2</v>
      </c>
      <c r="T354" s="14">
        <v>1.04613959193069E-2</v>
      </c>
      <c r="U354" s="14">
        <v>1.8539283171006501E-2</v>
      </c>
      <c r="V354" s="14">
        <v>6.8657330456346304E-3</v>
      </c>
      <c r="W354" s="14">
        <v>1.6897872248023599E-2</v>
      </c>
      <c r="X354" s="14">
        <v>2.5090320022766299E-2</v>
      </c>
      <c r="Y354" s="14">
        <v>1.21100371505423E-2</v>
      </c>
      <c r="Z354" s="14">
        <v>1.13453811196187E-2</v>
      </c>
      <c r="AA354" s="14">
        <v>1.21277734428738E-2</v>
      </c>
      <c r="AB354" s="14">
        <v>7.4270692208151402E-3</v>
      </c>
      <c r="AC354" s="14">
        <v>1.3113419456241801E-2</v>
      </c>
      <c r="AD354" s="14">
        <v>1.20199970041173E-2</v>
      </c>
      <c r="AE354" s="14"/>
      <c r="AF354" s="14">
        <v>1.5387403591424801E-2</v>
      </c>
      <c r="AG354" s="14">
        <v>1.34807832708002E-2</v>
      </c>
      <c r="AH354" s="14">
        <v>1.32052060260927E-2</v>
      </c>
      <c r="AI354" s="14">
        <v>1.7061098376414299E-2</v>
      </c>
      <c r="AJ354" s="14">
        <v>4.5125248428748502E-2</v>
      </c>
      <c r="AK354" s="14"/>
      <c r="AL354" s="14">
        <v>2.6726246563953501E-2</v>
      </c>
      <c r="AM354" s="14">
        <v>2.68687715873983E-2</v>
      </c>
      <c r="AN354" s="14">
        <v>9.1700507833048107E-3</v>
      </c>
      <c r="AO354" s="14">
        <v>1.3344537677896199E-2</v>
      </c>
      <c r="AP354" s="14">
        <v>1.6598710157840198E-2</v>
      </c>
      <c r="AQ354" s="14">
        <v>1.5058784849394401E-2</v>
      </c>
      <c r="AR354" s="14">
        <v>1.55173806612673E-2</v>
      </c>
      <c r="AS354" s="14">
        <v>1.30175427414245E-2</v>
      </c>
      <c r="AT354" s="14">
        <v>1.00068966030711E-2</v>
      </c>
      <c r="AU354" s="14">
        <v>1.68890693277658E-2</v>
      </c>
      <c r="AV354" s="14">
        <v>1.32396344845108E-2</v>
      </c>
      <c r="AW354" s="14">
        <v>1.7898737194834601E-2</v>
      </c>
      <c r="AX354" s="14">
        <v>1.7904993236253001E-2</v>
      </c>
      <c r="AY354" s="14">
        <v>2.1017929625161001E-2</v>
      </c>
      <c r="AZ354" s="14">
        <v>9.5598721111909302E-3</v>
      </c>
      <c r="BA354" s="14">
        <v>1.53882978163759E-2</v>
      </c>
      <c r="BB354" s="14"/>
      <c r="BC354" s="14">
        <v>1.97960813181275E-2</v>
      </c>
      <c r="BD354" s="14">
        <v>1.2351427616732301E-2</v>
      </c>
      <c r="BE354" s="14"/>
      <c r="BF354" s="14">
        <v>2.8566685249685302E-3</v>
      </c>
      <c r="BG354" s="14">
        <v>1.00287376628246E-2</v>
      </c>
      <c r="BH354" s="14">
        <v>2.4160980010453401E-2</v>
      </c>
      <c r="BI354" s="14">
        <v>3.2825680607477301E-2</v>
      </c>
      <c r="BJ354" s="14"/>
      <c r="BK354" s="14">
        <v>5.5446453139207999E-3</v>
      </c>
      <c r="BL354" s="14">
        <v>7.9090584143489007E-3</v>
      </c>
      <c r="BM354" s="14">
        <v>2.1208362791499801E-2</v>
      </c>
      <c r="BN354" s="14">
        <v>1.9386562598440502E-2</v>
      </c>
      <c r="BO354" s="14"/>
      <c r="BP354" s="14">
        <v>2.02504487042094E-2</v>
      </c>
      <c r="BQ354" s="14">
        <v>7.2853039252678197E-3</v>
      </c>
      <c r="BR354" s="14">
        <v>0</v>
      </c>
      <c r="BS354" s="14">
        <v>4.7135341690227404E-3</v>
      </c>
      <c r="BT354" s="14">
        <v>2.9154712575065699E-2</v>
      </c>
    </row>
    <row r="355" spans="2:72" x14ac:dyDescent="0.35">
      <c r="B355" t="s">
        <v>204</v>
      </c>
      <c r="C355" s="14">
        <v>7.1534814704693805E-2</v>
      </c>
      <c r="D355" s="14">
        <v>5.6057839243307699E-2</v>
      </c>
      <c r="E355" s="14">
        <v>8.6952204995698695E-2</v>
      </c>
      <c r="F355" s="14"/>
      <c r="G355" s="14">
        <v>4.7882789417108697E-2</v>
      </c>
      <c r="H355" s="14">
        <v>3.3192078441734801E-2</v>
      </c>
      <c r="I355" s="14">
        <v>7.4202008658413005E-2</v>
      </c>
      <c r="J355" s="14">
        <v>8.5569789787407896E-2</v>
      </c>
      <c r="K355" s="14">
        <v>9.9571502519932603E-2</v>
      </c>
      <c r="L355" s="14">
        <v>8.6030344129980105E-2</v>
      </c>
      <c r="M355" s="14"/>
      <c r="N355" s="14">
        <v>5.3326302918981099E-2</v>
      </c>
      <c r="O355" s="14">
        <v>8.8374451275634897E-2</v>
      </c>
      <c r="P355" s="14">
        <v>7.2123339305075598E-2</v>
      </c>
      <c r="Q355" s="14">
        <v>7.4289444805767907E-2</v>
      </c>
      <c r="R355" s="14"/>
      <c r="S355" s="14">
        <v>5.3951848109092398E-2</v>
      </c>
      <c r="T355" s="14">
        <v>7.7187975551343102E-2</v>
      </c>
      <c r="U355" s="14">
        <v>8.3103754174451899E-2</v>
      </c>
      <c r="V355" s="14">
        <v>6.9944088661206896E-2</v>
      </c>
      <c r="W355" s="14">
        <v>7.4080999836200395E-2</v>
      </c>
      <c r="X355" s="14">
        <v>5.9718386589418401E-2</v>
      </c>
      <c r="Y355" s="14">
        <v>8.6114282870109402E-2</v>
      </c>
      <c r="Z355" s="14">
        <v>7.8345413163563596E-2</v>
      </c>
      <c r="AA355" s="14">
        <v>7.8377493164396295E-2</v>
      </c>
      <c r="AB355" s="14">
        <v>6.1822792213055401E-2</v>
      </c>
      <c r="AC355" s="14">
        <v>8.6511981554787704E-2</v>
      </c>
      <c r="AD355" s="14">
        <v>6.3610394106027604E-2</v>
      </c>
      <c r="AE355" s="14"/>
      <c r="AF355" s="14">
        <v>8.7272072329114103E-2</v>
      </c>
      <c r="AG355" s="14">
        <v>7.5086564601034106E-2</v>
      </c>
      <c r="AH355" s="14">
        <v>7.1510820623741006E-2</v>
      </c>
      <c r="AI355" s="14">
        <v>4.6555530994058202E-2</v>
      </c>
      <c r="AJ355" s="14">
        <v>2.5017913885445799E-2</v>
      </c>
      <c r="AK355" s="14"/>
      <c r="AL355" s="14">
        <v>7.3411367740507105E-2</v>
      </c>
      <c r="AM355" s="14">
        <v>6.0271184234398201E-2</v>
      </c>
      <c r="AN355" s="14">
        <v>0.10130294140919401</v>
      </c>
      <c r="AO355" s="14">
        <v>9.3420821300449597E-2</v>
      </c>
      <c r="AP355" s="14">
        <v>7.0487274104801101E-2</v>
      </c>
      <c r="AQ355" s="14">
        <v>7.2614908837971406E-2</v>
      </c>
      <c r="AR355" s="14">
        <v>5.9392006231096597E-2</v>
      </c>
      <c r="AS355" s="14">
        <v>7.5022525614475297E-2</v>
      </c>
      <c r="AT355" s="14">
        <v>8.6908192248441901E-2</v>
      </c>
      <c r="AU355" s="14">
        <v>7.1408006144093095E-2</v>
      </c>
      <c r="AV355" s="14">
        <v>5.5833414575883103E-2</v>
      </c>
      <c r="AW355" s="14">
        <v>5.63304975942059E-2</v>
      </c>
      <c r="AX355" s="14">
        <v>7.0283580557107594E-2</v>
      </c>
      <c r="AY355" s="14">
        <v>3.5909712575633197E-2</v>
      </c>
      <c r="AZ355" s="14">
        <v>4.4358996140043898E-2</v>
      </c>
      <c r="BA355" s="14">
        <v>3.7802806047517297E-2</v>
      </c>
      <c r="BB355" s="14"/>
      <c r="BC355" s="14">
        <v>4.2359716304170299E-2</v>
      </c>
      <c r="BD355" s="14">
        <v>8.4320488699181406E-2</v>
      </c>
      <c r="BE355" s="14"/>
      <c r="BF355" s="14">
        <v>6.2037946901057198E-2</v>
      </c>
      <c r="BG355" s="14">
        <v>7.89392110609098E-2</v>
      </c>
      <c r="BH355" s="14">
        <v>6.8981466904250693E-2</v>
      </c>
      <c r="BI355" s="14">
        <v>7.8041091921130207E-2</v>
      </c>
      <c r="BJ355" s="14"/>
      <c r="BK355" s="14">
        <v>5.5256181912807699E-2</v>
      </c>
      <c r="BL355" s="14">
        <v>6.8350575999865201E-2</v>
      </c>
      <c r="BM355" s="14">
        <v>7.3270554685769498E-2</v>
      </c>
      <c r="BN355" s="14">
        <v>8.8947768441222402E-2</v>
      </c>
      <c r="BO355" s="14"/>
      <c r="BP355" s="14">
        <v>3.2115401134162003E-2</v>
      </c>
      <c r="BQ355" s="14">
        <v>0.119290393335669</v>
      </c>
      <c r="BR355" s="14">
        <v>8.5888970543711404E-2</v>
      </c>
      <c r="BS355" s="14">
        <v>3.5665147218495702E-2</v>
      </c>
      <c r="BT355" s="14">
        <v>0.10456726693817001</v>
      </c>
    </row>
    <row r="356" spans="2:72" x14ac:dyDescent="0.35">
      <c r="B356" t="s">
        <v>205</v>
      </c>
      <c r="C356" s="14">
        <v>2.6404655648491201E-2</v>
      </c>
      <c r="D356" s="14">
        <v>1.99264786115219E-2</v>
      </c>
      <c r="E356" s="14">
        <v>3.2121822049588099E-2</v>
      </c>
      <c r="F356" s="14"/>
      <c r="G356" s="14">
        <v>1.9116829532204602E-2</v>
      </c>
      <c r="H356" s="14">
        <v>2.1932200413540399E-2</v>
      </c>
      <c r="I356" s="14">
        <v>2.8829972580410802E-2</v>
      </c>
      <c r="J356" s="14">
        <v>3.4545879776207399E-2</v>
      </c>
      <c r="K356" s="14">
        <v>3.3886690679078402E-2</v>
      </c>
      <c r="L356" s="14">
        <v>2.12712068991537E-2</v>
      </c>
      <c r="M356" s="14"/>
      <c r="N356" s="14">
        <v>1.486003610133E-2</v>
      </c>
      <c r="O356" s="14">
        <v>2.8022858827320501E-2</v>
      </c>
      <c r="P356" s="14">
        <v>1.8822468339263598E-2</v>
      </c>
      <c r="Q356" s="14">
        <v>4.3210613124187502E-2</v>
      </c>
      <c r="R356" s="14"/>
      <c r="S356" s="14">
        <v>1.67381910821255E-2</v>
      </c>
      <c r="T356" s="14">
        <v>2.3688623397904601E-2</v>
      </c>
      <c r="U356" s="14">
        <v>3.8672797774988298E-2</v>
      </c>
      <c r="V356" s="14">
        <v>1.8383903225618801E-2</v>
      </c>
      <c r="W356" s="14">
        <v>3.6422331136480003E-2</v>
      </c>
      <c r="X356" s="14">
        <v>3.5504409822047701E-2</v>
      </c>
      <c r="Y356" s="14">
        <v>3.3863619546633902E-2</v>
      </c>
      <c r="Z356" s="14">
        <v>2.0941032889063099E-2</v>
      </c>
      <c r="AA356" s="14">
        <v>2.2892226779160599E-2</v>
      </c>
      <c r="AB356" s="14">
        <v>2.5519739540212499E-2</v>
      </c>
      <c r="AC356" s="14">
        <v>2.23459895950575E-2</v>
      </c>
      <c r="AD356" s="14">
        <v>3.3664479331393299E-2</v>
      </c>
      <c r="AE356" s="14"/>
      <c r="AF356" s="14">
        <v>3.5344721885292897E-2</v>
      </c>
      <c r="AG356" s="14">
        <v>2.8241139350278301E-2</v>
      </c>
      <c r="AH356" s="14">
        <v>2.1894724671166699E-2</v>
      </c>
      <c r="AI356" s="14">
        <v>9.1132072764129792E-3</v>
      </c>
      <c r="AJ356" s="14">
        <v>0</v>
      </c>
      <c r="AK356" s="14"/>
      <c r="AL356" s="14">
        <v>9.9007593024351595E-2</v>
      </c>
      <c r="AM356" s="14">
        <v>5.8224773536676003E-2</v>
      </c>
      <c r="AN356" s="14">
        <v>3.3258642377857903E-2</v>
      </c>
      <c r="AO356" s="14">
        <v>3.6173605578841E-2</v>
      </c>
      <c r="AP356" s="14">
        <v>2.5639351647895901E-2</v>
      </c>
      <c r="AQ356" s="14">
        <v>2.2383525942794899E-2</v>
      </c>
      <c r="AR356" s="14">
        <v>1.7204912973287498E-2</v>
      </c>
      <c r="AS356" s="14">
        <v>1.6392838475484801E-2</v>
      </c>
      <c r="AT356" s="14">
        <v>2.1583831403256402E-2</v>
      </c>
      <c r="AU356" s="14">
        <v>3.6020867802058397E-2</v>
      </c>
      <c r="AV356" s="14">
        <v>2.56912935143663E-2</v>
      </c>
      <c r="AW356" s="14">
        <v>1.6219371797606401E-2</v>
      </c>
      <c r="AX356" s="14">
        <v>1.30551863917564E-2</v>
      </c>
      <c r="AY356" s="14">
        <v>6.1614827643102403E-3</v>
      </c>
      <c r="AZ356" s="14">
        <v>0</v>
      </c>
      <c r="BA356" s="14">
        <v>1.30396665536357E-2</v>
      </c>
      <c r="BB356" s="14"/>
      <c r="BC356" s="14">
        <v>1.93791690361577E-2</v>
      </c>
      <c r="BD356" s="14">
        <v>2.94834998136345E-2</v>
      </c>
      <c r="BE356" s="14"/>
      <c r="BF356" s="14">
        <v>1.42719056857449E-2</v>
      </c>
      <c r="BG356" s="14">
        <v>1.6188987574810298E-2</v>
      </c>
      <c r="BH356" s="14">
        <v>3.0087412680666802E-2</v>
      </c>
      <c r="BI356" s="14">
        <v>7.1354751911202594E-2</v>
      </c>
      <c r="BJ356" s="14"/>
      <c r="BK356" s="14">
        <v>1.13711315165061E-2</v>
      </c>
      <c r="BL356" s="14">
        <v>1.8010140183080399E-2</v>
      </c>
      <c r="BM356" s="14">
        <v>2.0082817521235599E-2</v>
      </c>
      <c r="BN356" s="14">
        <v>6.0110394071218903E-2</v>
      </c>
      <c r="BO356" s="14"/>
      <c r="BP356" s="14">
        <v>1.5094481919767099E-2</v>
      </c>
      <c r="BQ356" s="14">
        <v>3.2624325942492899E-2</v>
      </c>
      <c r="BR356" s="14">
        <v>2.4478014689721401E-2</v>
      </c>
      <c r="BS356" s="14">
        <v>4.5907885290651599E-3</v>
      </c>
      <c r="BT356" s="14">
        <v>5.3610649709264997E-2</v>
      </c>
    </row>
    <row r="357" spans="2:72" x14ac:dyDescent="0.35">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row>
    <row r="358" spans="2:72" x14ac:dyDescent="0.35">
      <c r="B358" s="6" t="s">
        <v>212</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row>
    <row r="359" spans="2:72" x14ac:dyDescent="0.35">
      <c r="B359" s="21" t="s">
        <v>106</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row>
    <row r="360" spans="2:72" x14ac:dyDescent="0.35">
      <c r="B360" t="s">
        <v>197</v>
      </c>
      <c r="C360" s="14">
        <v>0.101367505160342</v>
      </c>
      <c r="D360" s="14">
        <v>0.12680902803104999</v>
      </c>
      <c r="E360" s="14">
        <v>7.67405218566303E-2</v>
      </c>
      <c r="F360" s="14"/>
      <c r="G360" s="14">
        <v>0.137005934139525</v>
      </c>
      <c r="H360" s="14">
        <v>0.16212186917420199</v>
      </c>
      <c r="I360" s="14">
        <v>0.12544014536649101</v>
      </c>
      <c r="J360" s="14">
        <v>8.4003521444443105E-2</v>
      </c>
      <c r="K360" s="14">
        <v>5.6151818705890602E-2</v>
      </c>
      <c r="L360" s="14">
        <v>5.3141886365406399E-2</v>
      </c>
      <c r="M360" s="14"/>
      <c r="N360" s="14">
        <v>0.15988542508936401</v>
      </c>
      <c r="O360" s="14">
        <v>8.0027975173924196E-2</v>
      </c>
      <c r="P360" s="14">
        <v>9.6442560507816896E-2</v>
      </c>
      <c r="Q360" s="14">
        <v>6.5712417973218501E-2</v>
      </c>
      <c r="R360" s="14"/>
      <c r="S360" s="14">
        <v>0.17704811495401501</v>
      </c>
      <c r="T360" s="14">
        <v>7.7400443089620297E-2</v>
      </c>
      <c r="U360" s="14">
        <v>7.8424910609163206E-2</v>
      </c>
      <c r="V360" s="14">
        <v>8.6713851743508097E-2</v>
      </c>
      <c r="W360" s="14">
        <v>9.8887802793175203E-2</v>
      </c>
      <c r="X360" s="14">
        <v>0.103019013151851</v>
      </c>
      <c r="Y360" s="14">
        <v>6.8808805469082204E-2</v>
      </c>
      <c r="Z360" s="14">
        <v>8.9123862060262196E-2</v>
      </c>
      <c r="AA360" s="14">
        <v>0.112645291509403</v>
      </c>
      <c r="AB360" s="14">
        <v>9.1648865871885907E-2</v>
      </c>
      <c r="AC360" s="14">
        <v>6.4473956146044106E-2</v>
      </c>
      <c r="AD360" s="14">
        <v>0.110596761791354</v>
      </c>
      <c r="AE360" s="14"/>
      <c r="AF360" s="14">
        <v>5.5387566385869398E-2</v>
      </c>
      <c r="AG360" s="14">
        <v>7.3479793992879502E-2</v>
      </c>
      <c r="AH360" s="14">
        <v>0.13387651059702499</v>
      </c>
      <c r="AI360" s="14">
        <v>0.17942286225187401</v>
      </c>
      <c r="AJ360" s="14">
        <v>0.245760569476586</v>
      </c>
      <c r="AK360" s="14"/>
      <c r="AL360" s="14">
        <v>2.46353288573192E-2</v>
      </c>
      <c r="AM360" s="14">
        <v>7.0548105809513401E-2</v>
      </c>
      <c r="AN360" s="14">
        <v>5.8403794294383998E-2</v>
      </c>
      <c r="AO360" s="14">
        <v>6.7859910710374394E-2</v>
      </c>
      <c r="AP360" s="14">
        <v>6.3779190170455899E-2</v>
      </c>
      <c r="AQ360" s="14">
        <v>6.6005612585885304E-2</v>
      </c>
      <c r="AR360" s="14">
        <v>9.4415291634403806E-2</v>
      </c>
      <c r="AS360" s="14">
        <v>8.9445497620054798E-2</v>
      </c>
      <c r="AT360" s="14">
        <v>0.11265752807300899</v>
      </c>
      <c r="AU360" s="14">
        <v>0.11084202237232001</v>
      </c>
      <c r="AV360" s="14">
        <v>0.107863799124944</v>
      </c>
      <c r="AW360" s="14">
        <v>0.13563765230289301</v>
      </c>
      <c r="AX360" s="14">
        <v>0.14983169405486699</v>
      </c>
      <c r="AY360" s="14">
        <v>0.141845900244322</v>
      </c>
      <c r="AZ360" s="14">
        <v>0.200360050076829</v>
      </c>
      <c r="BA360" s="14">
        <v>0.23376314725782699</v>
      </c>
      <c r="BB360" s="14"/>
      <c r="BC360" s="14">
        <v>0.17549119237251601</v>
      </c>
      <c r="BD360" s="14">
        <v>6.8883594156729594E-2</v>
      </c>
      <c r="BE360" s="14"/>
      <c r="BF360" s="14">
        <v>0.114730789273723</v>
      </c>
      <c r="BG360" s="14">
        <v>9.8585993493229995E-2</v>
      </c>
      <c r="BH360" s="14">
        <v>9.9062398678215993E-2</v>
      </c>
      <c r="BI360" s="14">
        <v>8.4308601477929193E-2</v>
      </c>
      <c r="BJ360" s="14"/>
      <c r="BK360" s="14">
        <v>0.13320189729929499</v>
      </c>
      <c r="BL360" s="14">
        <v>0.132304939916256</v>
      </c>
      <c r="BM360" s="14">
        <v>9.5331658889764803E-2</v>
      </c>
      <c r="BN360" s="14">
        <v>5.0409842088425597E-2</v>
      </c>
      <c r="BO360" s="14"/>
      <c r="BP360" s="14">
        <v>0.12793360198022399</v>
      </c>
      <c r="BQ360" s="14">
        <v>6.7299706478463894E-2</v>
      </c>
      <c r="BR360" s="14">
        <v>4.99457409808182E-2</v>
      </c>
      <c r="BS360" s="14">
        <v>0.180665771686323</v>
      </c>
      <c r="BT360" s="14">
        <v>4.4701932492385299E-2</v>
      </c>
    </row>
    <row r="361" spans="2:72" x14ac:dyDescent="0.35">
      <c r="B361" t="s">
        <v>198</v>
      </c>
      <c r="C361" s="14">
        <v>0.12473142721787001</v>
      </c>
      <c r="D361" s="14">
        <v>9.4429735199209594E-2</v>
      </c>
      <c r="E361" s="14">
        <v>0.154099566457364</v>
      </c>
      <c r="F361" s="14"/>
      <c r="G361" s="14">
        <v>0.12402402797084899</v>
      </c>
      <c r="H361" s="14">
        <v>0.128964087723453</v>
      </c>
      <c r="I361" s="14">
        <v>0.12988822486159901</v>
      </c>
      <c r="J361" s="14">
        <v>0.14902780142569</v>
      </c>
      <c r="K361" s="14">
        <v>0.111054469431007</v>
      </c>
      <c r="L361" s="14">
        <v>0.107010428890405</v>
      </c>
      <c r="M361" s="14"/>
      <c r="N361" s="14">
        <v>0.103075358903812</v>
      </c>
      <c r="O361" s="14">
        <v>0.109985911404668</v>
      </c>
      <c r="P361" s="14">
        <v>0.12652570669650401</v>
      </c>
      <c r="Q361" s="14">
        <v>0.161358501928307</v>
      </c>
      <c r="R361" s="14"/>
      <c r="S361" s="14">
        <v>0.117204047580796</v>
      </c>
      <c r="T361" s="14">
        <v>0.11549269704095599</v>
      </c>
      <c r="U361" s="14">
        <v>0.135009919945666</v>
      </c>
      <c r="V361" s="14">
        <v>0.117950926717504</v>
      </c>
      <c r="W361" s="14">
        <v>0.10107949032538401</v>
      </c>
      <c r="X361" s="14">
        <v>0.130492100537594</v>
      </c>
      <c r="Y361" s="14">
        <v>0.14339932216860601</v>
      </c>
      <c r="Z361" s="14">
        <v>0.15519631023522801</v>
      </c>
      <c r="AA361" s="14">
        <v>0.12215957991357999</v>
      </c>
      <c r="AB361" s="14">
        <v>0.122428589607962</v>
      </c>
      <c r="AC361" s="14">
        <v>0.14357155083347301</v>
      </c>
      <c r="AD361" s="14">
        <v>0.12518038276208501</v>
      </c>
      <c r="AE361" s="14"/>
      <c r="AF361" s="14">
        <v>0.15162910460183901</v>
      </c>
      <c r="AG361" s="14">
        <v>0.125355701339982</v>
      </c>
      <c r="AH361" s="14">
        <v>0.116718232003898</v>
      </c>
      <c r="AI361" s="14">
        <v>0.103238043289861</v>
      </c>
      <c r="AJ361" s="14">
        <v>0.105133254532445</v>
      </c>
      <c r="AK361" s="14"/>
      <c r="AL361" s="14">
        <v>0.13338464649796899</v>
      </c>
      <c r="AM361" s="14">
        <v>0.15226403964847501</v>
      </c>
      <c r="AN361" s="14">
        <v>0.17628986435934699</v>
      </c>
      <c r="AO361" s="14">
        <v>0.15654534730410599</v>
      </c>
      <c r="AP361" s="14">
        <v>0.13906586067368501</v>
      </c>
      <c r="AQ361" s="14">
        <v>0.13257506959903401</v>
      </c>
      <c r="AR361" s="14">
        <v>0.145029933152406</v>
      </c>
      <c r="AS361" s="14">
        <v>9.6687526109758198E-2</v>
      </c>
      <c r="AT361" s="14">
        <v>0.122758143032689</v>
      </c>
      <c r="AU361" s="14">
        <v>9.7744198873204194E-2</v>
      </c>
      <c r="AV361" s="14">
        <v>9.7233380635754096E-2</v>
      </c>
      <c r="AW361" s="14">
        <v>0.12163053015630899</v>
      </c>
      <c r="AX361" s="14">
        <v>0.10323485886391</v>
      </c>
      <c r="AY361" s="14">
        <v>0.108914221516983</v>
      </c>
      <c r="AZ361" s="14">
        <v>7.6678535615130397E-2</v>
      </c>
      <c r="BA361" s="14">
        <v>8.8601253066355704E-2</v>
      </c>
      <c r="BB361" s="14"/>
      <c r="BC361" s="14">
        <v>0.121368189790655</v>
      </c>
      <c r="BD361" s="14">
        <v>0.126205329952323</v>
      </c>
      <c r="BE361" s="14"/>
      <c r="BF361" s="14">
        <v>7.4902465308494107E-2</v>
      </c>
      <c r="BG361" s="14">
        <v>0.110783886192393</v>
      </c>
      <c r="BH361" s="14">
        <v>0.163559359017314</v>
      </c>
      <c r="BI361" s="14">
        <v>0.19091203356719699</v>
      </c>
      <c r="BJ361" s="14"/>
      <c r="BK361" s="14">
        <v>5.3974848465867399E-2</v>
      </c>
      <c r="BL361" s="14">
        <v>8.6743853856365599E-2</v>
      </c>
      <c r="BM361" s="14">
        <v>0.13747497278270401</v>
      </c>
      <c r="BN361" s="14">
        <v>0.21266311115434799</v>
      </c>
      <c r="BO361" s="14"/>
      <c r="BP361" s="14">
        <v>0.156533706001248</v>
      </c>
      <c r="BQ361" s="14">
        <v>5.6565188697666399E-2</v>
      </c>
      <c r="BR361" s="14">
        <v>6.1391605384608597E-2</v>
      </c>
      <c r="BS361" s="14">
        <v>4.7774707024672097E-2</v>
      </c>
      <c r="BT361" s="14">
        <v>0.23551647071360901</v>
      </c>
    </row>
    <row r="362" spans="2:72" x14ac:dyDescent="0.35">
      <c r="B362" t="s">
        <v>199</v>
      </c>
      <c r="C362" s="14">
        <v>6.9309586440610305E-2</v>
      </c>
      <c r="D362" s="14">
        <v>6.0610318099163202E-2</v>
      </c>
      <c r="E362" s="14">
        <v>7.76246950716689E-2</v>
      </c>
      <c r="F362" s="14"/>
      <c r="G362" s="14">
        <v>0.111334682958121</v>
      </c>
      <c r="H362" s="14">
        <v>8.0499300189050896E-2</v>
      </c>
      <c r="I362" s="14">
        <v>5.7770956543587403E-2</v>
      </c>
      <c r="J362" s="14">
        <v>7.58013085940593E-2</v>
      </c>
      <c r="K362" s="14">
        <v>6.1835696104853198E-2</v>
      </c>
      <c r="L362" s="14">
        <v>4.1511280342364898E-2</v>
      </c>
      <c r="M362" s="14"/>
      <c r="N362" s="14">
        <v>4.3510643275838798E-2</v>
      </c>
      <c r="O362" s="14">
        <v>6.9560346771649795E-2</v>
      </c>
      <c r="P362" s="14">
        <v>7.8885857322978203E-2</v>
      </c>
      <c r="Q362" s="14">
        <v>8.9046301940967701E-2</v>
      </c>
      <c r="R362" s="14"/>
      <c r="S362" s="14">
        <v>6.2354775355453897E-2</v>
      </c>
      <c r="T362" s="14">
        <v>7.2353472747635095E-2</v>
      </c>
      <c r="U362" s="14">
        <v>7.1076182092572202E-2</v>
      </c>
      <c r="V362" s="14">
        <v>7.2152756732793505E-2</v>
      </c>
      <c r="W362" s="14">
        <v>7.6589941779827503E-2</v>
      </c>
      <c r="X362" s="14">
        <v>7.3765829450285605E-2</v>
      </c>
      <c r="Y362" s="14">
        <v>6.3955039419110599E-2</v>
      </c>
      <c r="Z362" s="14">
        <v>7.0839963347219703E-2</v>
      </c>
      <c r="AA362" s="14">
        <v>6.6360162352609595E-2</v>
      </c>
      <c r="AB362" s="14">
        <v>6.9013684154103E-2</v>
      </c>
      <c r="AC362" s="14">
        <v>6.7575889029429695E-2</v>
      </c>
      <c r="AD362" s="14">
        <v>7.1823195113419197E-2</v>
      </c>
      <c r="AE362" s="14"/>
      <c r="AF362" s="14">
        <v>7.3368564488483501E-2</v>
      </c>
      <c r="AG362" s="14">
        <v>9.44647446057824E-2</v>
      </c>
      <c r="AH362" s="14">
        <v>5.6929821635284303E-2</v>
      </c>
      <c r="AI362" s="14">
        <v>4.9351099082576497E-2</v>
      </c>
      <c r="AJ362" s="14">
        <v>3.8447087434694403E-2</v>
      </c>
      <c r="AK362" s="14"/>
      <c r="AL362" s="14">
        <v>0.124027766692288</v>
      </c>
      <c r="AM362" s="14">
        <v>0.105131010183641</v>
      </c>
      <c r="AN362" s="14">
        <v>9.7534942408871797E-2</v>
      </c>
      <c r="AO362" s="14">
        <v>7.6698776821657294E-2</v>
      </c>
      <c r="AP362" s="14">
        <v>7.8708853731563097E-2</v>
      </c>
      <c r="AQ362" s="14">
        <v>8.3893845545043297E-2</v>
      </c>
      <c r="AR362" s="14">
        <v>6.8374891881812699E-2</v>
      </c>
      <c r="AS362" s="14">
        <v>7.20661122392246E-2</v>
      </c>
      <c r="AT362" s="14">
        <v>5.0282692724144103E-2</v>
      </c>
      <c r="AU362" s="14">
        <v>8.08054273476978E-2</v>
      </c>
      <c r="AV362" s="14">
        <v>6.9964467705954797E-2</v>
      </c>
      <c r="AW362" s="14">
        <v>5.2005789545683599E-2</v>
      </c>
      <c r="AX362" s="14">
        <v>4.5714899350412098E-2</v>
      </c>
      <c r="AY362" s="14">
        <v>5.0898267223756899E-2</v>
      </c>
      <c r="AZ362" s="14">
        <v>3.8853408123113997E-2</v>
      </c>
      <c r="BA362" s="14">
        <v>3.2552501234205E-2</v>
      </c>
      <c r="BB362" s="14"/>
      <c r="BC362" s="14">
        <v>5.9843086424192601E-2</v>
      </c>
      <c r="BD362" s="14">
        <v>7.3458178552181702E-2</v>
      </c>
      <c r="BE362" s="14"/>
      <c r="BF362" s="14">
        <v>4.7288680085636803E-2</v>
      </c>
      <c r="BG362" s="14">
        <v>6.5604177716415593E-2</v>
      </c>
      <c r="BH362" s="14">
        <v>8.7711381388431695E-2</v>
      </c>
      <c r="BI362" s="14">
        <v>8.9814990445698295E-2</v>
      </c>
      <c r="BJ362" s="14"/>
      <c r="BK362" s="14">
        <v>3.7918026175319003E-2</v>
      </c>
      <c r="BL362" s="14">
        <v>5.3942019232947697E-2</v>
      </c>
      <c r="BM362" s="14">
        <v>7.5926121280665504E-2</v>
      </c>
      <c r="BN362" s="14">
        <v>0.10547283910010601</v>
      </c>
      <c r="BO362" s="14"/>
      <c r="BP362" s="14">
        <v>7.8181471770050498E-2</v>
      </c>
      <c r="BQ362" s="14">
        <v>5.4787404512844202E-2</v>
      </c>
      <c r="BR362" s="14">
        <v>2.95930935941481E-2</v>
      </c>
      <c r="BS362" s="14">
        <v>2.3970239754497202E-2</v>
      </c>
      <c r="BT362" s="14">
        <v>0.12833633852192899</v>
      </c>
    </row>
    <row r="363" spans="2:72" x14ac:dyDescent="0.35">
      <c r="B363" t="s">
        <v>200</v>
      </c>
      <c r="C363" s="14">
        <v>0.11419693336884799</v>
      </c>
      <c r="D363" s="14">
        <v>8.2759774254974799E-2</v>
      </c>
      <c r="E363" s="14">
        <v>0.14461485120499701</v>
      </c>
      <c r="F363" s="14"/>
      <c r="G363" s="14">
        <v>0.15061745915444999</v>
      </c>
      <c r="H363" s="14">
        <v>0.15469856380361199</v>
      </c>
      <c r="I363" s="14">
        <v>0.14424963836582899</v>
      </c>
      <c r="J363" s="14">
        <v>9.5850275886555703E-2</v>
      </c>
      <c r="K363" s="14">
        <v>8.5678788298702499E-2</v>
      </c>
      <c r="L363" s="14">
        <v>6.6658137256866604E-2</v>
      </c>
      <c r="M363" s="14"/>
      <c r="N363" s="14">
        <v>9.0385456377367196E-2</v>
      </c>
      <c r="O363" s="14">
        <v>0.117126173288659</v>
      </c>
      <c r="P363" s="14">
        <v>0.122394801999769</v>
      </c>
      <c r="Q363" s="14">
        <v>0.130437654992661</v>
      </c>
      <c r="R363" s="14"/>
      <c r="S363" s="14">
        <v>0.106907220670884</v>
      </c>
      <c r="T363" s="14">
        <v>0.113451342047607</v>
      </c>
      <c r="U363" s="14">
        <v>0.13589549715698701</v>
      </c>
      <c r="V363" s="14">
        <v>9.3245628980044598E-2</v>
      </c>
      <c r="W363" s="14">
        <v>0.12165550838895201</v>
      </c>
      <c r="X363" s="14">
        <v>0.13535941518514499</v>
      </c>
      <c r="Y363" s="14">
        <v>0.108023897929931</v>
      </c>
      <c r="Z363" s="14">
        <v>0.13187968688148299</v>
      </c>
      <c r="AA363" s="14">
        <v>0.113767466173596</v>
      </c>
      <c r="AB363" s="14">
        <v>9.1784644944688701E-2</v>
      </c>
      <c r="AC363" s="14">
        <v>0.13829028163235799</v>
      </c>
      <c r="AD363" s="14">
        <v>9.7041079244302497E-2</v>
      </c>
      <c r="AE363" s="14"/>
      <c r="AF363" s="14">
        <v>0.11715976664933</v>
      </c>
      <c r="AG363" s="14">
        <v>0.119988953590055</v>
      </c>
      <c r="AH363" s="14">
        <v>0.110668276701079</v>
      </c>
      <c r="AI363" s="14">
        <v>0.105942323793572</v>
      </c>
      <c r="AJ363" s="14">
        <v>8.6367581505717703E-2</v>
      </c>
      <c r="AK363" s="14"/>
      <c r="AL363" s="14">
        <v>0.218100569346696</v>
      </c>
      <c r="AM363" s="14">
        <v>0.16833518345479601</v>
      </c>
      <c r="AN363" s="14">
        <v>0.14566936152662399</v>
      </c>
      <c r="AO363" s="14">
        <v>0.119740582645894</v>
      </c>
      <c r="AP363" s="14">
        <v>0.117588696437134</v>
      </c>
      <c r="AQ363" s="14">
        <v>0.13012809359119101</v>
      </c>
      <c r="AR363" s="14">
        <v>0.106545327782056</v>
      </c>
      <c r="AS363" s="14">
        <v>8.9016975732863504E-2</v>
      </c>
      <c r="AT363" s="14">
        <v>8.7303286635103394E-2</v>
      </c>
      <c r="AU363" s="14">
        <v>0.11716750461908799</v>
      </c>
      <c r="AV363" s="14">
        <v>0.109017003750146</v>
      </c>
      <c r="AW363" s="14">
        <v>0.117274345793538</v>
      </c>
      <c r="AX363" s="14">
        <v>0.12591009982028001</v>
      </c>
      <c r="AY363" s="14">
        <v>7.4945838791605796E-2</v>
      </c>
      <c r="AZ363" s="14">
        <v>5.9278476058075201E-2</v>
      </c>
      <c r="BA363" s="14">
        <v>8.8288550362648502E-2</v>
      </c>
      <c r="BB363" s="14"/>
      <c r="BC363" s="14">
        <v>0.121461822743732</v>
      </c>
      <c r="BD363" s="14">
        <v>0.11101317351042</v>
      </c>
      <c r="BE363" s="14"/>
      <c r="BF363" s="14">
        <v>5.5792651854093003E-2</v>
      </c>
      <c r="BG363" s="14">
        <v>0.10150917226429</v>
      </c>
      <c r="BH363" s="14">
        <v>0.15237796678270801</v>
      </c>
      <c r="BI363" s="14">
        <v>0.196862937980264</v>
      </c>
      <c r="BJ363" s="14"/>
      <c r="BK363" s="14">
        <v>4.4619038705598198E-2</v>
      </c>
      <c r="BL363" s="14">
        <v>8.2944385235555307E-2</v>
      </c>
      <c r="BM363" s="14">
        <v>0.131467030919832</v>
      </c>
      <c r="BN363" s="14">
        <v>0.187685219286362</v>
      </c>
      <c r="BO363" s="14"/>
      <c r="BP363" s="14">
        <v>0.15848742209119299</v>
      </c>
      <c r="BQ363" s="14">
        <v>5.2503900594345003E-2</v>
      </c>
      <c r="BR363" s="14">
        <v>1.92070806082448E-2</v>
      </c>
      <c r="BS363" s="14">
        <v>4.1258157426221201E-2</v>
      </c>
      <c r="BT363" s="14">
        <v>0.218591593950862</v>
      </c>
    </row>
    <row r="364" spans="2:72" x14ac:dyDescent="0.35">
      <c r="B364" t="s">
        <v>201</v>
      </c>
      <c r="C364" s="14">
        <v>0.25579224433092201</v>
      </c>
      <c r="D364" s="14">
        <v>0.28954918995481399</v>
      </c>
      <c r="E364" s="14">
        <v>0.22375583999305901</v>
      </c>
      <c r="F364" s="14"/>
      <c r="G364" s="14">
        <v>0.20508625164736899</v>
      </c>
      <c r="H364" s="14">
        <v>0.190986143936137</v>
      </c>
      <c r="I364" s="14">
        <v>0.23523958923826799</v>
      </c>
      <c r="J364" s="14">
        <v>0.24512494250632499</v>
      </c>
      <c r="K364" s="14">
        <v>0.30262115365571701</v>
      </c>
      <c r="L364" s="14">
        <v>0.33609366221522502</v>
      </c>
      <c r="M364" s="14"/>
      <c r="N364" s="14">
        <v>0.25646915143022703</v>
      </c>
      <c r="O364" s="14">
        <v>0.28338412588330197</v>
      </c>
      <c r="P364" s="14">
        <v>0.24858597175716199</v>
      </c>
      <c r="Q364" s="14">
        <v>0.231683409331362</v>
      </c>
      <c r="R364" s="14"/>
      <c r="S364" s="14">
        <v>0.22487106326037801</v>
      </c>
      <c r="T364" s="14">
        <v>0.268467784762004</v>
      </c>
      <c r="U364" s="14">
        <v>0.23867518049240699</v>
      </c>
      <c r="V364" s="14">
        <v>0.28132238163328199</v>
      </c>
      <c r="W364" s="14">
        <v>0.26943845240094599</v>
      </c>
      <c r="X364" s="14">
        <v>0.26229109461249001</v>
      </c>
      <c r="Y364" s="14">
        <v>0.26124273060283898</v>
      </c>
      <c r="Z364" s="14">
        <v>0.219604624861059</v>
      </c>
      <c r="AA364" s="14">
        <v>0.25732294562251101</v>
      </c>
      <c r="AB364" s="14">
        <v>0.276641622373273</v>
      </c>
      <c r="AC364" s="14">
        <v>0.25005416359252097</v>
      </c>
      <c r="AD364" s="14">
        <v>0.237984136552915</v>
      </c>
      <c r="AE364" s="14"/>
      <c r="AF364" s="14">
        <v>0.26939222299080701</v>
      </c>
      <c r="AG364" s="14">
        <v>0.26587356550928298</v>
      </c>
      <c r="AH364" s="14">
        <v>0.256677281851101</v>
      </c>
      <c r="AI364" s="14">
        <v>0.214894667219277</v>
      </c>
      <c r="AJ364" s="14">
        <v>0.15071610914097899</v>
      </c>
      <c r="AK364" s="14"/>
      <c r="AL364" s="14">
        <v>0.228383866499663</v>
      </c>
      <c r="AM364" s="14">
        <v>0.15969031634125899</v>
      </c>
      <c r="AN364" s="14">
        <v>0.21648862595405799</v>
      </c>
      <c r="AO364" s="14">
        <v>0.24512979467124699</v>
      </c>
      <c r="AP364" s="14">
        <v>0.25932386362704002</v>
      </c>
      <c r="AQ364" s="14">
        <v>0.27524878867234698</v>
      </c>
      <c r="AR364" s="14">
        <v>0.25296794858933003</v>
      </c>
      <c r="AS364" s="14">
        <v>0.31710835762796102</v>
      </c>
      <c r="AT364" s="14">
        <v>0.27528856020903703</v>
      </c>
      <c r="AU364" s="14">
        <v>0.26488037138315601</v>
      </c>
      <c r="AV364" s="14">
        <v>0.30440540582005199</v>
      </c>
      <c r="AW364" s="14">
        <v>0.25925261401523803</v>
      </c>
      <c r="AX364" s="14">
        <v>0.23941276392990299</v>
      </c>
      <c r="AY364" s="14">
        <v>0.229643500059387</v>
      </c>
      <c r="AZ364" s="14">
        <v>0.28724980375069997</v>
      </c>
      <c r="BA364" s="14">
        <v>0.204472926379483</v>
      </c>
      <c r="BB364" s="14"/>
      <c r="BC364" s="14">
        <v>0.218736440458353</v>
      </c>
      <c r="BD364" s="14">
        <v>0.272031552984284</v>
      </c>
      <c r="BE364" s="14"/>
      <c r="BF364" s="14">
        <v>0.338611952375656</v>
      </c>
      <c r="BG364" s="14">
        <v>0.277310865374297</v>
      </c>
      <c r="BH364" s="14">
        <v>0.19891012059179</v>
      </c>
      <c r="BI364" s="14">
        <v>0.13495055320233201</v>
      </c>
      <c r="BJ364" s="14"/>
      <c r="BK364" s="14">
        <v>0.35676352041522302</v>
      </c>
      <c r="BL364" s="14">
        <v>0.30675679535664102</v>
      </c>
      <c r="BM364" s="14">
        <v>0.22712691732162399</v>
      </c>
      <c r="BN364" s="14">
        <v>0.15021199026351301</v>
      </c>
      <c r="BO364" s="14"/>
      <c r="BP364" s="14">
        <v>0.20230723498471301</v>
      </c>
      <c r="BQ364" s="14">
        <v>0.34642292803212399</v>
      </c>
      <c r="BR364" s="14">
        <v>0.41814687027998898</v>
      </c>
      <c r="BS364" s="14">
        <v>0.32459039832234698</v>
      </c>
      <c r="BT364" s="14">
        <v>0.119507743180943</v>
      </c>
    </row>
    <row r="365" spans="2:72" x14ac:dyDescent="0.35">
      <c r="B365" t="s">
        <v>202</v>
      </c>
      <c r="C365" s="14">
        <v>0.18153728896035901</v>
      </c>
      <c r="D365" s="14">
        <v>0.21316779880144199</v>
      </c>
      <c r="E365" s="14">
        <v>0.15049557160705801</v>
      </c>
      <c r="F365" s="14"/>
      <c r="G365" s="14">
        <v>0.14134854898278401</v>
      </c>
      <c r="H365" s="14">
        <v>0.18901086464040401</v>
      </c>
      <c r="I365" s="14">
        <v>0.165530034583448</v>
      </c>
      <c r="J365" s="14">
        <v>0.176998506956796</v>
      </c>
      <c r="K365" s="14">
        <v>0.18419912142144301</v>
      </c>
      <c r="L365" s="14">
        <v>0.217016163126874</v>
      </c>
      <c r="M365" s="14"/>
      <c r="N365" s="14">
        <v>0.23174084101172701</v>
      </c>
      <c r="O365" s="14">
        <v>0.166834124908256</v>
      </c>
      <c r="P365" s="14">
        <v>0.18199851441380499</v>
      </c>
      <c r="Q365" s="14">
        <v>0.14141887440225601</v>
      </c>
      <c r="R365" s="14"/>
      <c r="S365" s="14">
        <v>0.196357222485047</v>
      </c>
      <c r="T365" s="14">
        <v>0.193746010920506</v>
      </c>
      <c r="U365" s="14">
        <v>0.17490000028017499</v>
      </c>
      <c r="V365" s="14">
        <v>0.20796801423913999</v>
      </c>
      <c r="W365" s="14">
        <v>0.14999404949457401</v>
      </c>
      <c r="X365" s="14">
        <v>0.14463488950339701</v>
      </c>
      <c r="Y365" s="14">
        <v>0.166964099591807</v>
      </c>
      <c r="Z365" s="14">
        <v>0.184565375815055</v>
      </c>
      <c r="AA365" s="14">
        <v>0.181098192178753</v>
      </c>
      <c r="AB365" s="14">
        <v>0.192820894781388</v>
      </c>
      <c r="AC365" s="14">
        <v>0.169827552496052</v>
      </c>
      <c r="AD365" s="14">
        <v>0.20429485203199299</v>
      </c>
      <c r="AE365" s="14"/>
      <c r="AF365" s="14">
        <v>0.14852862141054901</v>
      </c>
      <c r="AG365" s="14">
        <v>0.163045957818853</v>
      </c>
      <c r="AH365" s="14">
        <v>0.18420798774144601</v>
      </c>
      <c r="AI365" s="14">
        <v>0.2395084427601</v>
      </c>
      <c r="AJ365" s="14">
        <v>0.32118542248510001</v>
      </c>
      <c r="AK365" s="14"/>
      <c r="AL365" s="14">
        <v>7.5417133845468498E-2</v>
      </c>
      <c r="AM365" s="14">
        <v>0.15174485283525099</v>
      </c>
      <c r="AN365" s="14">
        <v>0.12618579130539001</v>
      </c>
      <c r="AO365" s="14">
        <v>0.165015933006468</v>
      </c>
      <c r="AP365" s="14">
        <v>0.165757300053371</v>
      </c>
      <c r="AQ365" s="14">
        <v>0.17179702177202</v>
      </c>
      <c r="AR365" s="14">
        <v>0.194745095768112</v>
      </c>
      <c r="AS365" s="14">
        <v>0.16243626077491399</v>
      </c>
      <c r="AT365" s="14">
        <v>0.187846954366299</v>
      </c>
      <c r="AU365" s="14">
        <v>0.16111296965973801</v>
      </c>
      <c r="AV365" s="14">
        <v>0.18795100803604101</v>
      </c>
      <c r="AW365" s="14">
        <v>0.18710859693856299</v>
      </c>
      <c r="AX365" s="14">
        <v>0.21658077281959101</v>
      </c>
      <c r="AY365" s="14">
        <v>0.25995130317899401</v>
      </c>
      <c r="AZ365" s="14">
        <v>0.217195429369337</v>
      </c>
      <c r="BA365" s="14">
        <v>0.284042002741069</v>
      </c>
      <c r="BB365" s="14"/>
      <c r="BC365" s="14">
        <v>0.20617368856049501</v>
      </c>
      <c r="BD365" s="14">
        <v>0.17074065104123501</v>
      </c>
      <c r="BE365" s="14"/>
      <c r="BF365" s="14">
        <v>0.243788289849416</v>
      </c>
      <c r="BG365" s="14">
        <v>0.17605443475115301</v>
      </c>
      <c r="BH365" s="14">
        <v>0.15619034357324801</v>
      </c>
      <c r="BI365" s="14">
        <v>0.11177133755355501</v>
      </c>
      <c r="BJ365" s="14"/>
      <c r="BK365" s="14">
        <v>0.25718730839993698</v>
      </c>
      <c r="BL365" s="14">
        <v>0.20999318245050699</v>
      </c>
      <c r="BM365" s="14">
        <v>0.17070275416402</v>
      </c>
      <c r="BN365" s="14">
        <v>9.34083377189837E-2</v>
      </c>
      <c r="BO365" s="14"/>
      <c r="BP365" s="14">
        <v>0.167392270398453</v>
      </c>
      <c r="BQ365" s="14">
        <v>0.189706808330003</v>
      </c>
      <c r="BR365" s="14">
        <v>0.23536998682691901</v>
      </c>
      <c r="BS365" s="14">
        <v>0.29415336789292501</v>
      </c>
      <c r="BT365" s="14">
        <v>6.2491339751730803E-2</v>
      </c>
    </row>
    <row r="366" spans="2:72" x14ac:dyDescent="0.35">
      <c r="B366" t="s">
        <v>203</v>
      </c>
      <c r="C366" s="14">
        <v>1.4752472444001401E-2</v>
      </c>
      <c r="D366" s="14">
        <v>1.7037428123819E-2</v>
      </c>
      <c r="E366" s="14">
        <v>1.23296999510452E-2</v>
      </c>
      <c r="F366" s="14"/>
      <c r="G366" s="14">
        <v>4.8999800920125999E-2</v>
      </c>
      <c r="H366" s="14">
        <v>2.02482386003341E-2</v>
      </c>
      <c r="I366" s="14">
        <v>1.3345716960288001E-2</v>
      </c>
      <c r="J366" s="14">
        <v>5.9314542612030298E-3</v>
      </c>
      <c r="K366" s="14">
        <v>4.3088642982898103E-3</v>
      </c>
      <c r="L366" s="14">
        <v>2.90308073882108E-3</v>
      </c>
      <c r="M366" s="14"/>
      <c r="N366" s="14">
        <v>9.6942759978940508E-3</v>
      </c>
      <c r="O366" s="14">
        <v>1.2962775016201701E-2</v>
      </c>
      <c r="P366" s="14">
        <v>1.271689518648E-2</v>
      </c>
      <c r="Q366" s="14">
        <v>2.3686434412658101E-2</v>
      </c>
      <c r="R366" s="14"/>
      <c r="S366" s="14">
        <v>2.1137470765218599E-2</v>
      </c>
      <c r="T366" s="14">
        <v>1.09600688095952E-2</v>
      </c>
      <c r="U366" s="14">
        <v>9.2718767810741308E-3</v>
      </c>
      <c r="V366" s="14">
        <v>1.34526809568729E-2</v>
      </c>
      <c r="W366" s="14">
        <v>1.4646643398508101E-2</v>
      </c>
      <c r="X366" s="14">
        <v>2.3780204172786298E-2</v>
      </c>
      <c r="Y366" s="14">
        <v>1.26923634736999E-2</v>
      </c>
      <c r="Z366" s="14">
        <v>1.1267367403006901E-2</v>
      </c>
      <c r="AA366" s="14">
        <v>1.37825886966297E-2</v>
      </c>
      <c r="AB366" s="14">
        <v>7.3218092893158797E-3</v>
      </c>
      <c r="AC366" s="14">
        <v>2.3613179083555001E-2</v>
      </c>
      <c r="AD366" s="14">
        <v>1.4302768811792099E-2</v>
      </c>
      <c r="AE366" s="14"/>
      <c r="AF366" s="14">
        <v>1.4588359322434401E-2</v>
      </c>
      <c r="AG366" s="14">
        <v>1.6620517309503698E-2</v>
      </c>
      <c r="AH366" s="14">
        <v>1.29633267054871E-2</v>
      </c>
      <c r="AI366" s="14">
        <v>1.6803176702437101E-2</v>
      </c>
      <c r="AJ366" s="14">
        <v>7.8598216245733595E-3</v>
      </c>
      <c r="AK366" s="14"/>
      <c r="AL366" s="14">
        <v>2.4582779921298901E-2</v>
      </c>
      <c r="AM366" s="14">
        <v>1.96105713498404E-2</v>
      </c>
      <c r="AN366" s="14">
        <v>2.25576867862891E-2</v>
      </c>
      <c r="AO366" s="14">
        <v>9.4608574725554007E-3</v>
      </c>
      <c r="AP366" s="14">
        <v>2.0774473139880501E-2</v>
      </c>
      <c r="AQ366" s="14">
        <v>1.13797293305435E-2</v>
      </c>
      <c r="AR366" s="14">
        <v>1.86171209859642E-2</v>
      </c>
      <c r="AS366" s="14">
        <v>1.8429974613847998E-2</v>
      </c>
      <c r="AT366" s="14">
        <v>1.8310773471951501E-2</v>
      </c>
      <c r="AU366" s="14">
        <v>1.0015019764982799E-2</v>
      </c>
      <c r="AV366" s="14">
        <v>1.1747925310674499E-2</v>
      </c>
      <c r="AW366" s="14">
        <v>6.4766490984829303E-3</v>
      </c>
      <c r="AX366" s="14">
        <v>1.6603700231855201E-2</v>
      </c>
      <c r="AY366" s="14">
        <v>3.01959124400146E-2</v>
      </c>
      <c r="AZ366" s="14">
        <v>1.00574755572547E-2</v>
      </c>
      <c r="BA366" s="14">
        <v>2.2448825970835399E-3</v>
      </c>
      <c r="BB366" s="14"/>
      <c r="BC366" s="14">
        <v>1.74031800309285E-2</v>
      </c>
      <c r="BD366" s="14">
        <v>1.35908282707446E-2</v>
      </c>
      <c r="BE366" s="14"/>
      <c r="BF366" s="14">
        <v>2.3217572252098402E-3</v>
      </c>
      <c r="BG366" s="14">
        <v>1.1646206849958899E-2</v>
      </c>
      <c r="BH366" s="14">
        <v>1.7707095085487901E-2</v>
      </c>
      <c r="BI366" s="14">
        <v>4.3589690413960797E-2</v>
      </c>
      <c r="BJ366" s="14"/>
      <c r="BK366" s="14">
        <v>5.1912176836766402E-3</v>
      </c>
      <c r="BL366" s="14">
        <v>9.9294165737912107E-3</v>
      </c>
      <c r="BM366" s="14">
        <v>1.6944351721128299E-2</v>
      </c>
      <c r="BN366" s="14">
        <v>2.5600951323944701E-2</v>
      </c>
      <c r="BO366" s="14"/>
      <c r="BP366" s="14">
        <v>2.2502861812814402E-2</v>
      </c>
      <c r="BQ366" s="14">
        <v>6.4306155235465401E-3</v>
      </c>
      <c r="BR366" s="14">
        <v>2.3780607109170999E-3</v>
      </c>
      <c r="BS366" s="14">
        <v>2.5418614214603799E-3</v>
      </c>
      <c r="BT366" s="14">
        <v>2.93436837656058E-2</v>
      </c>
    </row>
    <row r="367" spans="2:72" x14ac:dyDescent="0.35">
      <c r="B367" t="s">
        <v>204</v>
      </c>
      <c r="C367" s="14">
        <v>0.110611642756447</v>
      </c>
      <c r="D367" s="14">
        <v>9.2529399533338594E-2</v>
      </c>
      <c r="E367" s="14">
        <v>0.128033725382286</v>
      </c>
      <c r="F367" s="14"/>
      <c r="G367" s="14">
        <v>5.95798793278116E-2</v>
      </c>
      <c r="H367" s="14">
        <v>4.97002584899323E-2</v>
      </c>
      <c r="I367" s="14">
        <v>9.8215246514486099E-2</v>
      </c>
      <c r="J367" s="14">
        <v>0.13172491302070699</v>
      </c>
      <c r="K367" s="14">
        <v>0.161111006645549</v>
      </c>
      <c r="L367" s="14">
        <v>0.153065765054092</v>
      </c>
      <c r="M367" s="14"/>
      <c r="N367" s="14">
        <v>9.13064395211442E-2</v>
      </c>
      <c r="O367" s="14">
        <v>0.136147511813135</v>
      </c>
      <c r="P367" s="14">
        <v>0.104493460804868</v>
      </c>
      <c r="Q367" s="14">
        <v>0.11106350320324999</v>
      </c>
      <c r="R367" s="14"/>
      <c r="S367" s="14">
        <v>7.4413247267454005E-2</v>
      </c>
      <c r="T367" s="14">
        <v>0.121871042609043</v>
      </c>
      <c r="U367" s="14">
        <v>0.119391193727378</v>
      </c>
      <c r="V367" s="14">
        <v>0.106267099468508</v>
      </c>
      <c r="W367" s="14">
        <v>0.12588004286915899</v>
      </c>
      <c r="X367" s="14">
        <v>9.3949046584430707E-2</v>
      </c>
      <c r="Y367" s="14">
        <v>0.13805229537545299</v>
      </c>
      <c r="Z367" s="14">
        <v>0.119951710377296</v>
      </c>
      <c r="AA367" s="14">
        <v>0.10963903405283799</v>
      </c>
      <c r="AB367" s="14">
        <v>0.11998111572488</v>
      </c>
      <c r="AC367" s="14">
        <v>0.124709440057327</v>
      </c>
      <c r="AD367" s="14">
        <v>0.101012954917099</v>
      </c>
      <c r="AE367" s="14"/>
      <c r="AF367" s="14">
        <v>0.124187573540712</v>
      </c>
      <c r="AG367" s="14">
        <v>0.11800784124835</v>
      </c>
      <c r="AH367" s="14">
        <v>0.105018447405471</v>
      </c>
      <c r="AI367" s="14">
        <v>7.7612060558531801E-2</v>
      </c>
      <c r="AJ367" s="14">
        <v>4.4530153799904403E-2</v>
      </c>
      <c r="AK367" s="14"/>
      <c r="AL367" s="14">
        <v>6.0129197956361603E-2</v>
      </c>
      <c r="AM367" s="14">
        <v>0.111641659086301</v>
      </c>
      <c r="AN367" s="14">
        <v>0.123720484152195</v>
      </c>
      <c r="AO367" s="14">
        <v>0.124395017748962</v>
      </c>
      <c r="AP367" s="14">
        <v>0.122576100443471</v>
      </c>
      <c r="AQ367" s="14">
        <v>0.108057635815605</v>
      </c>
      <c r="AR367" s="14">
        <v>0.10172135162498</v>
      </c>
      <c r="AS367" s="14">
        <v>0.13020176106150899</v>
      </c>
      <c r="AT367" s="14">
        <v>0.12587504229829</v>
      </c>
      <c r="AU367" s="14">
        <v>0.123573210140381</v>
      </c>
      <c r="AV367" s="14">
        <v>8.8007750442128302E-2</v>
      </c>
      <c r="AW367" s="14">
        <v>0.11044953335553501</v>
      </c>
      <c r="AX367" s="14">
        <v>9.1806758470299496E-2</v>
      </c>
      <c r="AY367" s="14">
        <v>8.6339506027651503E-2</v>
      </c>
      <c r="AZ367" s="14">
        <v>9.0746644248197506E-2</v>
      </c>
      <c r="BA367" s="14">
        <v>5.3431862130935898E-2</v>
      </c>
      <c r="BB367" s="14"/>
      <c r="BC367" s="14">
        <v>6.18286147364027E-2</v>
      </c>
      <c r="BD367" s="14">
        <v>0.13199028162736401</v>
      </c>
      <c r="BE367" s="14"/>
      <c r="BF367" s="14">
        <v>0.111680326722619</v>
      </c>
      <c r="BG367" s="14">
        <v>0.13554233881651601</v>
      </c>
      <c r="BH367" s="14">
        <v>9.2854433163813394E-2</v>
      </c>
      <c r="BI367" s="14">
        <v>7.9563608620073806E-2</v>
      </c>
      <c r="BJ367" s="14"/>
      <c r="BK367" s="14">
        <v>9.9350580964496601E-2</v>
      </c>
      <c r="BL367" s="14">
        <v>9.9668533643350293E-2</v>
      </c>
      <c r="BM367" s="14">
        <v>0.122044204729854</v>
      </c>
      <c r="BN367" s="14">
        <v>0.113453724800545</v>
      </c>
      <c r="BO367" s="14"/>
      <c r="BP367" s="14">
        <v>6.9683942410586397E-2</v>
      </c>
      <c r="BQ367" s="14">
        <v>0.19246850295251799</v>
      </c>
      <c r="BR367" s="14">
        <v>0.16443310152193899</v>
      </c>
      <c r="BS367" s="14">
        <v>7.6988554931533795E-2</v>
      </c>
      <c r="BT367" s="14">
        <v>0.1066756672859</v>
      </c>
    </row>
    <row r="368" spans="2:72" x14ac:dyDescent="0.35">
      <c r="B368" t="s">
        <v>205</v>
      </c>
      <c r="C368" s="14">
        <v>2.7700899320600301E-2</v>
      </c>
      <c r="D368" s="14">
        <v>2.3107328002189301E-2</v>
      </c>
      <c r="E368" s="14">
        <v>3.2305528475891902E-2</v>
      </c>
      <c r="F368" s="14"/>
      <c r="G368" s="14">
        <v>2.2003414898963899E-2</v>
      </c>
      <c r="H368" s="14">
        <v>2.37706734428739E-2</v>
      </c>
      <c r="I368" s="14">
        <v>3.0320447566004001E-2</v>
      </c>
      <c r="J368" s="14">
        <v>3.5537275904221503E-2</v>
      </c>
      <c r="K368" s="14">
        <v>3.3039081438548099E-2</v>
      </c>
      <c r="L368" s="14">
        <v>2.2599596009945801E-2</v>
      </c>
      <c r="M368" s="14"/>
      <c r="N368" s="14">
        <v>1.3932408392625901E-2</v>
      </c>
      <c r="O368" s="14">
        <v>2.3971055740204E-2</v>
      </c>
      <c r="P368" s="14">
        <v>2.7956231310615899E-2</v>
      </c>
      <c r="Q368" s="14">
        <v>4.5592901815319102E-2</v>
      </c>
      <c r="R368" s="14"/>
      <c r="S368" s="14">
        <v>1.9706837660753901E-2</v>
      </c>
      <c r="T368" s="14">
        <v>2.6257137973032599E-2</v>
      </c>
      <c r="U368" s="14">
        <v>3.73552389145776E-2</v>
      </c>
      <c r="V368" s="14">
        <v>2.0926659528347501E-2</v>
      </c>
      <c r="W368" s="14">
        <v>4.1828068549473803E-2</v>
      </c>
      <c r="X368" s="14">
        <v>3.2708406802020501E-2</v>
      </c>
      <c r="Y368" s="14">
        <v>3.6861445969471801E-2</v>
      </c>
      <c r="Z368" s="14">
        <v>1.7571099019388501E-2</v>
      </c>
      <c r="AA368" s="14">
        <v>2.3224739500078799E-2</v>
      </c>
      <c r="AB368" s="14">
        <v>2.8358773252503199E-2</v>
      </c>
      <c r="AC368" s="14">
        <v>1.78839871292403E-2</v>
      </c>
      <c r="AD368" s="14">
        <v>3.7763868775039497E-2</v>
      </c>
      <c r="AE368" s="14"/>
      <c r="AF368" s="14">
        <v>4.57582206099751E-2</v>
      </c>
      <c r="AG368" s="14">
        <v>2.3162924585311301E-2</v>
      </c>
      <c r="AH368" s="14">
        <v>2.2940115359208198E-2</v>
      </c>
      <c r="AI368" s="14">
        <v>1.32273243417714E-2</v>
      </c>
      <c r="AJ368" s="14">
        <v>0</v>
      </c>
      <c r="AK368" s="14"/>
      <c r="AL368" s="14">
        <v>0.111338710382935</v>
      </c>
      <c r="AM368" s="14">
        <v>6.10342612909247E-2</v>
      </c>
      <c r="AN368" s="14">
        <v>3.3149449212839702E-2</v>
      </c>
      <c r="AO368" s="14">
        <v>3.5153779618735399E-2</v>
      </c>
      <c r="AP368" s="14">
        <v>3.2425661723399002E-2</v>
      </c>
      <c r="AQ368" s="14">
        <v>2.09142030883302E-2</v>
      </c>
      <c r="AR368" s="14">
        <v>1.7583038580935101E-2</v>
      </c>
      <c r="AS368" s="14">
        <v>2.4607534219866799E-2</v>
      </c>
      <c r="AT368" s="14">
        <v>1.9677019189476098E-2</v>
      </c>
      <c r="AU368" s="14">
        <v>3.3859275839431401E-2</v>
      </c>
      <c r="AV368" s="14">
        <v>2.3809259174305399E-2</v>
      </c>
      <c r="AW368" s="14">
        <v>1.0164288793758001E-2</v>
      </c>
      <c r="AX368" s="14">
        <v>1.0904452458882E-2</v>
      </c>
      <c r="AY368" s="14">
        <v>1.72655505172866E-2</v>
      </c>
      <c r="AZ368" s="14">
        <v>1.9580177201361699E-2</v>
      </c>
      <c r="BA368" s="14">
        <v>1.26028742303919E-2</v>
      </c>
      <c r="BB368" s="14"/>
      <c r="BC368" s="14">
        <v>1.7693784882725501E-2</v>
      </c>
      <c r="BD368" s="14">
        <v>3.20864099047189E-2</v>
      </c>
      <c r="BE368" s="14"/>
      <c r="BF368" s="14">
        <v>1.08830873051511E-2</v>
      </c>
      <c r="BG368" s="14">
        <v>2.29629245417458E-2</v>
      </c>
      <c r="BH368" s="14">
        <v>3.1626901718990998E-2</v>
      </c>
      <c r="BI368" s="14">
        <v>6.8226246738989804E-2</v>
      </c>
      <c r="BJ368" s="14"/>
      <c r="BK368" s="14">
        <v>1.1793561890587299E-2</v>
      </c>
      <c r="BL368" s="14">
        <v>1.7716873734585699E-2</v>
      </c>
      <c r="BM368" s="14">
        <v>2.29819881904079E-2</v>
      </c>
      <c r="BN368" s="14">
        <v>6.10939842637723E-2</v>
      </c>
      <c r="BO368" s="14"/>
      <c r="BP368" s="14">
        <v>1.69774885507172E-2</v>
      </c>
      <c r="BQ368" s="14">
        <v>3.3814944878488899E-2</v>
      </c>
      <c r="BR368" s="14">
        <v>1.9534460092415901E-2</v>
      </c>
      <c r="BS368" s="14">
        <v>8.0569415400202696E-3</v>
      </c>
      <c r="BT368" s="14">
        <v>5.4835230337036099E-2</v>
      </c>
    </row>
    <row r="369" spans="2:72" x14ac:dyDescent="0.35">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row>
    <row r="370" spans="2:72" x14ac:dyDescent="0.35">
      <c r="B370" s="6" t="s">
        <v>213</v>
      </c>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row>
    <row r="371" spans="2:72" x14ac:dyDescent="0.35">
      <c r="B371" s="21" t="s">
        <v>106</v>
      </c>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row>
    <row r="372" spans="2:72" x14ac:dyDescent="0.35">
      <c r="B372" t="s">
        <v>197</v>
      </c>
      <c r="C372" s="14">
        <v>0.10046296796811</v>
      </c>
      <c r="D372" s="14">
        <v>0.121295500226902</v>
      </c>
      <c r="E372" s="14">
        <v>8.0584788210686098E-2</v>
      </c>
      <c r="F372" s="14"/>
      <c r="G372" s="14">
        <v>0.13267198793500101</v>
      </c>
      <c r="H372" s="14">
        <v>0.153688794626547</v>
      </c>
      <c r="I372" s="14">
        <v>0.113006076084766</v>
      </c>
      <c r="J372" s="14">
        <v>8.6685652218863596E-2</v>
      </c>
      <c r="K372" s="14">
        <v>5.6961137311974198E-2</v>
      </c>
      <c r="L372" s="14">
        <v>6.5964220953433503E-2</v>
      </c>
      <c r="M372" s="14"/>
      <c r="N372" s="14">
        <v>0.14014580542489999</v>
      </c>
      <c r="O372" s="14">
        <v>8.9331638263196997E-2</v>
      </c>
      <c r="P372" s="14">
        <v>9.8048696216065906E-2</v>
      </c>
      <c r="Q372" s="14">
        <v>7.1331728705369801E-2</v>
      </c>
      <c r="R372" s="14"/>
      <c r="S372" s="14">
        <v>0.16117365769186801</v>
      </c>
      <c r="T372" s="14">
        <v>8.3002932131736804E-2</v>
      </c>
      <c r="U372" s="14">
        <v>7.2892408504404399E-2</v>
      </c>
      <c r="V372" s="14">
        <v>8.5091098920719102E-2</v>
      </c>
      <c r="W372" s="14">
        <v>9.4755440320426598E-2</v>
      </c>
      <c r="X372" s="14">
        <v>0.100855238558879</v>
      </c>
      <c r="Y372" s="14">
        <v>8.7869454236864097E-2</v>
      </c>
      <c r="Z372" s="14">
        <v>9.3959337441723495E-2</v>
      </c>
      <c r="AA372" s="14">
        <v>0.105111881439067</v>
      </c>
      <c r="AB372" s="14">
        <v>9.1110255348829494E-2</v>
      </c>
      <c r="AC372" s="14">
        <v>6.6133070162509106E-2</v>
      </c>
      <c r="AD372" s="14">
        <v>0.13522563283442701</v>
      </c>
      <c r="AE372" s="14"/>
      <c r="AF372" s="14">
        <v>5.9770116126399597E-2</v>
      </c>
      <c r="AG372" s="14">
        <v>7.98201036040143E-2</v>
      </c>
      <c r="AH372" s="14">
        <v>0.13085153748866801</v>
      </c>
      <c r="AI372" s="14">
        <v>0.174924974242161</v>
      </c>
      <c r="AJ372" s="14">
        <v>0.209006029801034</v>
      </c>
      <c r="AK372" s="14"/>
      <c r="AL372" s="14">
        <v>3.4725186052240099E-2</v>
      </c>
      <c r="AM372" s="14">
        <v>7.0032584496825395E-2</v>
      </c>
      <c r="AN372" s="14">
        <v>5.92741544191423E-2</v>
      </c>
      <c r="AO372" s="14">
        <v>8.6437623065085303E-2</v>
      </c>
      <c r="AP372" s="14">
        <v>7.6602703942392006E-2</v>
      </c>
      <c r="AQ372" s="14">
        <v>8.49491404558122E-2</v>
      </c>
      <c r="AR372" s="14">
        <v>8.3981171649664205E-2</v>
      </c>
      <c r="AS372" s="14">
        <v>9.2808254523373906E-2</v>
      </c>
      <c r="AT372" s="14">
        <v>9.5776764732950895E-2</v>
      </c>
      <c r="AU372" s="14">
        <v>0.116268307435445</v>
      </c>
      <c r="AV372" s="14">
        <v>0.10122006457506701</v>
      </c>
      <c r="AW372" s="14">
        <v>0.107107296937242</v>
      </c>
      <c r="AX372" s="14">
        <v>0.16307654232916199</v>
      </c>
      <c r="AY372" s="14">
        <v>9.8054005664374597E-2</v>
      </c>
      <c r="AZ372" s="14">
        <v>0.17713893478093801</v>
      </c>
      <c r="BA372" s="14">
        <v>0.22787061001784301</v>
      </c>
      <c r="BB372" s="14"/>
      <c r="BC372" s="14">
        <v>0.166252110441138</v>
      </c>
      <c r="BD372" s="14">
        <v>7.1631581815118098E-2</v>
      </c>
      <c r="BE372" s="14"/>
      <c r="BF372" s="14">
        <v>0.120956130059197</v>
      </c>
      <c r="BG372" s="14">
        <v>9.3667757906498603E-2</v>
      </c>
      <c r="BH372" s="14">
        <v>9.6139450977386798E-2</v>
      </c>
      <c r="BI372" s="14">
        <v>8.2330572574013203E-2</v>
      </c>
      <c r="BJ372" s="14"/>
      <c r="BK372" s="14">
        <v>0.12802105333364899</v>
      </c>
      <c r="BL372" s="14">
        <v>0.11847709504982799</v>
      </c>
      <c r="BM372" s="14">
        <v>0.101395724560451</v>
      </c>
      <c r="BN372" s="14">
        <v>5.3823088737437901E-2</v>
      </c>
      <c r="BO372" s="14"/>
      <c r="BP372" s="14">
        <v>0.13093963068226</v>
      </c>
      <c r="BQ372" s="14">
        <v>6.6793118576630395E-2</v>
      </c>
      <c r="BR372" s="14">
        <v>6.2607089867121199E-2</v>
      </c>
      <c r="BS372" s="14">
        <v>0.169933432107159</v>
      </c>
      <c r="BT372" s="14">
        <v>4.41294328033578E-2</v>
      </c>
    </row>
    <row r="373" spans="2:72" x14ac:dyDescent="0.35">
      <c r="B373" t="s">
        <v>198</v>
      </c>
      <c r="C373" s="14">
        <v>0.12126030798455401</v>
      </c>
      <c r="D373" s="14">
        <v>9.1930984951559797E-2</v>
      </c>
      <c r="E373" s="14">
        <v>0.150156407430005</v>
      </c>
      <c r="F373" s="14"/>
      <c r="G373" s="14">
        <v>9.3215601548788801E-2</v>
      </c>
      <c r="H373" s="14">
        <v>0.132591838032728</v>
      </c>
      <c r="I373" s="14">
        <v>0.14552021109063801</v>
      </c>
      <c r="J373" s="14">
        <v>0.14575465727512399</v>
      </c>
      <c r="K373" s="14">
        <v>0.101703440651828</v>
      </c>
      <c r="L373" s="14">
        <v>0.10409542396443</v>
      </c>
      <c r="M373" s="14"/>
      <c r="N373" s="14">
        <v>0.106412279845161</v>
      </c>
      <c r="O373" s="14">
        <v>0.118785300131291</v>
      </c>
      <c r="P373" s="14">
        <v>0.10428866744721201</v>
      </c>
      <c r="Q373" s="14">
        <v>0.15519105658972801</v>
      </c>
      <c r="R373" s="14"/>
      <c r="S373" s="14">
        <v>0.102503615076801</v>
      </c>
      <c r="T373" s="14">
        <v>0.104724012297985</v>
      </c>
      <c r="U373" s="14">
        <v>0.141404482367645</v>
      </c>
      <c r="V373" s="14">
        <v>0.12306092745469401</v>
      </c>
      <c r="W373" s="14">
        <v>0.108930258313399</v>
      </c>
      <c r="X373" s="14">
        <v>0.132552736526483</v>
      </c>
      <c r="Y373" s="14">
        <v>0.127337816362635</v>
      </c>
      <c r="Z373" s="14">
        <v>0.14145651058077499</v>
      </c>
      <c r="AA373" s="14">
        <v>0.12737703120400101</v>
      </c>
      <c r="AB373" s="14">
        <v>0.12958596614262199</v>
      </c>
      <c r="AC373" s="14">
        <v>0.128778009401806</v>
      </c>
      <c r="AD373" s="14">
        <v>0.113080603199194</v>
      </c>
      <c r="AE373" s="14"/>
      <c r="AF373" s="14">
        <v>0.14361054326813</v>
      </c>
      <c r="AG373" s="14">
        <v>0.11669937032437699</v>
      </c>
      <c r="AH373" s="14">
        <v>0.104994609069381</v>
      </c>
      <c r="AI373" s="14">
        <v>0.12704484431243199</v>
      </c>
      <c r="AJ373" s="14">
        <v>0.12700679912941401</v>
      </c>
      <c r="AK373" s="14"/>
      <c r="AL373" s="14">
        <v>0.18078666770230301</v>
      </c>
      <c r="AM373" s="14">
        <v>0.15681680937821699</v>
      </c>
      <c r="AN373" s="14">
        <v>0.15351963198840601</v>
      </c>
      <c r="AO373" s="14">
        <v>0.15507565845752599</v>
      </c>
      <c r="AP373" s="14">
        <v>0.119837612464799</v>
      </c>
      <c r="AQ373" s="14">
        <v>0.116342341635862</v>
      </c>
      <c r="AR373" s="14">
        <v>0.149333213672527</v>
      </c>
      <c r="AS373" s="14">
        <v>9.8728751651942101E-2</v>
      </c>
      <c r="AT373" s="14">
        <v>0.12041277034346499</v>
      </c>
      <c r="AU373" s="14">
        <v>0.117309217787486</v>
      </c>
      <c r="AV373" s="14">
        <v>8.7016417604410798E-2</v>
      </c>
      <c r="AW373" s="14">
        <v>0.13107587826279399</v>
      </c>
      <c r="AX373" s="14">
        <v>9.8531020551412898E-2</v>
      </c>
      <c r="AY373" s="14">
        <v>6.9331171570393299E-2</v>
      </c>
      <c r="AZ373" s="14">
        <v>4.74495350511508E-2</v>
      </c>
      <c r="BA373" s="14">
        <v>0.109019399314221</v>
      </c>
      <c r="BB373" s="14"/>
      <c r="BC373" s="14">
        <v>0.12919539728818599</v>
      </c>
      <c r="BD373" s="14">
        <v>0.117782840194708</v>
      </c>
      <c r="BE373" s="14"/>
      <c r="BF373" s="14">
        <v>7.1064637379011794E-2</v>
      </c>
      <c r="BG373" s="14">
        <v>0.116473534711413</v>
      </c>
      <c r="BH373" s="14">
        <v>0.15006574285539501</v>
      </c>
      <c r="BI373" s="14">
        <v>0.18456570137262199</v>
      </c>
      <c r="BJ373" s="14"/>
      <c r="BK373" s="14">
        <v>5.1614614986342601E-2</v>
      </c>
      <c r="BL373" s="14">
        <v>8.2372967708341197E-2</v>
      </c>
      <c r="BM373" s="14">
        <v>0.14118682749125</v>
      </c>
      <c r="BN373" s="14">
        <v>0.19703943510508801</v>
      </c>
      <c r="BO373" s="14"/>
      <c r="BP373" s="14">
        <v>0.15209887726728599</v>
      </c>
      <c r="BQ373" s="14">
        <v>5.7398776446509397E-2</v>
      </c>
      <c r="BR373" s="14">
        <v>5.62107236436366E-2</v>
      </c>
      <c r="BS373" s="14">
        <v>5.4396904172620497E-2</v>
      </c>
      <c r="BT373" s="14">
        <v>0.22143842534246599</v>
      </c>
    </row>
    <row r="374" spans="2:72" x14ac:dyDescent="0.35">
      <c r="B374" t="s">
        <v>199</v>
      </c>
      <c r="C374" s="14">
        <v>7.4400333071238195E-2</v>
      </c>
      <c r="D374" s="14">
        <v>6.9007252739074404E-2</v>
      </c>
      <c r="E374" s="14">
        <v>7.9511193087200199E-2</v>
      </c>
      <c r="F374" s="14"/>
      <c r="G374" s="14">
        <v>0.142158699818073</v>
      </c>
      <c r="H374" s="14">
        <v>7.6714410373618105E-2</v>
      </c>
      <c r="I374" s="14">
        <v>6.9866970960864694E-2</v>
      </c>
      <c r="J374" s="14">
        <v>7.8432291653557806E-2</v>
      </c>
      <c r="K374" s="14">
        <v>6.0621939558477403E-2</v>
      </c>
      <c r="L374" s="14">
        <v>3.7293289161948698E-2</v>
      </c>
      <c r="M374" s="14"/>
      <c r="N374" s="14">
        <v>4.6845618351657202E-2</v>
      </c>
      <c r="O374" s="14">
        <v>7.5578513026235097E-2</v>
      </c>
      <c r="P374" s="14">
        <v>9.1810950182124804E-2</v>
      </c>
      <c r="Q374" s="14">
        <v>8.7248497189008206E-2</v>
      </c>
      <c r="R374" s="14"/>
      <c r="S374" s="14">
        <v>7.6962326335436995E-2</v>
      </c>
      <c r="T374" s="14">
        <v>6.8841561161795198E-2</v>
      </c>
      <c r="U374" s="14">
        <v>7.2587437056277002E-2</v>
      </c>
      <c r="V374" s="14">
        <v>7.4292850560424506E-2</v>
      </c>
      <c r="W374" s="14">
        <v>6.4065399438243201E-2</v>
      </c>
      <c r="X374" s="14">
        <v>8.79838658917695E-2</v>
      </c>
      <c r="Y374" s="14">
        <v>6.3516006085664503E-2</v>
      </c>
      <c r="Z374" s="14">
        <v>5.6573007214566103E-2</v>
      </c>
      <c r="AA374" s="14">
        <v>9.7333686508765199E-2</v>
      </c>
      <c r="AB374" s="14">
        <v>7.4039831606607806E-2</v>
      </c>
      <c r="AC374" s="14">
        <v>6.5576593108178399E-2</v>
      </c>
      <c r="AD374" s="14">
        <v>5.9544012785932403E-2</v>
      </c>
      <c r="AE374" s="14"/>
      <c r="AF374" s="14">
        <v>7.1364979169201398E-2</v>
      </c>
      <c r="AG374" s="14">
        <v>9.9058567197014294E-2</v>
      </c>
      <c r="AH374" s="14">
        <v>6.8629623881126006E-2</v>
      </c>
      <c r="AI374" s="14">
        <v>5.8407673668873901E-2</v>
      </c>
      <c r="AJ374" s="14">
        <v>4.4252641024522303E-2</v>
      </c>
      <c r="AK374" s="14"/>
      <c r="AL374" s="14">
        <v>0.100062383687613</v>
      </c>
      <c r="AM374" s="14">
        <v>8.4621612001200594E-2</v>
      </c>
      <c r="AN374" s="14">
        <v>9.2305915640509204E-2</v>
      </c>
      <c r="AO374" s="14">
        <v>9.1836127864117101E-2</v>
      </c>
      <c r="AP374" s="14">
        <v>8.0848883018919404E-2</v>
      </c>
      <c r="AQ374" s="14">
        <v>8.4481058945736501E-2</v>
      </c>
      <c r="AR374" s="14">
        <v>8.6494726709883896E-2</v>
      </c>
      <c r="AS374" s="14">
        <v>7.1597703382862601E-2</v>
      </c>
      <c r="AT374" s="14">
        <v>5.3049630534235302E-2</v>
      </c>
      <c r="AU374" s="14">
        <v>5.2266523387405402E-2</v>
      </c>
      <c r="AV374" s="14">
        <v>7.8076744051405397E-2</v>
      </c>
      <c r="AW374" s="14">
        <v>5.1788095147025301E-2</v>
      </c>
      <c r="AX374" s="14">
        <v>7.8288342355375198E-2</v>
      </c>
      <c r="AY374" s="14">
        <v>7.7400950589378098E-2</v>
      </c>
      <c r="AZ374" s="14">
        <v>5.2854582771415699E-2</v>
      </c>
      <c r="BA374" s="14">
        <v>4.1503805154988797E-2</v>
      </c>
      <c r="BB374" s="14"/>
      <c r="BC374" s="14">
        <v>6.8700220148508406E-2</v>
      </c>
      <c r="BD374" s="14">
        <v>7.6898346430482906E-2</v>
      </c>
      <c r="BE374" s="14"/>
      <c r="BF374" s="14">
        <v>4.1949772258660201E-2</v>
      </c>
      <c r="BG374" s="14">
        <v>6.6679579290908203E-2</v>
      </c>
      <c r="BH374" s="14">
        <v>0.10035867598116301</v>
      </c>
      <c r="BI374" s="14">
        <v>0.112687765477737</v>
      </c>
      <c r="BJ374" s="14"/>
      <c r="BK374" s="14">
        <v>3.7632600067486602E-2</v>
      </c>
      <c r="BL374" s="14">
        <v>5.9272273341229399E-2</v>
      </c>
      <c r="BM374" s="14">
        <v>9.0993432529678203E-2</v>
      </c>
      <c r="BN374" s="14">
        <v>9.9849748919335304E-2</v>
      </c>
      <c r="BO374" s="14"/>
      <c r="BP374" s="14">
        <v>8.9172038294168504E-2</v>
      </c>
      <c r="BQ374" s="14">
        <v>5.42591260615762E-2</v>
      </c>
      <c r="BR374" s="14">
        <v>2.8548414377861001E-2</v>
      </c>
      <c r="BS374" s="14">
        <v>2.3577375789541801E-2</v>
      </c>
      <c r="BT374" s="14">
        <v>0.13925481318341601</v>
      </c>
    </row>
    <row r="375" spans="2:72" x14ac:dyDescent="0.35">
      <c r="B375" t="s">
        <v>200</v>
      </c>
      <c r="C375" s="14">
        <v>0.106654244906668</v>
      </c>
      <c r="D375" s="14">
        <v>7.0989419568046996E-2</v>
      </c>
      <c r="E375" s="14">
        <v>0.14117189647648401</v>
      </c>
      <c r="F375" s="14"/>
      <c r="G375" s="14">
        <v>0.155099827541265</v>
      </c>
      <c r="H375" s="14">
        <v>0.13509811527086199</v>
      </c>
      <c r="I375" s="14">
        <v>0.13278411570031701</v>
      </c>
      <c r="J375" s="14">
        <v>9.1942368397192498E-2</v>
      </c>
      <c r="K375" s="14">
        <v>8.1709317518334407E-2</v>
      </c>
      <c r="L375" s="14">
        <v>5.8807774216018599E-2</v>
      </c>
      <c r="M375" s="14"/>
      <c r="N375" s="14">
        <v>9.3361411545074796E-2</v>
      </c>
      <c r="O375" s="14">
        <v>0.10096335767649001</v>
      </c>
      <c r="P375" s="14">
        <v>0.11223821469944301</v>
      </c>
      <c r="Q375" s="14">
        <v>0.122728224131803</v>
      </c>
      <c r="R375" s="14"/>
      <c r="S375" s="14">
        <v>0.102812840241518</v>
      </c>
      <c r="T375" s="14">
        <v>0.107500370016321</v>
      </c>
      <c r="U375" s="14">
        <v>0.12410996006507299</v>
      </c>
      <c r="V375" s="14">
        <v>0.104485786379689</v>
      </c>
      <c r="W375" s="14">
        <v>0.114784811663714</v>
      </c>
      <c r="X375" s="14">
        <v>0.11858992073223899</v>
      </c>
      <c r="Y375" s="14">
        <v>0.10311113296091499</v>
      </c>
      <c r="Z375" s="14">
        <v>0.12356105704562</v>
      </c>
      <c r="AA375" s="14">
        <v>9.7048134889285306E-2</v>
      </c>
      <c r="AB375" s="14">
        <v>8.4645153300727499E-2</v>
      </c>
      <c r="AC375" s="14">
        <v>0.119026494189985</v>
      </c>
      <c r="AD375" s="14">
        <v>9.3574830507195395E-2</v>
      </c>
      <c r="AE375" s="14"/>
      <c r="AF375" s="14">
        <v>0.114373038216881</v>
      </c>
      <c r="AG375" s="14">
        <v>0.110442015674015</v>
      </c>
      <c r="AH375" s="14">
        <v>0.113384519573203</v>
      </c>
      <c r="AI375" s="14">
        <v>8.9793054483262899E-2</v>
      </c>
      <c r="AJ375" s="14">
        <v>8.9783250981212606E-2</v>
      </c>
      <c r="AK375" s="14"/>
      <c r="AL375" s="14">
        <v>0.176137121938791</v>
      </c>
      <c r="AM375" s="14">
        <v>0.14207189899209099</v>
      </c>
      <c r="AN375" s="14">
        <v>0.14135242010591401</v>
      </c>
      <c r="AO375" s="14">
        <v>0.110065535591747</v>
      </c>
      <c r="AP375" s="14">
        <v>0.117663479157482</v>
      </c>
      <c r="AQ375" s="14">
        <v>0.10956774438513101</v>
      </c>
      <c r="AR375" s="14">
        <v>9.5475950402298004E-2</v>
      </c>
      <c r="AS375" s="14">
        <v>9.8114986940481999E-2</v>
      </c>
      <c r="AT375" s="14">
        <v>8.4360791317857606E-2</v>
      </c>
      <c r="AU375" s="14">
        <v>9.6065225973729795E-2</v>
      </c>
      <c r="AV375" s="14">
        <v>0.113868600754439</v>
      </c>
      <c r="AW375" s="14">
        <v>0.104396377968863</v>
      </c>
      <c r="AX375" s="14">
        <v>0.10436271235573601</v>
      </c>
      <c r="AY375" s="14">
        <v>7.5030713577188296E-2</v>
      </c>
      <c r="AZ375" s="14">
        <v>5.1935042991797603E-2</v>
      </c>
      <c r="BA375" s="14">
        <v>8.6266400050583406E-2</v>
      </c>
      <c r="BB375" s="14"/>
      <c r="BC375" s="14">
        <v>0.11952617020447499</v>
      </c>
      <c r="BD375" s="14">
        <v>0.101013261685984</v>
      </c>
      <c r="BE375" s="14"/>
      <c r="BF375" s="14">
        <v>4.87388174054115E-2</v>
      </c>
      <c r="BG375" s="14">
        <v>8.7122816622284105E-2</v>
      </c>
      <c r="BH375" s="14">
        <v>0.15180079877115399</v>
      </c>
      <c r="BI375" s="14">
        <v>0.192036069812421</v>
      </c>
      <c r="BJ375" s="14"/>
      <c r="BK375" s="14">
        <v>4.2469801565340297E-2</v>
      </c>
      <c r="BL375" s="14">
        <v>6.8479765789343505E-2</v>
      </c>
      <c r="BM375" s="14">
        <v>0.11678747675765599</v>
      </c>
      <c r="BN375" s="14">
        <v>0.19193859145453299</v>
      </c>
      <c r="BO375" s="14"/>
      <c r="BP375" s="14">
        <v>0.145033690290854</v>
      </c>
      <c r="BQ375" s="14">
        <v>4.2794534369480802E-2</v>
      </c>
      <c r="BR375" s="14">
        <v>1.3409928382346999E-2</v>
      </c>
      <c r="BS375" s="14">
        <v>3.5184003860286701E-2</v>
      </c>
      <c r="BT375" s="14">
        <v>0.21547036708572601</v>
      </c>
    </row>
    <row r="376" spans="2:72" x14ac:dyDescent="0.35">
      <c r="B376" t="s">
        <v>201</v>
      </c>
      <c r="C376" s="14">
        <v>0.25947886292620698</v>
      </c>
      <c r="D376" s="14">
        <v>0.29923990866507699</v>
      </c>
      <c r="E376" s="14">
        <v>0.22133336546028401</v>
      </c>
      <c r="F376" s="14"/>
      <c r="G376" s="14">
        <v>0.22018433794228201</v>
      </c>
      <c r="H376" s="14">
        <v>0.205467313451767</v>
      </c>
      <c r="I376" s="14">
        <v>0.228458110887966</v>
      </c>
      <c r="J376" s="14">
        <v>0.24786000338248701</v>
      </c>
      <c r="K376" s="14">
        <v>0.30919546277509402</v>
      </c>
      <c r="L376" s="14">
        <v>0.330802960600309</v>
      </c>
      <c r="M376" s="14"/>
      <c r="N376" s="14">
        <v>0.28080652997521499</v>
      </c>
      <c r="O376" s="14">
        <v>0.26926112288517701</v>
      </c>
      <c r="P376" s="14">
        <v>0.24804845372827999</v>
      </c>
      <c r="Q376" s="14">
        <v>0.235836541735714</v>
      </c>
      <c r="R376" s="14"/>
      <c r="S376" s="14">
        <v>0.233626138297649</v>
      </c>
      <c r="T376" s="14">
        <v>0.27538876548602498</v>
      </c>
      <c r="U376" s="14">
        <v>0.27310330818610001</v>
      </c>
      <c r="V376" s="14">
        <v>0.26601254720226097</v>
      </c>
      <c r="W376" s="14">
        <v>0.26344184216570199</v>
      </c>
      <c r="X376" s="14">
        <v>0.233738645796193</v>
      </c>
      <c r="Y376" s="14">
        <v>0.266873413488391</v>
      </c>
      <c r="Z376" s="14">
        <v>0.22136935803642099</v>
      </c>
      <c r="AA376" s="14">
        <v>0.27250643031352101</v>
      </c>
      <c r="AB376" s="14">
        <v>0.283880559296664</v>
      </c>
      <c r="AC376" s="14">
        <v>0.258503964697956</v>
      </c>
      <c r="AD376" s="14">
        <v>0.23490915400651299</v>
      </c>
      <c r="AE376" s="14"/>
      <c r="AF376" s="14">
        <v>0.26198405264949998</v>
      </c>
      <c r="AG376" s="14">
        <v>0.26278310959185303</v>
      </c>
      <c r="AH376" s="14">
        <v>0.25928094692259002</v>
      </c>
      <c r="AI376" s="14">
        <v>0.22851416415496201</v>
      </c>
      <c r="AJ376" s="14">
        <v>0.18257706152341799</v>
      </c>
      <c r="AK376" s="14"/>
      <c r="AL376" s="14">
        <v>0.24316350029664599</v>
      </c>
      <c r="AM376" s="14">
        <v>0.178198804001622</v>
      </c>
      <c r="AN376" s="14">
        <v>0.23845061618032301</v>
      </c>
      <c r="AO376" s="14">
        <v>0.23238273553738301</v>
      </c>
      <c r="AP376" s="14">
        <v>0.246549743323872</v>
      </c>
      <c r="AQ376" s="14">
        <v>0.28320146462822299</v>
      </c>
      <c r="AR376" s="14">
        <v>0.24133474026940099</v>
      </c>
      <c r="AS376" s="14">
        <v>0.29565529300732002</v>
      </c>
      <c r="AT376" s="14">
        <v>0.28746937808324202</v>
      </c>
      <c r="AU376" s="14">
        <v>0.28637567104330103</v>
      </c>
      <c r="AV376" s="14">
        <v>0.285463588773821</v>
      </c>
      <c r="AW376" s="14">
        <v>0.27007544531118299</v>
      </c>
      <c r="AX376" s="14">
        <v>0.24322166163537601</v>
      </c>
      <c r="AY376" s="14">
        <v>0.29355796556370201</v>
      </c>
      <c r="AZ376" s="14">
        <v>0.30908281743014199</v>
      </c>
      <c r="BA376" s="14">
        <v>0.208807503867981</v>
      </c>
      <c r="BB376" s="14"/>
      <c r="BC376" s="14">
        <v>0.21856512065708</v>
      </c>
      <c r="BD376" s="14">
        <v>0.27740887170856499</v>
      </c>
      <c r="BE376" s="14"/>
      <c r="BF376" s="14">
        <v>0.34487080759385802</v>
      </c>
      <c r="BG376" s="14">
        <v>0.28248678566751001</v>
      </c>
      <c r="BH376" s="14">
        <v>0.19981298442578599</v>
      </c>
      <c r="BI376" s="14">
        <v>0.13479032177216199</v>
      </c>
      <c r="BJ376" s="14"/>
      <c r="BK376" s="14">
        <v>0.35018624443370899</v>
      </c>
      <c r="BL376" s="14">
        <v>0.32509139654726299</v>
      </c>
      <c r="BM376" s="14">
        <v>0.230114050309978</v>
      </c>
      <c r="BN376" s="14">
        <v>0.15350510255394201</v>
      </c>
      <c r="BO376" s="14"/>
      <c r="BP376" s="14">
        <v>0.21654088324498999</v>
      </c>
      <c r="BQ376" s="14">
        <v>0.35113179001031403</v>
      </c>
      <c r="BR376" s="14">
        <v>0.37969628812173101</v>
      </c>
      <c r="BS376" s="14">
        <v>0.34129047644897897</v>
      </c>
      <c r="BT376" s="14">
        <v>0.117455065575006</v>
      </c>
    </row>
    <row r="377" spans="2:72" x14ac:dyDescent="0.35">
      <c r="B377" t="s">
        <v>202</v>
      </c>
      <c r="C377" s="14">
        <v>0.180828093325548</v>
      </c>
      <c r="D377" s="14">
        <v>0.217926332456648</v>
      </c>
      <c r="E377" s="14">
        <v>0.14444882712363299</v>
      </c>
      <c r="F377" s="14"/>
      <c r="G377" s="14">
        <v>0.14640292030669999</v>
      </c>
      <c r="H377" s="14">
        <v>0.18050616138108799</v>
      </c>
      <c r="I377" s="14">
        <v>0.160453188724173</v>
      </c>
      <c r="J377" s="14">
        <v>0.156572391917639</v>
      </c>
      <c r="K377" s="14">
        <v>0.19550885866057899</v>
      </c>
      <c r="L377" s="14">
        <v>0.230329509093083</v>
      </c>
      <c r="M377" s="14"/>
      <c r="N377" s="14">
        <v>0.21508553974790101</v>
      </c>
      <c r="O377" s="14">
        <v>0.16740331183151699</v>
      </c>
      <c r="P377" s="14">
        <v>0.18802226031726299</v>
      </c>
      <c r="Q377" s="14">
        <v>0.15217844474484901</v>
      </c>
      <c r="R377" s="14"/>
      <c r="S377" s="14">
        <v>0.20036322788177399</v>
      </c>
      <c r="T377" s="14">
        <v>0.184739475528582</v>
      </c>
      <c r="U377" s="14">
        <v>0.14510992989987601</v>
      </c>
      <c r="V377" s="14">
        <v>0.18183068068670299</v>
      </c>
      <c r="W377" s="14">
        <v>0.16828290436424201</v>
      </c>
      <c r="X377" s="14">
        <v>0.16609290579555799</v>
      </c>
      <c r="Y377" s="14">
        <v>0.18966324971440801</v>
      </c>
      <c r="Z377" s="14">
        <v>0.20299808641863501</v>
      </c>
      <c r="AA377" s="14">
        <v>0.16539484506588201</v>
      </c>
      <c r="AB377" s="14">
        <v>0.18761073885861801</v>
      </c>
      <c r="AC377" s="14">
        <v>0.19262302848540599</v>
      </c>
      <c r="AD377" s="14">
        <v>0.20192638042536101</v>
      </c>
      <c r="AE377" s="14"/>
      <c r="AF377" s="14">
        <v>0.16944568552978201</v>
      </c>
      <c r="AG377" s="14">
        <v>0.15254711053557099</v>
      </c>
      <c r="AH377" s="14">
        <v>0.18353870488931101</v>
      </c>
      <c r="AI377" s="14">
        <v>0.209345614617653</v>
      </c>
      <c r="AJ377" s="14">
        <v>0.27084318278783998</v>
      </c>
      <c r="AK377" s="14"/>
      <c r="AL377" s="14">
        <v>3.6846314140574599E-2</v>
      </c>
      <c r="AM377" s="14">
        <v>0.14252714945540501</v>
      </c>
      <c r="AN377" s="14">
        <v>0.14297778454303101</v>
      </c>
      <c r="AO377" s="14">
        <v>0.17362837378739401</v>
      </c>
      <c r="AP377" s="14">
        <v>0.16819711174632701</v>
      </c>
      <c r="AQ377" s="14">
        <v>0.16753218145479301</v>
      </c>
      <c r="AR377" s="14">
        <v>0.202250176100885</v>
      </c>
      <c r="AS377" s="14">
        <v>0.17516846883339299</v>
      </c>
      <c r="AT377" s="14">
        <v>0.20011707751206301</v>
      </c>
      <c r="AU377" s="14">
        <v>0.163558195301092</v>
      </c>
      <c r="AV377" s="14">
        <v>0.187207171827492</v>
      </c>
      <c r="AW377" s="14">
        <v>0.19316933033012401</v>
      </c>
      <c r="AX377" s="14">
        <v>0.195062240549919</v>
      </c>
      <c r="AY377" s="14">
        <v>0.27016586021226402</v>
      </c>
      <c r="AZ377" s="14">
        <v>0.22960427257201199</v>
      </c>
      <c r="BA377" s="14">
        <v>0.24810438745324201</v>
      </c>
      <c r="BB377" s="14"/>
      <c r="BC377" s="14">
        <v>0.19459812765441201</v>
      </c>
      <c r="BD377" s="14">
        <v>0.17479352345350199</v>
      </c>
      <c r="BE377" s="14"/>
      <c r="BF377" s="14">
        <v>0.241646738161366</v>
      </c>
      <c r="BG377" s="14">
        <v>0.17790407985617901</v>
      </c>
      <c r="BH377" s="14">
        <v>0.151897038704953</v>
      </c>
      <c r="BI377" s="14">
        <v>0.114665642385658</v>
      </c>
      <c r="BJ377" s="14"/>
      <c r="BK377" s="14">
        <v>0.26438691261355601</v>
      </c>
      <c r="BL377" s="14">
        <v>0.205172346831521</v>
      </c>
      <c r="BM377" s="14">
        <v>0.16556374209059599</v>
      </c>
      <c r="BN377" s="14">
        <v>9.4955213859582499E-2</v>
      </c>
      <c r="BO377" s="14"/>
      <c r="BP377" s="14">
        <v>0.157551209147056</v>
      </c>
      <c r="BQ377" s="14">
        <v>0.19177712618120801</v>
      </c>
      <c r="BR377" s="14">
        <v>0.265528339276287</v>
      </c>
      <c r="BS377" s="14">
        <v>0.27469050153547903</v>
      </c>
      <c r="BT377" s="14">
        <v>7.3684506989291104E-2</v>
      </c>
    </row>
    <row r="378" spans="2:72" x14ac:dyDescent="0.35">
      <c r="B378" t="s">
        <v>203</v>
      </c>
      <c r="C378" s="14">
        <v>1.59605552959774E-2</v>
      </c>
      <c r="D378" s="14">
        <v>1.41232844846098E-2</v>
      </c>
      <c r="E378" s="14">
        <v>1.7572317451613501E-2</v>
      </c>
      <c r="F378" s="14"/>
      <c r="G378" s="14">
        <v>4.3917890827532301E-2</v>
      </c>
      <c r="H378" s="14">
        <v>2.53002190079035E-2</v>
      </c>
      <c r="I378" s="14">
        <v>1.69112522481016E-2</v>
      </c>
      <c r="J378" s="14">
        <v>7.2363029440554198E-3</v>
      </c>
      <c r="K378" s="14">
        <v>6.8176652148035904E-3</v>
      </c>
      <c r="L378" s="14">
        <v>2.2800866132199498E-3</v>
      </c>
      <c r="M378" s="14"/>
      <c r="N378" s="14">
        <v>1.21259562363883E-2</v>
      </c>
      <c r="O378" s="14">
        <v>1.24667303547072E-2</v>
      </c>
      <c r="P378" s="14">
        <v>1.5811603006806799E-2</v>
      </c>
      <c r="Q378" s="14">
        <v>2.3175504477036299E-2</v>
      </c>
      <c r="R378" s="14"/>
      <c r="S378" s="14">
        <v>2.41226879488462E-2</v>
      </c>
      <c r="T378" s="14">
        <v>1.6508450137538599E-2</v>
      </c>
      <c r="U378" s="14">
        <v>2.0564819373205701E-2</v>
      </c>
      <c r="V378" s="14">
        <v>7.5969543646672603E-3</v>
      </c>
      <c r="W378" s="14">
        <v>2.27353597127034E-2</v>
      </c>
      <c r="X378" s="14">
        <v>1.93669864374727E-2</v>
      </c>
      <c r="Y378" s="14">
        <v>1.18621182475552E-2</v>
      </c>
      <c r="Z378" s="14">
        <v>1.9460017512524099E-2</v>
      </c>
      <c r="AA378" s="14">
        <v>1.0083840128221199E-2</v>
      </c>
      <c r="AB378" s="14">
        <v>8.4733379205132794E-3</v>
      </c>
      <c r="AC378" s="14">
        <v>1.55048654607434E-2</v>
      </c>
      <c r="AD378" s="14">
        <v>1.3313600112002799E-2</v>
      </c>
      <c r="AE378" s="14"/>
      <c r="AF378" s="14">
        <v>1.7815213427417501E-2</v>
      </c>
      <c r="AG378" s="14">
        <v>1.8051046944490001E-2</v>
      </c>
      <c r="AH378" s="14">
        <v>1.1240277906427201E-2</v>
      </c>
      <c r="AI378" s="14">
        <v>1.77696154567695E-2</v>
      </c>
      <c r="AJ378" s="14">
        <v>2.39726822364782E-2</v>
      </c>
      <c r="AK378" s="14"/>
      <c r="AL378" s="14">
        <v>5.1257947692665597E-2</v>
      </c>
      <c r="AM378" s="14">
        <v>4.70159010059557E-2</v>
      </c>
      <c r="AN378" s="14">
        <v>1.5420386870973499E-2</v>
      </c>
      <c r="AO378" s="14">
        <v>9.6779390215473507E-3</v>
      </c>
      <c r="AP378" s="14">
        <v>2.62375459855663E-2</v>
      </c>
      <c r="AQ378" s="14">
        <v>1.8423013825421702E-2</v>
      </c>
      <c r="AR378" s="14">
        <v>2.2062072791057302E-2</v>
      </c>
      <c r="AS378" s="14">
        <v>1.3998611972369601E-2</v>
      </c>
      <c r="AT378" s="14">
        <v>3.4311145425748001E-3</v>
      </c>
      <c r="AU378" s="14">
        <v>1.17482957865478E-2</v>
      </c>
      <c r="AV378" s="14">
        <v>7.9712679139219405E-3</v>
      </c>
      <c r="AW378" s="14">
        <v>8.0411128545220308E-3</v>
      </c>
      <c r="AX378" s="14">
        <v>1.01525825268506E-2</v>
      </c>
      <c r="AY378" s="14">
        <v>2.7836236508633001E-2</v>
      </c>
      <c r="AZ378" s="14">
        <v>2.4661674988002501E-2</v>
      </c>
      <c r="BA378" s="14">
        <v>8.4573152596342203E-3</v>
      </c>
      <c r="BB378" s="14"/>
      <c r="BC378" s="14">
        <v>1.8898231450152899E-2</v>
      </c>
      <c r="BD378" s="14">
        <v>1.46731502256317E-2</v>
      </c>
      <c r="BE378" s="14"/>
      <c r="BF378" s="14">
        <v>6.1533696543403802E-3</v>
      </c>
      <c r="BG378" s="14">
        <v>1.09313096384243E-2</v>
      </c>
      <c r="BH378" s="14">
        <v>2.41044180595044E-2</v>
      </c>
      <c r="BI378" s="14">
        <v>3.38399472938163E-2</v>
      </c>
      <c r="BJ378" s="14"/>
      <c r="BK378" s="14">
        <v>4.67339772226728E-3</v>
      </c>
      <c r="BL378" s="14">
        <v>9.6999390089641899E-3</v>
      </c>
      <c r="BM378" s="14">
        <v>1.5627225409449198E-2</v>
      </c>
      <c r="BN378" s="14">
        <v>3.4024003061124103E-2</v>
      </c>
      <c r="BO378" s="14"/>
      <c r="BP378" s="14">
        <v>2.07070902408064E-2</v>
      </c>
      <c r="BQ378" s="14">
        <v>6.8656086581234503E-3</v>
      </c>
      <c r="BR378" s="14">
        <v>1.2102634017169399E-3</v>
      </c>
      <c r="BS378" s="14">
        <v>2.8325361730870899E-3</v>
      </c>
      <c r="BT378" s="14">
        <v>3.5415637599810999E-2</v>
      </c>
    </row>
    <row r="379" spans="2:72" x14ac:dyDescent="0.35">
      <c r="B379" t="s">
        <v>204</v>
      </c>
      <c r="C379" s="14">
        <v>0.117213368609941</v>
      </c>
      <c r="D379" s="14">
        <v>9.4440934572862095E-2</v>
      </c>
      <c r="E379" s="14">
        <v>0.13900151257149401</v>
      </c>
      <c r="F379" s="14"/>
      <c r="G379" s="14">
        <v>4.8042873474628302E-2</v>
      </c>
      <c r="H379" s="14">
        <v>6.6496318176001101E-2</v>
      </c>
      <c r="I379" s="14">
        <v>0.109856864418846</v>
      </c>
      <c r="J379" s="14">
        <v>0.154833996038901</v>
      </c>
      <c r="K379" s="14">
        <v>0.16061036086070499</v>
      </c>
      <c r="L379" s="14">
        <v>0.15065151841892799</v>
      </c>
      <c r="M379" s="14"/>
      <c r="N379" s="14">
        <v>9.1429589220936497E-2</v>
      </c>
      <c r="O379" s="14">
        <v>0.14376620028927201</v>
      </c>
      <c r="P379" s="14">
        <v>0.121588681334517</v>
      </c>
      <c r="Q379" s="14">
        <v>0.11347211959724</v>
      </c>
      <c r="R379" s="14"/>
      <c r="S379" s="14">
        <v>7.84096831357073E-2</v>
      </c>
      <c r="T379" s="14">
        <v>0.13262921977085301</v>
      </c>
      <c r="U379" s="14">
        <v>0.12062871123489299</v>
      </c>
      <c r="V379" s="14">
        <v>0.13882532304026099</v>
      </c>
      <c r="W379" s="14">
        <v>0.12792228754086701</v>
      </c>
      <c r="X379" s="14">
        <v>0.110609338683507</v>
      </c>
      <c r="Y379" s="14">
        <v>0.12671629626827199</v>
      </c>
      <c r="Z379" s="14">
        <v>0.13056237516161101</v>
      </c>
      <c r="AA379" s="14">
        <v>0.108654165119385</v>
      </c>
      <c r="AB379" s="14">
        <v>0.121219354510712</v>
      </c>
      <c r="AC379" s="14">
        <v>0.12871912809820901</v>
      </c>
      <c r="AD379" s="14">
        <v>0.109371360932211</v>
      </c>
      <c r="AE379" s="14"/>
      <c r="AF379" s="14">
        <v>0.12991010003814099</v>
      </c>
      <c r="AG379" s="14">
        <v>0.137717754622004</v>
      </c>
      <c r="AH379" s="14">
        <v>0.10639787647099699</v>
      </c>
      <c r="AI379" s="14">
        <v>8.0704932486384204E-2</v>
      </c>
      <c r="AJ379" s="14">
        <v>3.9775379483590598E-2</v>
      </c>
      <c r="AK379" s="14"/>
      <c r="AL379" s="14">
        <v>6.1737149953271002E-2</v>
      </c>
      <c r="AM379" s="14">
        <v>0.120218671896635</v>
      </c>
      <c r="AN379" s="14">
        <v>0.13638445120086401</v>
      </c>
      <c r="AO379" s="14">
        <v>0.114776145202639</v>
      </c>
      <c r="AP379" s="14">
        <v>0.136999816731532</v>
      </c>
      <c r="AQ379" s="14">
        <v>0.123638253732614</v>
      </c>
      <c r="AR379" s="14">
        <v>9.6492373043797194E-2</v>
      </c>
      <c r="AS379" s="14">
        <v>0.13105045410173599</v>
      </c>
      <c r="AT379" s="14">
        <v>0.135295436095973</v>
      </c>
      <c r="AU379" s="14">
        <v>0.12843520357551499</v>
      </c>
      <c r="AV379" s="14">
        <v>0.109917939994315</v>
      </c>
      <c r="AW379" s="14">
        <v>0.12213119417886401</v>
      </c>
      <c r="AX379" s="14">
        <v>8.9317770518360901E-2</v>
      </c>
      <c r="AY379" s="14">
        <v>7.7102829299617801E-2</v>
      </c>
      <c r="AZ379" s="14">
        <v>0.102438057197331</v>
      </c>
      <c r="BA379" s="14">
        <v>6.1394549976331099E-2</v>
      </c>
      <c r="BB379" s="14"/>
      <c r="BC379" s="14">
        <v>7.1274400720389694E-2</v>
      </c>
      <c r="BD379" s="14">
        <v>0.13734562862893401</v>
      </c>
      <c r="BE379" s="14"/>
      <c r="BF379" s="14">
        <v>0.112462410538097</v>
      </c>
      <c r="BG379" s="14">
        <v>0.14748867424336301</v>
      </c>
      <c r="BH379" s="14">
        <v>9.93294814919473E-2</v>
      </c>
      <c r="BI379" s="14">
        <v>8.5249707648485107E-2</v>
      </c>
      <c r="BJ379" s="14"/>
      <c r="BK379" s="14">
        <v>0.107677857381692</v>
      </c>
      <c r="BL379" s="14">
        <v>0.11796692134424901</v>
      </c>
      <c r="BM379" s="14">
        <v>0.117349292073782</v>
      </c>
      <c r="BN379" s="14">
        <v>0.12660301292456899</v>
      </c>
      <c r="BO379" s="14"/>
      <c r="BP379" s="14">
        <v>7.1305434618011906E-2</v>
      </c>
      <c r="BQ379" s="14">
        <v>0.19725325035947899</v>
      </c>
      <c r="BR379" s="14">
        <v>0.17304800429085901</v>
      </c>
      <c r="BS379" s="14">
        <v>9.0007282199949204E-2</v>
      </c>
      <c r="BT379" s="14">
        <v>0.111932968975061</v>
      </c>
    </row>
    <row r="380" spans="2:72" x14ac:dyDescent="0.35">
      <c r="B380" t="s">
        <v>205</v>
      </c>
      <c r="C380" s="14">
        <v>2.37412659117569E-2</v>
      </c>
      <c r="D380" s="14">
        <v>2.1046382335219199E-2</v>
      </c>
      <c r="E380" s="14">
        <v>2.6219692188599299E-2</v>
      </c>
      <c r="F380" s="14"/>
      <c r="G380" s="14">
        <v>1.8305860605729699E-2</v>
      </c>
      <c r="H380" s="14">
        <v>2.4136829679485799E-2</v>
      </c>
      <c r="I380" s="14">
        <v>2.3143209884326499E-2</v>
      </c>
      <c r="J380" s="14">
        <v>3.0682336172180399E-2</v>
      </c>
      <c r="K380" s="14">
        <v>2.68718174482049E-2</v>
      </c>
      <c r="L380" s="14">
        <v>1.9775216978629499E-2</v>
      </c>
      <c r="M380" s="14"/>
      <c r="N380" s="14">
        <v>1.37872696527667E-2</v>
      </c>
      <c r="O380" s="14">
        <v>2.2443825542114701E-2</v>
      </c>
      <c r="P380" s="14">
        <v>2.01424730682866E-2</v>
      </c>
      <c r="Q380" s="14">
        <v>3.8837882829251602E-2</v>
      </c>
      <c r="R380" s="14"/>
      <c r="S380" s="14">
        <v>2.0025823390399801E-2</v>
      </c>
      <c r="T380" s="14">
        <v>2.6665213469162501E-2</v>
      </c>
      <c r="U380" s="14">
        <v>2.95989433125264E-2</v>
      </c>
      <c r="V380" s="14">
        <v>1.8803831390580401E-2</v>
      </c>
      <c r="W380" s="14">
        <v>3.50816964807035E-2</v>
      </c>
      <c r="X380" s="14">
        <v>3.02103615778989E-2</v>
      </c>
      <c r="Y380" s="14">
        <v>2.3050512635294299E-2</v>
      </c>
      <c r="Z380" s="14">
        <v>1.0060250588125401E-2</v>
      </c>
      <c r="AA380" s="14">
        <v>1.6489985331872199E-2</v>
      </c>
      <c r="AB380" s="14">
        <v>1.94348030147053E-2</v>
      </c>
      <c r="AC380" s="14">
        <v>2.5134846395205399E-2</v>
      </c>
      <c r="AD380" s="14">
        <v>3.90544251971627E-2</v>
      </c>
      <c r="AE380" s="14"/>
      <c r="AF380" s="14">
        <v>3.1726271574548E-2</v>
      </c>
      <c r="AG380" s="14">
        <v>2.2880921506661499E-2</v>
      </c>
      <c r="AH380" s="14">
        <v>2.1681903798295502E-2</v>
      </c>
      <c r="AI380" s="14">
        <v>1.34951265775016E-2</v>
      </c>
      <c r="AJ380" s="14">
        <v>1.27829730324909E-2</v>
      </c>
      <c r="AK380" s="14"/>
      <c r="AL380" s="14">
        <v>0.115283728535895</v>
      </c>
      <c r="AM380" s="14">
        <v>5.8496568772048098E-2</v>
      </c>
      <c r="AN380" s="14">
        <v>2.03146390508381E-2</v>
      </c>
      <c r="AO380" s="14">
        <v>2.61198614725612E-2</v>
      </c>
      <c r="AP380" s="14">
        <v>2.70631036291103E-2</v>
      </c>
      <c r="AQ380" s="14">
        <v>1.18648009364074E-2</v>
      </c>
      <c r="AR380" s="14">
        <v>2.25755753604861E-2</v>
      </c>
      <c r="AS380" s="14">
        <v>2.2877475586520899E-2</v>
      </c>
      <c r="AT380" s="14">
        <v>2.0087036837638201E-2</v>
      </c>
      <c r="AU380" s="14">
        <v>2.7973359709477199E-2</v>
      </c>
      <c r="AV380" s="14">
        <v>2.9258204505129101E-2</v>
      </c>
      <c r="AW380" s="14">
        <v>1.22152690093818E-2</v>
      </c>
      <c r="AX380" s="14">
        <v>1.7987127177807798E-2</v>
      </c>
      <c r="AY380" s="14">
        <v>1.1520267014448899E-2</v>
      </c>
      <c r="AZ380" s="14">
        <v>4.8350822172100903E-3</v>
      </c>
      <c r="BA380" s="14">
        <v>8.5760289051755208E-3</v>
      </c>
      <c r="BB380" s="14"/>
      <c r="BC380" s="14">
        <v>1.29902214356584E-2</v>
      </c>
      <c r="BD380" s="14">
        <v>2.84527958570738E-2</v>
      </c>
      <c r="BE380" s="14"/>
      <c r="BF380" s="14">
        <v>1.21573169500587E-2</v>
      </c>
      <c r="BG380" s="14">
        <v>1.7245462063419599E-2</v>
      </c>
      <c r="BH380" s="14">
        <v>2.64914087327103E-2</v>
      </c>
      <c r="BI380" s="14">
        <v>5.9834271663085102E-2</v>
      </c>
      <c r="BJ380" s="14"/>
      <c r="BK380" s="14">
        <v>1.3337517895956399E-2</v>
      </c>
      <c r="BL380" s="14">
        <v>1.3467294379261099E-2</v>
      </c>
      <c r="BM380" s="14">
        <v>2.0982228777158801E-2</v>
      </c>
      <c r="BN380" s="14">
        <v>4.8261803384388499E-2</v>
      </c>
      <c r="BO380" s="14"/>
      <c r="BP380" s="14">
        <v>1.6651146214567002E-2</v>
      </c>
      <c r="BQ380" s="14">
        <v>3.1726669336677997E-2</v>
      </c>
      <c r="BR380" s="14">
        <v>1.9740948638440899E-2</v>
      </c>
      <c r="BS380" s="14">
        <v>8.0874877128986992E-3</v>
      </c>
      <c r="BT380" s="14">
        <v>4.1218782445865298E-2</v>
      </c>
    </row>
    <row r="381" spans="2:72" x14ac:dyDescent="0.35">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row>
    <row r="382" spans="2:72" x14ac:dyDescent="0.35">
      <c r="B382" s="6" t="s">
        <v>219</v>
      </c>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row>
    <row r="383" spans="2:72" x14ac:dyDescent="0.35">
      <c r="B383" s="21" t="s">
        <v>106</v>
      </c>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row>
    <row r="384" spans="2:72" x14ac:dyDescent="0.35">
      <c r="B384" t="s">
        <v>214</v>
      </c>
      <c r="C384" s="14">
        <v>0.30283990222583701</v>
      </c>
      <c r="D384" s="14">
        <v>0.29750334556225</v>
      </c>
      <c r="E384" s="14">
        <v>0.30766777495063802</v>
      </c>
      <c r="F384" s="14"/>
      <c r="G384" s="14">
        <v>0.39284944961929102</v>
      </c>
      <c r="H384" s="14">
        <v>0.42619205500504398</v>
      </c>
      <c r="I384" s="14">
        <v>0.34079761337327702</v>
      </c>
      <c r="J384" s="14">
        <v>0.248259476516655</v>
      </c>
      <c r="K384" s="14">
        <v>0.213034004352703</v>
      </c>
      <c r="L384" s="14">
        <v>0.21646960641809099</v>
      </c>
      <c r="M384" s="14"/>
      <c r="N384" s="14">
        <v>0.39132857254900999</v>
      </c>
      <c r="O384" s="14">
        <v>0.255024007522136</v>
      </c>
      <c r="P384" s="14">
        <v>0.31224318423697001</v>
      </c>
      <c r="Q384" s="14">
        <v>0.249385840664296</v>
      </c>
      <c r="R384" s="14"/>
      <c r="S384" s="14">
        <v>0.41928948498944801</v>
      </c>
      <c r="T384" s="14">
        <v>0.286869610520815</v>
      </c>
      <c r="U384" s="14">
        <v>0.28528827577671201</v>
      </c>
      <c r="V384" s="14">
        <v>0.30932641913938502</v>
      </c>
      <c r="W384" s="14">
        <v>0.25032899664825897</v>
      </c>
      <c r="X384" s="14">
        <v>0.30160671673932998</v>
      </c>
      <c r="Y384" s="14">
        <v>0.26808149962762401</v>
      </c>
      <c r="Z384" s="14">
        <v>0.28473476104984202</v>
      </c>
      <c r="AA384" s="14">
        <v>0.29876131653142102</v>
      </c>
      <c r="AB384" s="14">
        <v>0.265468006019356</v>
      </c>
      <c r="AC384" s="14">
        <v>0.26860408724965001</v>
      </c>
      <c r="AD384" s="14">
        <v>0.28307241115273202</v>
      </c>
      <c r="AE384" s="14"/>
      <c r="AF384" s="14">
        <v>0.22685010656922999</v>
      </c>
      <c r="AG384" s="14">
        <v>0.27135537608315602</v>
      </c>
      <c r="AH384" s="14">
        <v>0.35062065044734603</v>
      </c>
      <c r="AI384" s="14">
        <v>0.418672254921656</v>
      </c>
      <c r="AJ384" s="14">
        <v>0.479240869567021</v>
      </c>
      <c r="AK384" s="14"/>
      <c r="AL384" s="14">
        <v>0.27105174543921201</v>
      </c>
      <c r="AM384" s="14">
        <v>0.27519579831920699</v>
      </c>
      <c r="AN384" s="14">
        <v>0.26089492338819598</v>
      </c>
      <c r="AO384" s="14">
        <v>0.25069868034472598</v>
      </c>
      <c r="AP384" s="14">
        <v>0.25948500541562702</v>
      </c>
      <c r="AQ384" s="14">
        <v>0.28041300913205303</v>
      </c>
      <c r="AR384" s="14">
        <v>0.31521769596358301</v>
      </c>
      <c r="AS384" s="14">
        <v>0.31064200782470203</v>
      </c>
      <c r="AT384" s="14">
        <v>0.27060749079955299</v>
      </c>
      <c r="AU384" s="14">
        <v>0.30421369354507399</v>
      </c>
      <c r="AV384" s="14">
        <v>0.29116433861007401</v>
      </c>
      <c r="AW384" s="14">
        <v>0.31243309924992602</v>
      </c>
      <c r="AX384" s="14">
        <v>0.31703626036896498</v>
      </c>
      <c r="AY384" s="14">
        <v>0.34047193010951798</v>
      </c>
      <c r="AZ384" s="14">
        <v>0.37793158118310699</v>
      </c>
      <c r="BA384" s="14">
        <v>0.54205683285184703</v>
      </c>
      <c r="BB384" s="14"/>
      <c r="BC384" s="14">
        <v>0.400453716898092</v>
      </c>
      <c r="BD384" s="14">
        <v>0.26006169477563101</v>
      </c>
      <c r="BE384" s="14"/>
      <c r="BF384" s="14">
        <v>0.29598077622184399</v>
      </c>
      <c r="BG384" s="14">
        <v>0.30521075350867799</v>
      </c>
      <c r="BH384" s="14">
        <v>0.32654748888516899</v>
      </c>
      <c r="BI384" s="14">
        <v>0.26474036661918898</v>
      </c>
      <c r="BJ384" s="14"/>
      <c r="BK384" s="14">
        <v>0.29658215490781498</v>
      </c>
      <c r="BL384" s="14">
        <v>0.33240317535534902</v>
      </c>
      <c r="BM384" s="14">
        <v>0.32630473713179597</v>
      </c>
      <c r="BN384" s="14">
        <v>0.24586762570061199</v>
      </c>
      <c r="BO384" s="14"/>
      <c r="BP384" s="14">
        <v>0.37458524652559699</v>
      </c>
      <c r="BQ384" s="14">
        <v>0.18563087802629899</v>
      </c>
      <c r="BR384" s="14">
        <v>0.156244547969836</v>
      </c>
      <c r="BS384" s="14">
        <v>0.53214190978104803</v>
      </c>
      <c r="BT384" s="14">
        <v>0.154071139148692</v>
      </c>
    </row>
    <row r="385" spans="2:72" x14ac:dyDescent="0.35">
      <c r="B385" t="s">
        <v>215</v>
      </c>
      <c r="C385" s="14">
        <v>0.463485619478891</v>
      </c>
      <c r="D385" s="14">
        <v>0.46962517425469402</v>
      </c>
      <c r="E385" s="14">
        <v>0.457557699729915</v>
      </c>
      <c r="F385" s="14"/>
      <c r="G385" s="14">
        <v>0.40530216617627202</v>
      </c>
      <c r="H385" s="14">
        <v>0.42877644976628498</v>
      </c>
      <c r="I385" s="14">
        <v>0.46246082446460002</v>
      </c>
      <c r="J385" s="14">
        <v>0.49264100535913302</v>
      </c>
      <c r="K385" s="14">
        <v>0.49633021488205498</v>
      </c>
      <c r="L385" s="14">
        <v>0.485412402698229</v>
      </c>
      <c r="M385" s="14"/>
      <c r="N385" s="14">
        <v>0.42352666119090998</v>
      </c>
      <c r="O385" s="14">
        <v>0.48478086960336703</v>
      </c>
      <c r="P385" s="14">
        <v>0.49337004982702998</v>
      </c>
      <c r="Q385" s="14">
        <v>0.457959782642957</v>
      </c>
      <c r="R385" s="14"/>
      <c r="S385" s="14">
        <v>0.38973971624299197</v>
      </c>
      <c r="T385" s="14">
        <v>0.46358442287467999</v>
      </c>
      <c r="U385" s="14">
        <v>0.44900113348594101</v>
      </c>
      <c r="V385" s="14">
        <v>0.48392577861416503</v>
      </c>
      <c r="W385" s="14">
        <v>0.46612912239199</v>
      </c>
      <c r="X385" s="14">
        <v>0.46089775159391599</v>
      </c>
      <c r="Y385" s="14">
        <v>0.46714764302337902</v>
      </c>
      <c r="Z385" s="14">
        <v>0.51169111803463796</v>
      </c>
      <c r="AA385" s="14">
        <v>0.50474666596076501</v>
      </c>
      <c r="AB385" s="14">
        <v>0.45740615881954999</v>
      </c>
      <c r="AC385" s="14">
        <v>0.49143669418017999</v>
      </c>
      <c r="AD385" s="14">
        <v>0.53266454468956803</v>
      </c>
      <c r="AE385" s="14"/>
      <c r="AF385" s="14">
        <v>0.489045580588783</v>
      </c>
      <c r="AG385" s="14">
        <v>0.46093805053296599</v>
      </c>
      <c r="AH385" s="14">
        <v>0.45085738564274702</v>
      </c>
      <c r="AI385" s="14">
        <v>0.41368537825437302</v>
      </c>
      <c r="AJ385" s="14">
        <v>0.41252226968807598</v>
      </c>
      <c r="AK385" s="14"/>
      <c r="AL385" s="14">
        <v>0.39503669649256401</v>
      </c>
      <c r="AM385" s="14">
        <v>0.40754554514345898</v>
      </c>
      <c r="AN385" s="14">
        <v>0.46919408255696798</v>
      </c>
      <c r="AO385" s="14">
        <v>0.47275605915638302</v>
      </c>
      <c r="AP385" s="14">
        <v>0.49225655064216001</v>
      </c>
      <c r="AQ385" s="14">
        <v>0.48048887208465502</v>
      </c>
      <c r="AR385" s="14">
        <v>0.46329271184517501</v>
      </c>
      <c r="AS385" s="14">
        <v>0.459960622682415</v>
      </c>
      <c r="AT385" s="14">
        <v>0.48636264871645202</v>
      </c>
      <c r="AU385" s="14">
        <v>0.49839270665381002</v>
      </c>
      <c r="AV385" s="14">
        <v>0.46992651817867398</v>
      </c>
      <c r="AW385" s="14">
        <v>0.46993362551370399</v>
      </c>
      <c r="AX385" s="14">
        <v>0.45573056233582998</v>
      </c>
      <c r="AY385" s="14">
        <v>0.473181318973593</v>
      </c>
      <c r="AZ385" s="14">
        <v>0.43735079469578703</v>
      </c>
      <c r="BA385" s="14">
        <v>0.358390119280662</v>
      </c>
      <c r="BB385" s="14"/>
      <c r="BC385" s="14">
        <v>0.44126472799649902</v>
      </c>
      <c r="BD385" s="14">
        <v>0.47322368686980198</v>
      </c>
      <c r="BE385" s="14"/>
      <c r="BF385" s="14">
        <v>0.45685707045263202</v>
      </c>
      <c r="BG385" s="14">
        <v>0.47555194490060299</v>
      </c>
      <c r="BH385" s="14">
        <v>0.46194653264278601</v>
      </c>
      <c r="BI385" s="14">
        <v>0.44989741737890998</v>
      </c>
      <c r="BJ385" s="14"/>
      <c r="BK385" s="14">
        <v>0.46342311132090502</v>
      </c>
      <c r="BL385" s="14">
        <v>0.47989330916091799</v>
      </c>
      <c r="BM385" s="14">
        <v>0.45150276755638602</v>
      </c>
      <c r="BN385" s="14">
        <v>0.46903213774709801</v>
      </c>
      <c r="BO385" s="14"/>
      <c r="BP385" s="14">
        <v>0.49038740494769401</v>
      </c>
      <c r="BQ385" s="14">
        <v>0.52202521974619998</v>
      </c>
      <c r="BR385" s="14">
        <v>0.50881999493693697</v>
      </c>
      <c r="BS385" s="14">
        <v>0.36924191185579502</v>
      </c>
      <c r="BT385" s="14">
        <v>0.474978233548975</v>
      </c>
    </row>
    <row r="386" spans="2:72" x14ac:dyDescent="0.35">
      <c r="B386" t="s">
        <v>216</v>
      </c>
      <c r="C386" s="14">
        <v>0.16021933770880301</v>
      </c>
      <c r="D386" s="14">
        <v>0.16223932490174001</v>
      </c>
      <c r="E386" s="14">
        <v>0.158721359478464</v>
      </c>
      <c r="F386" s="14"/>
      <c r="G386" s="14">
        <v>0.124543692995396</v>
      </c>
      <c r="H386" s="14">
        <v>0.108852091347936</v>
      </c>
      <c r="I386" s="14">
        <v>0.12848941811953499</v>
      </c>
      <c r="J386" s="14">
        <v>0.179760208207078</v>
      </c>
      <c r="K386" s="14">
        <v>0.20057902959548901</v>
      </c>
      <c r="L386" s="14">
        <v>0.20856024012136601</v>
      </c>
      <c r="M386" s="14"/>
      <c r="N386" s="14">
        <v>0.13282724183274799</v>
      </c>
      <c r="O386" s="14">
        <v>0.17704332256292199</v>
      </c>
      <c r="P386" s="14">
        <v>0.13911080787037799</v>
      </c>
      <c r="Q386" s="14">
        <v>0.19031942189051301</v>
      </c>
      <c r="R386" s="14"/>
      <c r="S386" s="14">
        <v>0.12943904524813399</v>
      </c>
      <c r="T386" s="14">
        <v>0.189740248989204</v>
      </c>
      <c r="U386" s="14">
        <v>0.18532676863415301</v>
      </c>
      <c r="V386" s="14">
        <v>0.13050363895722</v>
      </c>
      <c r="W386" s="14">
        <v>0.18367631886924099</v>
      </c>
      <c r="X386" s="14">
        <v>0.159240678899812</v>
      </c>
      <c r="Y386" s="14">
        <v>0.16783403340585101</v>
      </c>
      <c r="Z386" s="14">
        <v>0.16245257248210601</v>
      </c>
      <c r="AA386" s="14">
        <v>0.130323375005646</v>
      </c>
      <c r="AB386" s="14">
        <v>0.19298674556652301</v>
      </c>
      <c r="AC386" s="14">
        <v>0.17002748582615501</v>
      </c>
      <c r="AD386" s="14">
        <v>0.11784311807029001</v>
      </c>
      <c r="AE386" s="14"/>
      <c r="AF386" s="14">
        <v>0.18597130981814999</v>
      </c>
      <c r="AG386" s="14">
        <v>0.187502780628406</v>
      </c>
      <c r="AH386" s="14">
        <v>0.13354695137502501</v>
      </c>
      <c r="AI386" s="14">
        <v>0.123876257150591</v>
      </c>
      <c r="AJ386" s="14">
        <v>9.0906174184869196E-2</v>
      </c>
      <c r="AK386" s="14"/>
      <c r="AL386" s="14">
        <v>0.186099769933913</v>
      </c>
      <c r="AM386" s="14">
        <v>0.18490265791983601</v>
      </c>
      <c r="AN386" s="14">
        <v>0.17560288886771</v>
      </c>
      <c r="AO386" s="14">
        <v>0.18519720791025199</v>
      </c>
      <c r="AP386" s="14">
        <v>0.176747725713368</v>
      </c>
      <c r="AQ386" s="14">
        <v>0.17558483213711301</v>
      </c>
      <c r="AR386" s="14">
        <v>0.14378218132099199</v>
      </c>
      <c r="AS386" s="14">
        <v>0.17540671768069799</v>
      </c>
      <c r="AT386" s="14">
        <v>0.156535126824323</v>
      </c>
      <c r="AU386" s="14">
        <v>0.145333747774782</v>
      </c>
      <c r="AV386" s="14">
        <v>0.17120746244024099</v>
      </c>
      <c r="AW386" s="14">
        <v>0.14898823691369101</v>
      </c>
      <c r="AX386" s="14">
        <v>0.15895656162225499</v>
      </c>
      <c r="AY386" s="14">
        <v>0.15964576756408499</v>
      </c>
      <c r="AZ386" s="14">
        <v>0.14534820188179501</v>
      </c>
      <c r="BA386" s="14">
        <v>6.6119885519824798E-2</v>
      </c>
      <c r="BB386" s="14"/>
      <c r="BC386" s="14">
        <v>0.109794696045069</v>
      </c>
      <c r="BD386" s="14">
        <v>0.18231739615407699</v>
      </c>
      <c r="BE386" s="14"/>
      <c r="BF386" s="14">
        <v>0.18410463538270999</v>
      </c>
      <c r="BG386" s="14">
        <v>0.152625901261462</v>
      </c>
      <c r="BH386" s="14">
        <v>0.138878394343291</v>
      </c>
      <c r="BI386" s="14">
        <v>0.17041472382133699</v>
      </c>
      <c r="BJ386" s="14"/>
      <c r="BK386" s="14">
        <v>0.17557028136609601</v>
      </c>
      <c r="BL386" s="14">
        <v>0.13306595241258801</v>
      </c>
      <c r="BM386" s="14">
        <v>0.15438700746568801</v>
      </c>
      <c r="BN386" s="14">
        <v>0.17654495569464701</v>
      </c>
      <c r="BO386" s="14"/>
      <c r="BP386" s="14">
        <v>9.68270068969692E-2</v>
      </c>
      <c r="BQ386" s="14">
        <v>0.210636468629401</v>
      </c>
      <c r="BR386" s="14">
        <v>0.24066920549156701</v>
      </c>
      <c r="BS386" s="14">
        <v>7.4551258768319001E-2</v>
      </c>
      <c r="BT386" s="14">
        <v>0.233639483070916</v>
      </c>
    </row>
    <row r="387" spans="2:72" x14ac:dyDescent="0.35">
      <c r="B387" t="s">
        <v>217</v>
      </c>
      <c r="C387" s="14">
        <v>4.5614084026834999E-2</v>
      </c>
      <c r="D387" s="14">
        <v>4.3280911400904398E-2</v>
      </c>
      <c r="E387" s="14">
        <v>4.7610545335530802E-2</v>
      </c>
      <c r="F387" s="14"/>
      <c r="G387" s="14">
        <v>5.1570233269770997E-2</v>
      </c>
      <c r="H387" s="14">
        <v>1.9928646899696301E-2</v>
      </c>
      <c r="I387" s="14">
        <v>3.8605282565546101E-2</v>
      </c>
      <c r="J387" s="14">
        <v>5.06469344552294E-2</v>
      </c>
      <c r="K387" s="14">
        <v>5.8336793044918102E-2</v>
      </c>
      <c r="L387" s="14">
        <v>5.5655890026762397E-2</v>
      </c>
      <c r="M387" s="14"/>
      <c r="N387" s="14">
        <v>3.5361616213979298E-2</v>
      </c>
      <c r="O387" s="14">
        <v>5.24558758850725E-2</v>
      </c>
      <c r="P387" s="14">
        <v>3.50368911236476E-2</v>
      </c>
      <c r="Q387" s="14">
        <v>5.91219705655118E-2</v>
      </c>
      <c r="R387" s="14"/>
      <c r="S387" s="14">
        <v>4.0875656474988399E-2</v>
      </c>
      <c r="T387" s="14">
        <v>4.0006465651123001E-2</v>
      </c>
      <c r="U387" s="14">
        <v>4.33115518597312E-2</v>
      </c>
      <c r="V387" s="14">
        <v>4.8216977536564599E-2</v>
      </c>
      <c r="W387" s="14">
        <v>6.3493183265805803E-2</v>
      </c>
      <c r="X387" s="14">
        <v>4.6102520792392999E-2</v>
      </c>
      <c r="Y387" s="14">
        <v>6.3153595484173403E-2</v>
      </c>
      <c r="Z387" s="14">
        <v>2.5758263761028601E-2</v>
      </c>
      <c r="AA387" s="14">
        <v>4.2476989591856799E-2</v>
      </c>
      <c r="AB387" s="14">
        <v>4.9748883077839097E-2</v>
      </c>
      <c r="AC387" s="14">
        <v>4.1702586439879001E-2</v>
      </c>
      <c r="AD387" s="14">
        <v>3.24852183956457E-2</v>
      </c>
      <c r="AE387" s="14"/>
      <c r="AF387" s="14">
        <v>5.8061974129237998E-2</v>
      </c>
      <c r="AG387" s="14">
        <v>5.0746974057712398E-2</v>
      </c>
      <c r="AH387" s="14">
        <v>4.2029148752503902E-2</v>
      </c>
      <c r="AI387" s="14">
        <v>3.28204894104012E-2</v>
      </c>
      <c r="AJ387" s="14">
        <v>3.8872260117079802E-3</v>
      </c>
      <c r="AK387" s="14"/>
      <c r="AL387" s="14">
        <v>3.96264186987089E-2</v>
      </c>
      <c r="AM387" s="14">
        <v>7.53336446679162E-2</v>
      </c>
      <c r="AN387" s="14">
        <v>6.1548378382811401E-2</v>
      </c>
      <c r="AO387" s="14">
        <v>6.1416970353324198E-2</v>
      </c>
      <c r="AP387" s="14">
        <v>3.3064493403935698E-2</v>
      </c>
      <c r="AQ387" s="14">
        <v>3.6964369042501798E-2</v>
      </c>
      <c r="AR387" s="14">
        <v>5.1048362695522098E-2</v>
      </c>
      <c r="AS387" s="14">
        <v>3.2789324115702297E-2</v>
      </c>
      <c r="AT387" s="14">
        <v>6.1307788397753797E-2</v>
      </c>
      <c r="AU387" s="14">
        <v>3.1638515898343898E-2</v>
      </c>
      <c r="AV387" s="14">
        <v>4.3880397668454099E-2</v>
      </c>
      <c r="AW387" s="14">
        <v>5.12801264250628E-2</v>
      </c>
      <c r="AX387" s="14">
        <v>5.6748445053192403E-2</v>
      </c>
      <c r="AY387" s="14">
        <v>2.67009833528047E-2</v>
      </c>
      <c r="AZ387" s="14">
        <v>2.3737411369631999E-2</v>
      </c>
      <c r="BA387" s="14">
        <v>1.8408515546172299E-2</v>
      </c>
      <c r="BB387" s="14"/>
      <c r="BC387" s="14">
        <v>3.2183972825331503E-2</v>
      </c>
      <c r="BD387" s="14">
        <v>5.1499686233717597E-2</v>
      </c>
      <c r="BE387" s="14"/>
      <c r="BF387" s="14">
        <v>4.7476862451496002E-2</v>
      </c>
      <c r="BG387" s="14">
        <v>4.2640933397621802E-2</v>
      </c>
      <c r="BH387" s="14">
        <v>4.2822542394925299E-2</v>
      </c>
      <c r="BI387" s="14">
        <v>5.4725108490574499E-2</v>
      </c>
      <c r="BJ387" s="14"/>
      <c r="BK387" s="14">
        <v>4.7763656134482697E-2</v>
      </c>
      <c r="BL387" s="14">
        <v>3.9277055813073197E-2</v>
      </c>
      <c r="BM387" s="14">
        <v>4.4303190570914898E-2</v>
      </c>
      <c r="BN387" s="14">
        <v>5.0883774289905703E-2</v>
      </c>
      <c r="BO387" s="14"/>
      <c r="BP387" s="14">
        <v>2.43406374755318E-2</v>
      </c>
      <c r="BQ387" s="14">
        <v>5.0190119321411403E-2</v>
      </c>
      <c r="BR387" s="14">
        <v>6.2050030016766997E-2</v>
      </c>
      <c r="BS387" s="14">
        <v>1.8068082762219599E-2</v>
      </c>
      <c r="BT387" s="14">
        <v>8.0781970106346204E-2</v>
      </c>
    </row>
    <row r="388" spans="2:72" x14ac:dyDescent="0.35">
      <c r="B388" t="s">
        <v>205</v>
      </c>
      <c r="C388" s="14">
        <v>2.7841056559632898E-2</v>
      </c>
      <c r="D388" s="14">
        <v>2.73512438804113E-2</v>
      </c>
      <c r="E388" s="14">
        <v>2.8442620505452199E-2</v>
      </c>
      <c r="F388" s="14"/>
      <c r="G388" s="14">
        <v>2.57344579392699E-2</v>
      </c>
      <c r="H388" s="14">
        <v>1.62507569810393E-2</v>
      </c>
      <c r="I388" s="14">
        <v>2.9646861477042302E-2</v>
      </c>
      <c r="J388" s="14">
        <v>2.8692375461903698E-2</v>
      </c>
      <c r="K388" s="14">
        <v>3.1719958124834802E-2</v>
      </c>
      <c r="L388" s="14">
        <v>3.3901860735551702E-2</v>
      </c>
      <c r="M388" s="14"/>
      <c r="N388" s="14">
        <v>1.6955908213353299E-2</v>
      </c>
      <c r="O388" s="14">
        <v>3.06959244265021E-2</v>
      </c>
      <c r="P388" s="14">
        <v>2.0239066941973801E-2</v>
      </c>
      <c r="Q388" s="14">
        <v>4.3212984236721701E-2</v>
      </c>
      <c r="R388" s="14"/>
      <c r="S388" s="14">
        <v>2.0656097044437601E-2</v>
      </c>
      <c r="T388" s="14">
        <v>1.97992519641771E-2</v>
      </c>
      <c r="U388" s="14">
        <v>3.7072270243462803E-2</v>
      </c>
      <c r="V388" s="14">
        <v>2.8027185752664899E-2</v>
      </c>
      <c r="W388" s="14">
        <v>3.6372378824704697E-2</v>
      </c>
      <c r="X388" s="14">
        <v>3.2152331974548698E-2</v>
      </c>
      <c r="Y388" s="14">
        <v>3.3783228458973302E-2</v>
      </c>
      <c r="Z388" s="14">
        <v>1.53632846723865E-2</v>
      </c>
      <c r="AA388" s="14">
        <v>2.3691652910310598E-2</v>
      </c>
      <c r="AB388" s="14">
        <v>3.43902065167319E-2</v>
      </c>
      <c r="AC388" s="14">
        <v>2.8229146304136699E-2</v>
      </c>
      <c r="AD388" s="14">
        <v>3.3934707691763898E-2</v>
      </c>
      <c r="AE388" s="14"/>
      <c r="AF388" s="14">
        <v>4.0071028894598897E-2</v>
      </c>
      <c r="AG388" s="14">
        <v>2.9456818697759998E-2</v>
      </c>
      <c r="AH388" s="14">
        <v>2.29458637823775E-2</v>
      </c>
      <c r="AI388" s="14">
        <v>1.09456202629788E-2</v>
      </c>
      <c r="AJ388" s="14">
        <v>1.3443460548326401E-2</v>
      </c>
      <c r="AK388" s="14"/>
      <c r="AL388" s="14">
        <v>0.108185369435602</v>
      </c>
      <c r="AM388" s="14">
        <v>5.7022353949580697E-2</v>
      </c>
      <c r="AN388" s="14">
        <v>3.2759726804314701E-2</v>
      </c>
      <c r="AO388" s="14">
        <v>2.9931082235315199E-2</v>
      </c>
      <c r="AP388" s="14">
        <v>3.8446224824909697E-2</v>
      </c>
      <c r="AQ388" s="14">
        <v>2.65489176036771E-2</v>
      </c>
      <c r="AR388" s="14">
        <v>2.6659048174728001E-2</v>
      </c>
      <c r="AS388" s="14">
        <v>2.12013276964827E-2</v>
      </c>
      <c r="AT388" s="14">
        <v>2.51869452619174E-2</v>
      </c>
      <c r="AU388" s="14">
        <v>2.0421336127990099E-2</v>
      </c>
      <c r="AV388" s="14">
        <v>2.3821283102556799E-2</v>
      </c>
      <c r="AW388" s="14">
        <v>1.7364911897615E-2</v>
      </c>
      <c r="AX388" s="14">
        <v>1.15281706197579E-2</v>
      </c>
      <c r="AY388" s="14">
        <v>0</v>
      </c>
      <c r="AZ388" s="14">
        <v>1.5632010869678199E-2</v>
      </c>
      <c r="BA388" s="14">
        <v>1.5024646801494099E-2</v>
      </c>
      <c r="BB388" s="14"/>
      <c r="BC388" s="14">
        <v>1.63028862350083E-2</v>
      </c>
      <c r="BD388" s="14">
        <v>3.2897535966772501E-2</v>
      </c>
      <c r="BE388" s="14"/>
      <c r="BF388" s="14">
        <v>1.55806554913188E-2</v>
      </c>
      <c r="BG388" s="14">
        <v>2.3970466931635601E-2</v>
      </c>
      <c r="BH388" s="14">
        <v>2.98050417338293E-2</v>
      </c>
      <c r="BI388" s="14">
        <v>6.0222383689989299E-2</v>
      </c>
      <c r="BJ388" s="14"/>
      <c r="BK388" s="14">
        <v>1.66607962707013E-2</v>
      </c>
      <c r="BL388" s="14">
        <v>1.53605072580723E-2</v>
      </c>
      <c r="BM388" s="14">
        <v>2.3502297275216001E-2</v>
      </c>
      <c r="BN388" s="14">
        <v>5.76715065677363E-2</v>
      </c>
      <c r="BO388" s="14"/>
      <c r="BP388" s="14">
        <v>1.38597041542078E-2</v>
      </c>
      <c r="BQ388" s="14">
        <v>3.1517314276688503E-2</v>
      </c>
      <c r="BR388" s="14">
        <v>3.2216221584892797E-2</v>
      </c>
      <c r="BS388" s="14">
        <v>5.9968368326183104E-3</v>
      </c>
      <c r="BT388" s="14">
        <v>5.6529174125069998E-2</v>
      </c>
    </row>
    <row r="389" spans="2:72" x14ac:dyDescent="0.35">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row>
    <row r="390" spans="2:72" x14ac:dyDescent="0.35">
      <c r="B390" s="6" t="s">
        <v>220</v>
      </c>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row>
    <row r="391" spans="2:72" x14ac:dyDescent="0.35">
      <c r="B391" s="21" t="s">
        <v>106</v>
      </c>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row>
    <row r="392" spans="2:72" x14ac:dyDescent="0.35">
      <c r="B392" t="s">
        <v>214</v>
      </c>
      <c r="C392" s="14">
        <v>0.32283309896123402</v>
      </c>
      <c r="D392" s="14">
        <v>0.34989000552872501</v>
      </c>
      <c r="E392" s="14">
        <v>0.29736958749313802</v>
      </c>
      <c r="F392" s="14"/>
      <c r="G392" s="14">
        <v>0.31692988297616098</v>
      </c>
      <c r="H392" s="14">
        <v>0.41205240146476402</v>
      </c>
      <c r="I392" s="14">
        <v>0.32567109773026398</v>
      </c>
      <c r="J392" s="14">
        <v>0.30016227215755398</v>
      </c>
      <c r="K392" s="14">
        <v>0.29850325251360899</v>
      </c>
      <c r="L392" s="14">
        <v>0.28656901132378598</v>
      </c>
      <c r="M392" s="14"/>
      <c r="N392" s="14">
        <v>0.41834303171353099</v>
      </c>
      <c r="O392" s="14">
        <v>0.30545670400243502</v>
      </c>
      <c r="P392" s="14">
        <v>0.321269051225265</v>
      </c>
      <c r="Q392" s="14">
        <v>0.23967024257835001</v>
      </c>
      <c r="R392" s="14"/>
      <c r="S392" s="14">
        <v>0.40277013000662998</v>
      </c>
      <c r="T392" s="14">
        <v>0.29749262090060702</v>
      </c>
      <c r="U392" s="14">
        <v>0.29313371296558099</v>
      </c>
      <c r="V392" s="14">
        <v>0.32550924798691999</v>
      </c>
      <c r="W392" s="14">
        <v>0.28547303463259899</v>
      </c>
      <c r="X392" s="14">
        <v>0.30954817592192102</v>
      </c>
      <c r="Y392" s="14">
        <v>0.30214819967911999</v>
      </c>
      <c r="Z392" s="14">
        <v>0.33214138964579298</v>
      </c>
      <c r="AA392" s="14">
        <v>0.32208029859520398</v>
      </c>
      <c r="AB392" s="14">
        <v>0.318440077969811</v>
      </c>
      <c r="AC392" s="14">
        <v>0.30394362774102102</v>
      </c>
      <c r="AD392" s="14">
        <v>0.348044731255722</v>
      </c>
      <c r="AE392" s="14"/>
      <c r="AF392" s="14">
        <v>0.24702134584420199</v>
      </c>
      <c r="AG392" s="14">
        <v>0.28247645429283103</v>
      </c>
      <c r="AH392" s="14">
        <v>0.35998551805054402</v>
      </c>
      <c r="AI392" s="14">
        <v>0.437970130466381</v>
      </c>
      <c r="AJ392" s="14">
        <v>0.575959736778906</v>
      </c>
      <c r="AK392" s="14"/>
      <c r="AL392" s="14">
        <v>0.146898757044962</v>
      </c>
      <c r="AM392" s="14">
        <v>0.20679840293191001</v>
      </c>
      <c r="AN392" s="14">
        <v>0.25500924644630701</v>
      </c>
      <c r="AO392" s="14">
        <v>0.241449307366533</v>
      </c>
      <c r="AP392" s="14">
        <v>0.25957433964549798</v>
      </c>
      <c r="AQ392" s="14">
        <v>0.28962242945148298</v>
      </c>
      <c r="AR392" s="14">
        <v>0.33625996767220101</v>
      </c>
      <c r="AS392" s="14">
        <v>0.30409776427650398</v>
      </c>
      <c r="AT392" s="14">
        <v>0.32259291136238599</v>
      </c>
      <c r="AU392" s="14">
        <v>0.33547006614194602</v>
      </c>
      <c r="AV392" s="14">
        <v>0.33810992931503803</v>
      </c>
      <c r="AW392" s="14">
        <v>0.38376039424484798</v>
      </c>
      <c r="AX392" s="14">
        <v>0.39873275694014298</v>
      </c>
      <c r="AY392" s="14">
        <v>0.39282159193514898</v>
      </c>
      <c r="AZ392" s="14">
        <v>0.42880291545587801</v>
      </c>
      <c r="BA392" s="14">
        <v>0.57931965426082999</v>
      </c>
      <c r="BB392" s="14"/>
      <c r="BC392" s="14">
        <v>0.426495744007021</v>
      </c>
      <c r="BD392" s="14">
        <v>0.27740405646868299</v>
      </c>
      <c r="BE392" s="14"/>
      <c r="BF392" s="14">
        <v>0.34902138515140102</v>
      </c>
      <c r="BG392" s="14">
        <v>0.33020712790172302</v>
      </c>
      <c r="BH392" s="14">
        <v>0.31541703834048002</v>
      </c>
      <c r="BI392" s="14">
        <v>0.26230791812941701</v>
      </c>
      <c r="BJ392" s="14"/>
      <c r="BK392" s="14">
        <v>0.35432406947565498</v>
      </c>
      <c r="BL392" s="14">
        <v>0.33857291648452698</v>
      </c>
      <c r="BM392" s="14">
        <v>0.33348209284760499</v>
      </c>
      <c r="BN392" s="14">
        <v>0.258048045530477</v>
      </c>
      <c r="BO392" s="14"/>
      <c r="BP392" s="14">
        <v>0.35999746218927098</v>
      </c>
      <c r="BQ392" s="14">
        <v>0.24192294997116701</v>
      </c>
      <c r="BR392" s="14">
        <v>0.247355233741611</v>
      </c>
      <c r="BS392" s="14">
        <v>0.55386430988521396</v>
      </c>
      <c r="BT392" s="14">
        <v>0.15278102536760901</v>
      </c>
    </row>
    <row r="393" spans="2:72" x14ac:dyDescent="0.35">
      <c r="B393" t="s">
        <v>215</v>
      </c>
      <c r="C393" s="14">
        <v>0.48867482545464402</v>
      </c>
      <c r="D393" s="14">
        <v>0.49127841592788601</v>
      </c>
      <c r="E393" s="14">
        <v>0.48607269266331599</v>
      </c>
      <c r="F393" s="14"/>
      <c r="G393" s="14">
        <v>0.43629759732562301</v>
      </c>
      <c r="H393" s="14">
        <v>0.41881928413152197</v>
      </c>
      <c r="I393" s="14">
        <v>0.49918387230408701</v>
      </c>
      <c r="J393" s="14">
        <v>0.49872380262698501</v>
      </c>
      <c r="K393" s="14">
        <v>0.52255717486675302</v>
      </c>
      <c r="L393" s="14">
        <v>0.54075961259843797</v>
      </c>
      <c r="M393" s="14"/>
      <c r="N393" s="14">
        <v>0.46791242001494798</v>
      </c>
      <c r="O393" s="14">
        <v>0.52311572770054404</v>
      </c>
      <c r="P393" s="14">
        <v>0.47737403273997497</v>
      </c>
      <c r="Q393" s="14">
        <v>0.48634250073875102</v>
      </c>
      <c r="R393" s="14"/>
      <c r="S393" s="14">
        <v>0.436745159502129</v>
      </c>
      <c r="T393" s="14">
        <v>0.50192302431064595</v>
      </c>
      <c r="U393" s="14">
        <v>0.51402294764998102</v>
      </c>
      <c r="V393" s="14">
        <v>0.50846098389663297</v>
      </c>
      <c r="W393" s="14">
        <v>0.50109417017818103</v>
      </c>
      <c r="X393" s="14">
        <v>0.48646879927472803</v>
      </c>
      <c r="Y393" s="14">
        <v>0.49171414645908201</v>
      </c>
      <c r="Z393" s="14">
        <v>0.48044697085951499</v>
      </c>
      <c r="AA393" s="14">
        <v>0.49295139895559498</v>
      </c>
      <c r="AB393" s="14">
        <v>0.50144683976621396</v>
      </c>
      <c r="AC393" s="14">
        <v>0.49330240867149</v>
      </c>
      <c r="AD393" s="14">
        <v>0.465362517165543</v>
      </c>
      <c r="AE393" s="14"/>
      <c r="AF393" s="14">
        <v>0.50895677199712996</v>
      </c>
      <c r="AG393" s="14">
        <v>0.50808134324262999</v>
      </c>
      <c r="AH393" s="14">
        <v>0.48270042750397502</v>
      </c>
      <c r="AI393" s="14">
        <v>0.44531525557108398</v>
      </c>
      <c r="AJ393" s="14">
        <v>0.31969502316934401</v>
      </c>
      <c r="AK393" s="14"/>
      <c r="AL393" s="14">
        <v>0.31017422961239599</v>
      </c>
      <c r="AM393" s="14">
        <v>0.44668967163185103</v>
      </c>
      <c r="AN393" s="14">
        <v>0.489758966896085</v>
      </c>
      <c r="AO393" s="14">
        <v>0.48824760129101702</v>
      </c>
      <c r="AP393" s="14">
        <v>0.50197422278148396</v>
      </c>
      <c r="AQ393" s="14">
        <v>0.49515531197642698</v>
      </c>
      <c r="AR393" s="14">
        <v>0.49440619563070998</v>
      </c>
      <c r="AS393" s="14">
        <v>0.53339689125789103</v>
      </c>
      <c r="AT393" s="14">
        <v>0.51746195213537205</v>
      </c>
      <c r="AU393" s="14">
        <v>0.51443148615833001</v>
      </c>
      <c r="AV393" s="14">
        <v>0.51258715860053805</v>
      </c>
      <c r="AW393" s="14">
        <v>0.49826508845058098</v>
      </c>
      <c r="AX393" s="14">
        <v>0.49236488694270802</v>
      </c>
      <c r="AY393" s="14">
        <v>0.48176566776840002</v>
      </c>
      <c r="AZ393" s="14">
        <v>0.45365363623635602</v>
      </c>
      <c r="BA393" s="14">
        <v>0.357756099475459</v>
      </c>
      <c r="BB393" s="14"/>
      <c r="BC393" s="14">
        <v>0.43501536594236301</v>
      </c>
      <c r="BD393" s="14">
        <v>0.51219050813121403</v>
      </c>
      <c r="BE393" s="14"/>
      <c r="BF393" s="14">
        <v>0.52156162761532499</v>
      </c>
      <c r="BG393" s="14">
        <v>0.49732950934889297</v>
      </c>
      <c r="BH393" s="14">
        <v>0.46481722814521698</v>
      </c>
      <c r="BI393" s="14">
        <v>0.44291523896878698</v>
      </c>
      <c r="BJ393" s="14"/>
      <c r="BK393" s="14">
        <v>0.50903849908903998</v>
      </c>
      <c r="BL393" s="14">
        <v>0.49955311512601802</v>
      </c>
      <c r="BM393" s="14">
        <v>0.49352351003368999</v>
      </c>
      <c r="BN393" s="14">
        <v>0.44950761596081101</v>
      </c>
      <c r="BO393" s="14"/>
      <c r="BP393" s="14">
        <v>0.49180689488144802</v>
      </c>
      <c r="BQ393" s="14">
        <v>0.566200029491429</v>
      </c>
      <c r="BR393" s="14">
        <v>0.58610290282793198</v>
      </c>
      <c r="BS393" s="14">
        <v>0.38129954015191098</v>
      </c>
      <c r="BT393" s="14">
        <v>0.50138585929115798</v>
      </c>
    </row>
    <row r="394" spans="2:72" x14ac:dyDescent="0.35">
      <c r="B394" t="s">
        <v>216</v>
      </c>
      <c r="C394" s="14">
        <v>0.119542464726103</v>
      </c>
      <c r="D394" s="14">
        <v>0.104367771753131</v>
      </c>
      <c r="E394" s="14">
        <v>0.13366768645315899</v>
      </c>
      <c r="F394" s="14"/>
      <c r="G394" s="14">
        <v>0.16716847430970699</v>
      </c>
      <c r="H394" s="14">
        <v>0.11104706658656401</v>
      </c>
      <c r="I394" s="14">
        <v>0.117834183632613</v>
      </c>
      <c r="J394" s="14">
        <v>0.128911854490597</v>
      </c>
      <c r="K394" s="14">
        <v>0.104242324146502</v>
      </c>
      <c r="L394" s="14">
        <v>9.8951975055099395E-2</v>
      </c>
      <c r="M394" s="14"/>
      <c r="N394" s="14">
        <v>7.4036211797846502E-2</v>
      </c>
      <c r="O394" s="14">
        <v>0.11292661162137201</v>
      </c>
      <c r="P394" s="14">
        <v>0.138555981935228</v>
      </c>
      <c r="Q394" s="14">
        <v>0.157647838072387</v>
      </c>
      <c r="R394" s="14"/>
      <c r="S394" s="14">
        <v>0.106312934267525</v>
      </c>
      <c r="T394" s="14">
        <v>0.12933599544906901</v>
      </c>
      <c r="U394" s="14">
        <v>0.12796880351534601</v>
      </c>
      <c r="V394" s="14">
        <v>0.113527290853466</v>
      </c>
      <c r="W394" s="14">
        <v>0.115830522314651</v>
      </c>
      <c r="X394" s="14">
        <v>0.127031285736769</v>
      </c>
      <c r="Y394" s="14">
        <v>0.110020942859389</v>
      </c>
      <c r="Z394" s="14">
        <v>0.14062400749807499</v>
      </c>
      <c r="AA394" s="14">
        <v>0.113460471523113</v>
      </c>
      <c r="AB394" s="14">
        <v>0.118733227145232</v>
      </c>
      <c r="AC394" s="14">
        <v>0.13072522261137301</v>
      </c>
      <c r="AD394" s="14">
        <v>0.123961930667654</v>
      </c>
      <c r="AE394" s="14"/>
      <c r="AF394" s="14">
        <v>0.13792650340769699</v>
      </c>
      <c r="AG394" s="14">
        <v>0.14214399440563599</v>
      </c>
      <c r="AH394" s="14">
        <v>0.108318326264197</v>
      </c>
      <c r="AI394" s="14">
        <v>8.6500534138565593E-2</v>
      </c>
      <c r="AJ394" s="14">
        <v>6.72063624835572E-2</v>
      </c>
      <c r="AK394" s="14"/>
      <c r="AL394" s="14">
        <v>0.294563301577973</v>
      </c>
      <c r="AM394" s="14">
        <v>0.19633092189760801</v>
      </c>
      <c r="AN394" s="14">
        <v>0.160651411338152</v>
      </c>
      <c r="AO394" s="14">
        <v>0.17586833939319499</v>
      </c>
      <c r="AP394" s="14">
        <v>0.15300919900836399</v>
      </c>
      <c r="AQ394" s="14">
        <v>0.13278643303312901</v>
      </c>
      <c r="AR394" s="14">
        <v>0.10385675977547899</v>
      </c>
      <c r="AS394" s="14">
        <v>0.11897813485011</v>
      </c>
      <c r="AT394" s="14">
        <v>9.0762227738541104E-2</v>
      </c>
      <c r="AU394" s="14">
        <v>8.8477275981734799E-2</v>
      </c>
      <c r="AV394" s="14">
        <v>0.107929297020396</v>
      </c>
      <c r="AW394" s="14">
        <v>8.2217954445217498E-2</v>
      </c>
      <c r="AX394" s="14">
        <v>8.4696028762865805E-2</v>
      </c>
      <c r="AY394" s="14">
        <v>0.104273557651672</v>
      </c>
      <c r="AZ394" s="14">
        <v>8.74992091555164E-2</v>
      </c>
      <c r="BA394" s="14">
        <v>4.4092183639702701E-2</v>
      </c>
      <c r="BB394" s="14"/>
      <c r="BC394" s="14">
        <v>9.7261052619030897E-2</v>
      </c>
      <c r="BD394" s="14">
        <v>0.129307054631744</v>
      </c>
      <c r="BE394" s="14"/>
      <c r="BF394" s="14">
        <v>9.1049975811245798E-2</v>
      </c>
      <c r="BG394" s="14">
        <v>0.11077885207629901</v>
      </c>
      <c r="BH394" s="14">
        <v>0.14448993210917199</v>
      </c>
      <c r="BI394" s="14">
        <v>0.15398497431444799</v>
      </c>
      <c r="BJ394" s="14"/>
      <c r="BK394" s="14">
        <v>9.5240557333630099E-2</v>
      </c>
      <c r="BL394" s="14">
        <v>0.11242450657323</v>
      </c>
      <c r="BM394" s="14">
        <v>0.11791038359736999</v>
      </c>
      <c r="BN394" s="14">
        <v>0.15446479408417399</v>
      </c>
      <c r="BO394" s="14"/>
      <c r="BP394" s="14">
        <v>0.100994764384681</v>
      </c>
      <c r="BQ394" s="14">
        <v>0.12546429921928701</v>
      </c>
      <c r="BR394" s="14">
        <v>0.10300279082289</v>
      </c>
      <c r="BS394" s="14">
        <v>4.5800231584728297E-2</v>
      </c>
      <c r="BT394" s="14">
        <v>0.207537975522671</v>
      </c>
    </row>
    <row r="395" spans="2:72" x14ac:dyDescent="0.35">
      <c r="B395" t="s">
        <v>217</v>
      </c>
      <c r="C395" s="14">
        <v>3.83154814408313E-2</v>
      </c>
      <c r="D395" s="14">
        <v>2.7054762161131798E-2</v>
      </c>
      <c r="E395" s="14">
        <v>4.9212759165913701E-2</v>
      </c>
      <c r="F395" s="14"/>
      <c r="G395" s="14">
        <v>5.3734035162437098E-2</v>
      </c>
      <c r="H395" s="14">
        <v>4.0454328357707098E-2</v>
      </c>
      <c r="I395" s="14">
        <v>3.0642333424994998E-2</v>
      </c>
      <c r="J395" s="14">
        <v>3.9660477534742701E-2</v>
      </c>
      <c r="K395" s="14">
        <v>3.8692049208476402E-2</v>
      </c>
      <c r="L395" s="14">
        <v>3.1268202353535501E-2</v>
      </c>
      <c r="M395" s="14"/>
      <c r="N395" s="14">
        <v>2.0288239387213601E-2</v>
      </c>
      <c r="O395" s="14">
        <v>3.2154244833663102E-2</v>
      </c>
      <c r="P395" s="14">
        <v>3.4264787376522998E-2</v>
      </c>
      <c r="Q395" s="14">
        <v>6.8364844062117999E-2</v>
      </c>
      <c r="R395" s="14"/>
      <c r="S395" s="14">
        <v>2.4674725436996E-2</v>
      </c>
      <c r="T395" s="14">
        <v>3.9379674874098103E-2</v>
      </c>
      <c r="U395" s="14">
        <v>3.2298181267409902E-2</v>
      </c>
      <c r="V395" s="14">
        <v>2.6630793361450199E-2</v>
      </c>
      <c r="W395" s="14">
        <v>6.6626844015018796E-2</v>
      </c>
      <c r="X395" s="14">
        <v>4.2887452349626598E-2</v>
      </c>
      <c r="Y395" s="14">
        <v>5.0354572074463699E-2</v>
      </c>
      <c r="Z395" s="14">
        <v>2.9313268913544001E-2</v>
      </c>
      <c r="AA395" s="14">
        <v>4.2733976033186599E-2</v>
      </c>
      <c r="AB395" s="14">
        <v>3.59253111284593E-2</v>
      </c>
      <c r="AC395" s="14">
        <v>4.2006651598850198E-2</v>
      </c>
      <c r="AD395" s="14">
        <v>3.34525722414463E-2</v>
      </c>
      <c r="AE395" s="14"/>
      <c r="AF395" s="14">
        <v>6.1104195972352199E-2</v>
      </c>
      <c r="AG395" s="14">
        <v>4.0621100599574703E-2</v>
      </c>
      <c r="AH395" s="14">
        <v>2.8012019194961699E-2</v>
      </c>
      <c r="AI395" s="14">
        <v>1.4981659856797599E-2</v>
      </c>
      <c r="AJ395" s="14">
        <v>2.0862001419918199E-2</v>
      </c>
      <c r="AK395" s="14"/>
      <c r="AL395" s="14">
        <v>0.11095182754617</v>
      </c>
      <c r="AM395" s="14">
        <v>8.6275851288612301E-2</v>
      </c>
      <c r="AN395" s="14">
        <v>5.9979761481628799E-2</v>
      </c>
      <c r="AO395" s="14">
        <v>5.0231210565382101E-2</v>
      </c>
      <c r="AP395" s="14">
        <v>5.5572317167628602E-2</v>
      </c>
      <c r="AQ395" s="14">
        <v>4.6751954623615498E-2</v>
      </c>
      <c r="AR395" s="14">
        <v>4.3183222769816801E-2</v>
      </c>
      <c r="AS395" s="14">
        <v>1.92904192651638E-2</v>
      </c>
      <c r="AT395" s="14">
        <v>3.9925035582089097E-2</v>
      </c>
      <c r="AU395" s="14">
        <v>3.3573643453343099E-2</v>
      </c>
      <c r="AV395" s="14">
        <v>2.0827067865102401E-2</v>
      </c>
      <c r="AW395" s="14">
        <v>1.65215142927405E-2</v>
      </c>
      <c r="AX395" s="14">
        <v>1.5569365062658099E-2</v>
      </c>
      <c r="AY395" s="14">
        <v>1.5858092266661201E-2</v>
      </c>
      <c r="AZ395" s="14">
        <v>2.0373792027693401E-2</v>
      </c>
      <c r="BA395" s="14">
        <v>6.0854679110867302E-3</v>
      </c>
      <c r="BB395" s="14"/>
      <c r="BC395" s="14">
        <v>2.7957084971974001E-2</v>
      </c>
      <c r="BD395" s="14">
        <v>4.2854937607809701E-2</v>
      </c>
      <c r="BE395" s="14"/>
      <c r="BF395" s="14">
        <v>2.0371845103521701E-2</v>
      </c>
      <c r="BG395" s="14">
        <v>3.8421347945742902E-2</v>
      </c>
      <c r="BH395" s="14">
        <v>4.1402686582721303E-2</v>
      </c>
      <c r="BI395" s="14">
        <v>7.0522373217949103E-2</v>
      </c>
      <c r="BJ395" s="14"/>
      <c r="BK395" s="14">
        <v>2.3142756736987201E-2</v>
      </c>
      <c r="BL395" s="14">
        <v>3.03960426623563E-2</v>
      </c>
      <c r="BM395" s="14">
        <v>3.47819936624457E-2</v>
      </c>
      <c r="BN395" s="14">
        <v>6.7209560967027598E-2</v>
      </c>
      <c r="BO395" s="14"/>
      <c r="BP395" s="14">
        <v>3.4843122511231998E-2</v>
      </c>
      <c r="BQ395" s="14">
        <v>3.1865753565938598E-2</v>
      </c>
      <c r="BR395" s="14">
        <v>2.3430725390610901E-2</v>
      </c>
      <c r="BS395" s="14">
        <v>1.12698859250442E-2</v>
      </c>
      <c r="BT395" s="14">
        <v>7.6390740732965298E-2</v>
      </c>
    </row>
    <row r="396" spans="2:72" x14ac:dyDescent="0.35">
      <c r="B396" t="s">
        <v>205</v>
      </c>
      <c r="C396" s="14">
        <v>3.0634129417188499E-2</v>
      </c>
      <c r="D396" s="14">
        <v>2.74090446291263E-2</v>
      </c>
      <c r="E396" s="14">
        <v>3.36772742244736E-2</v>
      </c>
      <c r="F396" s="14"/>
      <c r="G396" s="14">
        <v>2.5870010226072299E-2</v>
      </c>
      <c r="H396" s="14">
        <v>1.7626919459442999E-2</v>
      </c>
      <c r="I396" s="14">
        <v>2.6668512908040402E-2</v>
      </c>
      <c r="J396" s="14">
        <v>3.2541593190120302E-2</v>
      </c>
      <c r="K396" s="14">
        <v>3.6005199264659601E-2</v>
      </c>
      <c r="L396" s="14">
        <v>4.2451198669141002E-2</v>
      </c>
      <c r="M396" s="14"/>
      <c r="N396" s="14">
        <v>1.9420097086461099E-2</v>
      </c>
      <c r="O396" s="14">
        <v>2.63467118419866E-2</v>
      </c>
      <c r="P396" s="14">
        <v>2.8536146723007999E-2</v>
      </c>
      <c r="Q396" s="14">
        <v>4.7974574548393399E-2</v>
      </c>
      <c r="R396" s="14"/>
      <c r="S396" s="14">
        <v>2.9497050786719801E-2</v>
      </c>
      <c r="T396" s="14">
        <v>3.1868684465580902E-2</v>
      </c>
      <c r="U396" s="14">
        <v>3.2576354601682199E-2</v>
      </c>
      <c r="V396" s="14">
        <v>2.58716839015307E-2</v>
      </c>
      <c r="W396" s="14">
        <v>3.0975428859550101E-2</v>
      </c>
      <c r="X396" s="14">
        <v>3.4064286716956597E-2</v>
      </c>
      <c r="Y396" s="14">
        <v>4.5762138927945402E-2</v>
      </c>
      <c r="Z396" s="14">
        <v>1.7474363083073301E-2</v>
      </c>
      <c r="AA396" s="14">
        <v>2.8773854892901699E-2</v>
      </c>
      <c r="AB396" s="14">
        <v>2.5454543990284399E-2</v>
      </c>
      <c r="AC396" s="14">
        <v>3.0022089377265901E-2</v>
      </c>
      <c r="AD396" s="14">
        <v>2.9178248669634001E-2</v>
      </c>
      <c r="AE396" s="14"/>
      <c r="AF396" s="14">
        <v>4.49911827786195E-2</v>
      </c>
      <c r="AG396" s="14">
        <v>2.66771074593278E-2</v>
      </c>
      <c r="AH396" s="14">
        <v>2.0983708986322399E-2</v>
      </c>
      <c r="AI396" s="14">
        <v>1.52324199671716E-2</v>
      </c>
      <c r="AJ396" s="14">
        <v>1.6276876148274E-2</v>
      </c>
      <c r="AK396" s="14"/>
      <c r="AL396" s="14">
        <v>0.13741188421849901</v>
      </c>
      <c r="AM396" s="14">
        <v>6.3905152250017999E-2</v>
      </c>
      <c r="AN396" s="14">
        <v>3.4600613837827102E-2</v>
      </c>
      <c r="AO396" s="14">
        <v>4.4203541383872703E-2</v>
      </c>
      <c r="AP396" s="14">
        <v>2.98699213970255E-2</v>
      </c>
      <c r="AQ396" s="14">
        <v>3.5683870915345799E-2</v>
      </c>
      <c r="AR396" s="14">
        <v>2.2293854151792799E-2</v>
      </c>
      <c r="AS396" s="14">
        <v>2.42367903503307E-2</v>
      </c>
      <c r="AT396" s="14">
        <v>2.92578731816115E-2</v>
      </c>
      <c r="AU396" s="14">
        <v>2.8047528264646401E-2</v>
      </c>
      <c r="AV396" s="14">
        <v>2.05465471989251E-2</v>
      </c>
      <c r="AW396" s="14">
        <v>1.9235048566612699E-2</v>
      </c>
      <c r="AX396" s="14">
        <v>8.6369622916243702E-3</v>
      </c>
      <c r="AY396" s="14">
        <v>5.2810903781178699E-3</v>
      </c>
      <c r="AZ396" s="14">
        <v>9.6704471245562199E-3</v>
      </c>
      <c r="BA396" s="14">
        <v>1.27465947129224E-2</v>
      </c>
      <c r="BB396" s="14"/>
      <c r="BC396" s="14">
        <v>1.32707524596104E-2</v>
      </c>
      <c r="BD396" s="14">
        <v>3.8243443160548798E-2</v>
      </c>
      <c r="BE396" s="14"/>
      <c r="BF396" s="14">
        <v>1.79951663185072E-2</v>
      </c>
      <c r="BG396" s="14">
        <v>2.3263162727342902E-2</v>
      </c>
      <c r="BH396" s="14">
        <v>3.3873114822410198E-2</v>
      </c>
      <c r="BI396" s="14">
        <v>7.0269495369399401E-2</v>
      </c>
      <c r="BJ396" s="14"/>
      <c r="BK396" s="14">
        <v>1.8254117364687801E-2</v>
      </c>
      <c r="BL396" s="14">
        <v>1.90534191538685E-2</v>
      </c>
      <c r="BM396" s="14">
        <v>2.0302019858889801E-2</v>
      </c>
      <c r="BN396" s="14">
        <v>7.0769983457510496E-2</v>
      </c>
      <c r="BO396" s="14"/>
      <c r="BP396" s="14">
        <v>1.2357756033367801E-2</v>
      </c>
      <c r="BQ396" s="14">
        <v>3.4546967752178401E-2</v>
      </c>
      <c r="BR396" s="14">
        <v>4.0108347216956199E-2</v>
      </c>
      <c r="BS396" s="14">
        <v>7.7660324531025103E-3</v>
      </c>
      <c r="BT396" s="14">
        <v>6.1904399085597202E-2</v>
      </c>
    </row>
    <row r="397" spans="2:72" x14ac:dyDescent="0.35">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row>
    <row r="398" spans="2:72" x14ac:dyDescent="0.35">
      <c r="B398" s="6" t="s">
        <v>221</v>
      </c>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row>
    <row r="399" spans="2:72" x14ac:dyDescent="0.35">
      <c r="B399" s="21" t="s">
        <v>106</v>
      </c>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row>
    <row r="400" spans="2:72" x14ac:dyDescent="0.35">
      <c r="B400" t="s">
        <v>214</v>
      </c>
      <c r="C400" s="14">
        <v>0.17771889851160499</v>
      </c>
      <c r="D400" s="14">
        <v>0.214792281905375</v>
      </c>
      <c r="E400" s="14">
        <v>0.142102319634343</v>
      </c>
      <c r="F400" s="14"/>
      <c r="G400" s="14">
        <v>0.18061731378646101</v>
      </c>
      <c r="H400" s="14">
        <v>0.29789332233534599</v>
      </c>
      <c r="I400" s="14">
        <v>0.208036496598551</v>
      </c>
      <c r="J400" s="14">
        <v>0.12450389859630299</v>
      </c>
      <c r="K400" s="14">
        <v>0.11592281883793699</v>
      </c>
      <c r="L400" s="14">
        <v>0.13797069812909099</v>
      </c>
      <c r="M400" s="14"/>
      <c r="N400" s="14">
        <v>0.29759719599849299</v>
      </c>
      <c r="O400" s="14">
        <v>0.141237219813374</v>
      </c>
      <c r="P400" s="14">
        <v>0.15037746839996</v>
      </c>
      <c r="Q400" s="14">
        <v>0.111401836683438</v>
      </c>
      <c r="R400" s="14"/>
      <c r="S400" s="14">
        <v>0.287766357249084</v>
      </c>
      <c r="T400" s="14">
        <v>0.16142147736887</v>
      </c>
      <c r="U400" s="14">
        <v>0.15501924924842</v>
      </c>
      <c r="V400" s="14">
        <v>0.14188952074918601</v>
      </c>
      <c r="W400" s="14">
        <v>0.15860487247848101</v>
      </c>
      <c r="X400" s="14">
        <v>0.18324810020881899</v>
      </c>
      <c r="Y400" s="14">
        <v>0.131611782292341</v>
      </c>
      <c r="Z400" s="14">
        <v>0.13932351267293999</v>
      </c>
      <c r="AA400" s="14">
        <v>0.18013140553700399</v>
      </c>
      <c r="AB400" s="14">
        <v>0.178305715838493</v>
      </c>
      <c r="AC400" s="14">
        <v>0.12939709521029399</v>
      </c>
      <c r="AD400" s="14">
        <v>0.17497568938601599</v>
      </c>
      <c r="AE400" s="14"/>
      <c r="AF400" s="14">
        <v>0.105662386242153</v>
      </c>
      <c r="AG400" s="14">
        <v>0.110603788222434</v>
      </c>
      <c r="AH400" s="14">
        <v>0.21651554666248901</v>
      </c>
      <c r="AI400" s="14">
        <v>0.345718469438408</v>
      </c>
      <c r="AJ400" s="14">
        <v>0.527668334083079</v>
      </c>
      <c r="AK400" s="14"/>
      <c r="AL400" s="14">
        <v>8.0951562864143206E-2</v>
      </c>
      <c r="AM400" s="14">
        <v>0.13899595485430499</v>
      </c>
      <c r="AN400" s="14">
        <v>9.7477360450794803E-2</v>
      </c>
      <c r="AO400" s="14">
        <v>0.12886841227214099</v>
      </c>
      <c r="AP400" s="14">
        <v>0.1192813766362</v>
      </c>
      <c r="AQ400" s="14">
        <v>0.13436281063591801</v>
      </c>
      <c r="AR400" s="14">
        <v>0.16407573602443801</v>
      </c>
      <c r="AS400" s="14">
        <v>0.15743165360181299</v>
      </c>
      <c r="AT400" s="14">
        <v>0.146707283126086</v>
      </c>
      <c r="AU400" s="14">
        <v>0.15113253537088001</v>
      </c>
      <c r="AV400" s="14">
        <v>0.19328204647427799</v>
      </c>
      <c r="AW400" s="14">
        <v>0.234465014349932</v>
      </c>
      <c r="AX400" s="14">
        <v>0.23965188093538201</v>
      </c>
      <c r="AY400" s="14">
        <v>0.254416293003359</v>
      </c>
      <c r="AZ400" s="14">
        <v>0.28428521403576501</v>
      </c>
      <c r="BA400" s="14">
        <v>0.47474015162802702</v>
      </c>
      <c r="BB400" s="14"/>
      <c r="BC400" s="14">
        <v>0.29304294301144002</v>
      </c>
      <c r="BD400" s="14">
        <v>0.12717937276747901</v>
      </c>
      <c r="BE400" s="14"/>
      <c r="BF400" s="14">
        <v>0.19778871962734301</v>
      </c>
      <c r="BG400" s="14">
        <v>0.17299773024134599</v>
      </c>
      <c r="BH400" s="14">
        <v>0.180293924720661</v>
      </c>
      <c r="BI400" s="14">
        <v>0.14157848574790999</v>
      </c>
      <c r="BJ400" s="14"/>
      <c r="BK400" s="14">
        <v>0.20152862084045101</v>
      </c>
      <c r="BL400" s="14">
        <v>0.206498603119844</v>
      </c>
      <c r="BM400" s="14">
        <v>0.185231906704656</v>
      </c>
      <c r="BN400" s="14">
        <v>0.115121571556413</v>
      </c>
      <c r="BO400" s="14"/>
      <c r="BP400" s="14">
        <v>0.228391915821063</v>
      </c>
      <c r="BQ400" s="14">
        <v>9.1100677811034494E-2</v>
      </c>
      <c r="BR400" s="14">
        <v>9.1769113275796704E-2</v>
      </c>
      <c r="BS400" s="14">
        <v>0.34800086056973301</v>
      </c>
      <c r="BT400" s="14">
        <v>6.0407217258725603E-2</v>
      </c>
    </row>
    <row r="401" spans="2:72" x14ac:dyDescent="0.35">
      <c r="B401" t="s">
        <v>215</v>
      </c>
      <c r="C401" s="14">
        <v>0.332626344570293</v>
      </c>
      <c r="D401" s="14">
        <v>0.383003359498366</v>
      </c>
      <c r="E401" s="14">
        <v>0.28371437460523102</v>
      </c>
      <c r="F401" s="14"/>
      <c r="G401" s="14">
        <v>0.33710896062317802</v>
      </c>
      <c r="H401" s="14">
        <v>0.36501288568783302</v>
      </c>
      <c r="I401" s="14">
        <v>0.34102256254211799</v>
      </c>
      <c r="J401" s="14">
        <v>0.29714559613356101</v>
      </c>
      <c r="K401" s="14">
        <v>0.29893490133953099</v>
      </c>
      <c r="L401" s="14">
        <v>0.34785765698873999</v>
      </c>
      <c r="M401" s="14"/>
      <c r="N401" s="14">
        <v>0.38298556095019998</v>
      </c>
      <c r="O401" s="14">
        <v>0.35320384985222197</v>
      </c>
      <c r="P401" s="14">
        <v>0.33973026397556999</v>
      </c>
      <c r="Q401" s="14">
        <v>0.25217331768072798</v>
      </c>
      <c r="R401" s="14"/>
      <c r="S401" s="14">
        <v>0.36079129643549601</v>
      </c>
      <c r="T401" s="14">
        <v>0.33065268161797101</v>
      </c>
      <c r="U401" s="14">
        <v>0.28430507037900499</v>
      </c>
      <c r="V401" s="14">
        <v>0.36253192344431601</v>
      </c>
      <c r="W401" s="14">
        <v>0.31871450506423599</v>
      </c>
      <c r="X401" s="14">
        <v>0.31903324426194002</v>
      </c>
      <c r="Y401" s="14">
        <v>0.32373370462429901</v>
      </c>
      <c r="Z401" s="14">
        <v>0.38535057964929698</v>
      </c>
      <c r="AA401" s="14">
        <v>0.34344534820753098</v>
      </c>
      <c r="AB401" s="14">
        <v>0.32007424933876799</v>
      </c>
      <c r="AC401" s="14">
        <v>0.31089378538030199</v>
      </c>
      <c r="AD401" s="14">
        <v>0.30970601326083502</v>
      </c>
      <c r="AE401" s="14"/>
      <c r="AF401" s="14">
        <v>0.25003726802185799</v>
      </c>
      <c r="AG401" s="14">
        <v>0.34411112582512698</v>
      </c>
      <c r="AH401" s="14">
        <v>0.36657540905131902</v>
      </c>
      <c r="AI401" s="14">
        <v>0.38563565024112201</v>
      </c>
      <c r="AJ401" s="14">
        <v>0.32676138959856899</v>
      </c>
      <c r="AK401" s="14"/>
      <c r="AL401" s="14">
        <v>0.23012942964664901</v>
      </c>
      <c r="AM401" s="14">
        <v>0.25411601632089398</v>
      </c>
      <c r="AN401" s="14">
        <v>0.28024432739925897</v>
      </c>
      <c r="AO401" s="14">
        <v>0.25864020569991802</v>
      </c>
      <c r="AP401" s="14">
        <v>0.27945769138058801</v>
      </c>
      <c r="AQ401" s="14">
        <v>0.319230337322574</v>
      </c>
      <c r="AR401" s="14">
        <v>0.370544982548701</v>
      </c>
      <c r="AS401" s="14">
        <v>0.34152823897988399</v>
      </c>
      <c r="AT401" s="14">
        <v>0.36349763417122599</v>
      </c>
      <c r="AU401" s="14">
        <v>0.37960135884927099</v>
      </c>
      <c r="AV401" s="14">
        <v>0.35594086873835501</v>
      </c>
      <c r="AW401" s="14">
        <v>0.36036227001017102</v>
      </c>
      <c r="AX401" s="14">
        <v>0.37685778549110199</v>
      </c>
      <c r="AY401" s="14">
        <v>0.42027491599574701</v>
      </c>
      <c r="AZ401" s="14">
        <v>0.41549855324537699</v>
      </c>
      <c r="BA401" s="14">
        <v>0.36786052451619899</v>
      </c>
      <c r="BB401" s="14"/>
      <c r="BC401" s="14">
        <v>0.35890821299314402</v>
      </c>
      <c r="BD401" s="14">
        <v>0.32110859758594901</v>
      </c>
      <c r="BE401" s="14"/>
      <c r="BF401" s="14">
        <v>0.38627615999915699</v>
      </c>
      <c r="BG401" s="14">
        <v>0.316073787819867</v>
      </c>
      <c r="BH401" s="14">
        <v>0.31000522130680402</v>
      </c>
      <c r="BI401" s="14">
        <v>0.30429277323951698</v>
      </c>
      <c r="BJ401" s="14"/>
      <c r="BK401" s="14">
        <v>0.37880630930276998</v>
      </c>
      <c r="BL401" s="14">
        <v>0.34437195459706199</v>
      </c>
      <c r="BM401" s="14">
        <v>0.33334999103855301</v>
      </c>
      <c r="BN401" s="14">
        <v>0.27167651402724002</v>
      </c>
      <c r="BO401" s="14"/>
      <c r="BP401" s="14">
        <v>0.39614148537902399</v>
      </c>
      <c r="BQ401" s="14">
        <v>0.28786892689410398</v>
      </c>
      <c r="BR401" s="14">
        <v>0.37286363413357199</v>
      </c>
      <c r="BS401" s="14">
        <v>0.363316204466753</v>
      </c>
      <c r="BT401" s="14">
        <v>0.26058773120623502</v>
      </c>
    </row>
    <row r="402" spans="2:72" x14ac:dyDescent="0.35">
      <c r="B402" t="s">
        <v>216</v>
      </c>
      <c r="C402" s="14">
        <v>0.24906073207107199</v>
      </c>
      <c r="D402" s="14">
        <v>0.23113356245066299</v>
      </c>
      <c r="E402" s="14">
        <v>0.26614466360499101</v>
      </c>
      <c r="F402" s="14"/>
      <c r="G402" s="14">
        <v>0.27379709667779001</v>
      </c>
      <c r="H402" s="14">
        <v>0.19054497940665499</v>
      </c>
      <c r="I402" s="14">
        <v>0.24012960685294199</v>
      </c>
      <c r="J402" s="14">
        <v>0.288053307557399</v>
      </c>
      <c r="K402" s="14">
        <v>0.25823409875709902</v>
      </c>
      <c r="L402" s="14">
        <v>0.24975446075701299</v>
      </c>
      <c r="M402" s="14"/>
      <c r="N402" s="14">
        <v>0.18943151720028201</v>
      </c>
      <c r="O402" s="14">
        <v>0.27341419153046498</v>
      </c>
      <c r="P402" s="14">
        <v>0.25679548929391099</v>
      </c>
      <c r="Q402" s="14">
        <v>0.27969591371094998</v>
      </c>
      <c r="R402" s="14"/>
      <c r="S402" s="14">
        <v>0.20134369788831499</v>
      </c>
      <c r="T402" s="14">
        <v>0.25799840069156799</v>
      </c>
      <c r="U402" s="14">
        <v>0.27700955406567002</v>
      </c>
      <c r="V402" s="14">
        <v>0.27025383448271201</v>
      </c>
      <c r="W402" s="14">
        <v>0.243413984146402</v>
      </c>
      <c r="X402" s="14">
        <v>0.25106117702319197</v>
      </c>
      <c r="Y402" s="14">
        <v>0.25754806735494101</v>
      </c>
      <c r="Z402" s="14">
        <v>0.272224188942714</v>
      </c>
      <c r="AA402" s="14">
        <v>0.23530004893393799</v>
      </c>
      <c r="AB402" s="14">
        <v>0.24486435503996101</v>
      </c>
      <c r="AC402" s="14">
        <v>0.27957164204955698</v>
      </c>
      <c r="AD402" s="14">
        <v>0.26068419735671</v>
      </c>
      <c r="AE402" s="14"/>
      <c r="AF402" s="14">
        <v>0.29357110085685301</v>
      </c>
      <c r="AG402" s="14">
        <v>0.275020936764728</v>
      </c>
      <c r="AH402" s="14">
        <v>0.23525845742531701</v>
      </c>
      <c r="AI402" s="14">
        <v>0.16244468920223501</v>
      </c>
      <c r="AJ402" s="14">
        <v>0.10524337346070201</v>
      </c>
      <c r="AK402" s="14"/>
      <c r="AL402" s="14">
        <v>0.29350012317616198</v>
      </c>
      <c r="AM402" s="14">
        <v>0.30077269039374399</v>
      </c>
      <c r="AN402" s="14">
        <v>0.25487518952406801</v>
      </c>
      <c r="AO402" s="14">
        <v>0.26075176808490802</v>
      </c>
      <c r="AP402" s="14">
        <v>0.30702044532542699</v>
      </c>
      <c r="AQ402" s="14">
        <v>0.27698580734218498</v>
      </c>
      <c r="AR402" s="14">
        <v>0.243479550462119</v>
      </c>
      <c r="AS402" s="14">
        <v>0.26161917374051902</v>
      </c>
      <c r="AT402" s="14">
        <v>0.257108478890055</v>
      </c>
      <c r="AU402" s="14">
        <v>0.24984932827481299</v>
      </c>
      <c r="AV402" s="14">
        <v>0.248248919602509</v>
      </c>
      <c r="AW402" s="14">
        <v>0.21591775951627801</v>
      </c>
      <c r="AX402" s="14">
        <v>0.226731734330892</v>
      </c>
      <c r="AY402" s="14">
        <v>0.182100117727438</v>
      </c>
      <c r="AZ402" s="14">
        <v>0.181008043527842</v>
      </c>
      <c r="BA402" s="14">
        <v>0.116057103311398</v>
      </c>
      <c r="BB402" s="14"/>
      <c r="BC402" s="14">
        <v>0.194971882214274</v>
      </c>
      <c r="BD402" s="14">
        <v>0.27276459046126</v>
      </c>
      <c r="BE402" s="14"/>
      <c r="BF402" s="14">
        <v>0.23364106131193399</v>
      </c>
      <c r="BG402" s="14">
        <v>0.261639946242959</v>
      </c>
      <c r="BH402" s="14">
        <v>0.24308421334000099</v>
      </c>
      <c r="BI402" s="14">
        <v>0.26181178515429199</v>
      </c>
      <c r="BJ402" s="14"/>
      <c r="BK402" s="14">
        <v>0.234648384419198</v>
      </c>
      <c r="BL402" s="14">
        <v>0.25338017856701001</v>
      </c>
      <c r="BM402" s="14">
        <v>0.25344392074014099</v>
      </c>
      <c r="BN402" s="14">
        <v>0.25369913808724598</v>
      </c>
      <c r="BO402" s="14"/>
      <c r="BP402" s="14">
        <v>0.21986901540370299</v>
      </c>
      <c r="BQ402" s="14">
        <v>0.31368107015473701</v>
      </c>
      <c r="BR402" s="14">
        <v>0.26080867407747899</v>
      </c>
      <c r="BS402" s="14">
        <v>0.188718038460883</v>
      </c>
      <c r="BT402" s="14">
        <v>0.286784597153739</v>
      </c>
    </row>
    <row r="403" spans="2:72" x14ac:dyDescent="0.35">
      <c r="B403" t="s">
        <v>217</v>
      </c>
      <c r="C403" s="14">
        <v>0.21245370622423199</v>
      </c>
      <c r="D403" s="14">
        <v>0.147646149549958</v>
      </c>
      <c r="E403" s="14">
        <v>0.27517261880918698</v>
      </c>
      <c r="F403" s="14"/>
      <c r="G403" s="14">
        <v>0.179965218507075</v>
      </c>
      <c r="H403" s="14">
        <v>0.12906070561680999</v>
      </c>
      <c r="I403" s="14">
        <v>0.18748709521413001</v>
      </c>
      <c r="J403" s="14">
        <v>0.26745315890861898</v>
      </c>
      <c r="K403" s="14">
        <v>0.28884107570537498</v>
      </c>
      <c r="L403" s="14">
        <v>0.226293061354296</v>
      </c>
      <c r="M403" s="14"/>
      <c r="N403" s="14">
        <v>0.11884415207077</v>
      </c>
      <c r="O403" s="14">
        <v>0.20790810959917999</v>
      </c>
      <c r="P403" s="14">
        <v>0.22580696940248299</v>
      </c>
      <c r="Q403" s="14">
        <v>0.306021513413886</v>
      </c>
      <c r="R403" s="14"/>
      <c r="S403" s="14">
        <v>0.123858568306387</v>
      </c>
      <c r="T403" s="14">
        <v>0.22692170737143599</v>
      </c>
      <c r="U403" s="14">
        <v>0.24922759302970501</v>
      </c>
      <c r="V403" s="14">
        <v>0.195719026927968</v>
      </c>
      <c r="W403" s="14">
        <v>0.24977759371710101</v>
      </c>
      <c r="X403" s="14">
        <v>0.22074551852288299</v>
      </c>
      <c r="Y403" s="14">
        <v>0.24268374551409999</v>
      </c>
      <c r="Z403" s="14">
        <v>0.188018144856304</v>
      </c>
      <c r="AA403" s="14">
        <v>0.216919682747649</v>
      </c>
      <c r="AB403" s="14">
        <v>0.23138056128185999</v>
      </c>
      <c r="AC403" s="14">
        <v>0.24660697463693901</v>
      </c>
      <c r="AD403" s="14">
        <v>0.22530589409340401</v>
      </c>
      <c r="AE403" s="14"/>
      <c r="AF403" s="14">
        <v>0.31008893879119098</v>
      </c>
      <c r="AG403" s="14">
        <v>0.243423840255622</v>
      </c>
      <c r="AH403" s="14">
        <v>0.160296777799871</v>
      </c>
      <c r="AI403" s="14">
        <v>9.5041346036017493E-2</v>
      </c>
      <c r="AJ403" s="14">
        <v>3.2491264747968901E-2</v>
      </c>
      <c r="AK403" s="14"/>
      <c r="AL403" s="14">
        <v>0.26923074929531898</v>
      </c>
      <c r="AM403" s="14">
        <v>0.256537305759243</v>
      </c>
      <c r="AN403" s="14">
        <v>0.33209578345674801</v>
      </c>
      <c r="AO403" s="14">
        <v>0.285091506872792</v>
      </c>
      <c r="AP403" s="14">
        <v>0.25507553734398802</v>
      </c>
      <c r="AQ403" s="14">
        <v>0.24425426943954201</v>
      </c>
      <c r="AR403" s="14">
        <v>0.203165673223481</v>
      </c>
      <c r="AS403" s="14">
        <v>0.21690630367312699</v>
      </c>
      <c r="AT403" s="14">
        <v>0.20724505958505801</v>
      </c>
      <c r="AU403" s="14">
        <v>0.20113828458555999</v>
      </c>
      <c r="AV403" s="14">
        <v>0.18823361399415101</v>
      </c>
      <c r="AW403" s="14">
        <v>0.178496913849161</v>
      </c>
      <c r="AX403" s="14">
        <v>0.151040733984217</v>
      </c>
      <c r="AY403" s="14">
        <v>0.121971965108677</v>
      </c>
      <c r="AZ403" s="14">
        <v>0.10870315273263299</v>
      </c>
      <c r="BA403" s="14">
        <v>3.2826440970055701E-2</v>
      </c>
      <c r="BB403" s="14"/>
      <c r="BC403" s="14">
        <v>0.137162561764125</v>
      </c>
      <c r="BD403" s="14">
        <v>0.24544924284670699</v>
      </c>
      <c r="BE403" s="14"/>
      <c r="BF403" s="14">
        <v>0.17122546657917601</v>
      </c>
      <c r="BG403" s="14">
        <v>0.22525787930253099</v>
      </c>
      <c r="BH403" s="14">
        <v>0.23314185138204599</v>
      </c>
      <c r="BI403" s="14">
        <v>0.227492120036696</v>
      </c>
      <c r="BJ403" s="14"/>
      <c r="BK403" s="14">
        <v>0.17127762127627899</v>
      </c>
      <c r="BL403" s="14">
        <v>0.175264620125721</v>
      </c>
      <c r="BM403" s="14">
        <v>0.210427600200012</v>
      </c>
      <c r="BN403" s="14">
        <v>0.29199521741126599</v>
      </c>
      <c r="BO403" s="14"/>
      <c r="BP403" s="14">
        <v>0.14119392295816999</v>
      </c>
      <c r="BQ403" s="14">
        <v>0.27844485720900802</v>
      </c>
      <c r="BR403" s="14">
        <v>0.23436282074027301</v>
      </c>
      <c r="BS403" s="14">
        <v>9.2821699348048403E-2</v>
      </c>
      <c r="BT403" s="14">
        <v>0.33757363337625601</v>
      </c>
    </row>
    <row r="404" spans="2:72" x14ac:dyDescent="0.35">
      <c r="B404" t="s">
        <v>205</v>
      </c>
      <c r="C404" s="14">
        <v>2.8140318622797301E-2</v>
      </c>
      <c r="D404" s="14">
        <v>2.3424646595638299E-2</v>
      </c>
      <c r="E404" s="14">
        <v>3.28660233462491E-2</v>
      </c>
      <c r="F404" s="14"/>
      <c r="G404" s="14">
        <v>2.8511410405495301E-2</v>
      </c>
      <c r="H404" s="14">
        <v>1.7488106953356401E-2</v>
      </c>
      <c r="I404" s="14">
        <v>2.3324238792258999E-2</v>
      </c>
      <c r="J404" s="14">
        <v>2.2844038804118401E-2</v>
      </c>
      <c r="K404" s="14">
        <v>3.8067105360057502E-2</v>
      </c>
      <c r="L404" s="14">
        <v>3.8124122770859699E-2</v>
      </c>
      <c r="M404" s="14"/>
      <c r="N404" s="14">
        <v>1.1141573780254601E-2</v>
      </c>
      <c r="O404" s="14">
        <v>2.42366292047578E-2</v>
      </c>
      <c r="P404" s="14">
        <v>2.7289808928076101E-2</v>
      </c>
      <c r="Q404" s="14">
        <v>5.0707418510998102E-2</v>
      </c>
      <c r="R404" s="14"/>
      <c r="S404" s="14">
        <v>2.62400801207184E-2</v>
      </c>
      <c r="T404" s="14">
        <v>2.3005732950156201E-2</v>
      </c>
      <c r="U404" s="14">
        <v>3.4438533277199201E-2</v>
      </c>
      <c r="V404" s="14">
        <v>2.9605694395817998E-2</v>
      </c>
      <c r="W404" s="14">
        <v>2.94890445937794E-2</v>
      </c>
      <c r="X404" s="14">
        <v>2.5911959983166501E-2</v>
      </c>
      <c r="Y404" s="14">
        <v>4.4422700214318503E-2</v>
      </c>
      <c r="Z404" s="14">
        <v>1.50835738787445E-2</v>
      </c>
      <c r="AA404" s="14">
        <v>2.4203514573878499E-2</v>
      </c>
      <c r="AB404" s="14">
        <v>2.5375118500917001E-2</v>
      </c>
      <c r="AC404" s="14">
        <v>3.3530502722907002E-2</v>
      </c>
      <c r="AD404" s="14">
        <v>2.9328205903035E-2</v>
      </c>
      <c r="AE404" s="14"/>
      <c r="AF404" s="14">
        <v>4.0640306087945402E-2</v>
      </c>
      <c r="AG404" s="14">
        <v>2.68403089320885E-2</v>
      </c>
      <c r="AH404" s="14">
        <v>2.1353809061003998E-2</v>
      </c>
      <c r="AI404" s="14">
        <v>1.11598450822167E-2</v>
      </c>
      <c r="AJ404" s="14">
        <v>7.8356381096814694E-3</v>
      </c>
      <c r="AK404" s="14"/>
      <c r="AL404" s="14">
        <v>0.12618813501772699</v>
      </c>
      <c r="AM404" s="14">
        <v>4.9578032671814397E-2</v>
      </c>
      <c r="AN404" s="14">
        <v>3.5307339169129801E-2</v>
      </c>
      <c r="AO404" s="14">
        <v>6.6648107070241394E-2</v>
      </c>
      <c r="AP404" s="14">
        <v>3.9164949313795702E-2</v>
      </c>
      <c r="AQ404" s="14">
        <v>2.51667752597814E-2</v>
      </c>
      <c r="AR404" s="14">
        <v>1.8734057741260701E-2</v>
      </c>
      <c r="AS404" s="14">
        <v>2.2514630004657001E-2</v>
      </c>
      <c r="AT404" s="14">
        <v>2.54415442275749E-2</v>
      </c>
      <c r="AU404" s="14">
        <v>1.8278492919477501E-2</v>
      </c>
      <c r="AV404" s="14">
        <v>1.42945511907059E-2</v>
      </c>
      <c r="AW404" s="14">
        <v>1.0758042274456999E-2</v>
      </c>
      <c r="AX404" s="14">
        <v>5.7178652584067898E-3</v>
      </c>
      <c r="AY404" s="14">
        <v>2.12367081647791E-2</v>
      </c>
      <c r="AZ404" s="14">
        <v>1.05050364583834E-2</v>
      </c>
      <c r="BA404" s="14">
        <v>8.5157795743194004E-3</v>
      </c>
      <c r="BB404" s="14"/>
      <c r="BC404" s="14">
        <v>1.5914400017016699E-2</v>
      </c>
      <c r="BD404" s="14">
        <v>3.3498196338604597E-2</v>
      </c>
      <c r="BE404" s="14"/>
      <c r="BF404" s="14">
        <v>1.10685924823901E-2</v>
      </c>
      <c r="BG404" s="14">
        <v>2.40306563932965E-2</v>
      </c>
      <c r="BH404" s="14">
        <v>3.3474789250487899E-2</v>
      </c>
      <c r="BI404" s="14">
        <v>6.48248358215847E-2</v>
      </c>
      <c r="BJ404" s="14"/>
      <c r="BK404" s="14">
        <v>1.3739064161301801E-2</v>
      </c>
      <c r="BL404" s="14">
        <v>2.0484643590363699E-2</v>
      </c>
      <c r="BM404" s="14">
        <v>1.7546581316637899E-2</v>
      </c>
      <c r="BN404" s="14">
        <v>6.7507558917834207E-2</v>
      </c>
      <c r="BO404" s="14"/>
      <c r="BP404" s="14">
        <v>1.44036604380402E-2</v>
      </c>
      <c r="BQ404" s="14">
        <v>2.8904467931116201E-2</v>
      </c>
      <c r="BR404" s="14">
        <v>4.0195757772878801E-2</v>
      </c>
      <c r="BS404" s="14">
        <v>7.1431971545832902E-3</v>
      </c>
      <c r="BT404" s="14">
        <v>5.4646821005044401E-2</v>
      </c>
    </row>
    <row r="405" spans="2:72" x14ac:dyDescent="0.35">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row>
    <row r="406" spans="2:72" x14ac:dyDescent="0.35">
      <c r="B406" s="6" t="s">
        <v>222</v>
      </c>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row>
    <row r="407" spans="2:72" x14ac:dyDescent="0.35">
      <c r="B407" s="21" t="s">
        <v>106</v>
      </c>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row>
    <row r="408" spans="2:72" x14ac:dyDescent="0.35">
      <c r="B408" t="s">
        <v>214</v>
      </c>
      <c r="C408" s="14">
        <v>0.56062669752943595</v>
      </c>
      <c r="D408" s="14">
        <v>0.50989970094494297</v>
      </c>
      <c r="E408" s="14">
        <v>0.61015121823308105</v>
      </c>
      <c r="F408" s="14"/>
      <c r="G408" s="14">
        <v>0.436592033908966</v>
      </c>
      <c r="H408" s="14">
        <v>0.54024858410462595</v>
      </c>
      <c r="I408" s="14">
        <v>0.53313562550151095</v>
      </c>
      <c r="J408" s="14">
        <v>0.53382745300193601</v>
      </c>
      <c r="K408" s="14">
        <v>0.604370117015261</v>
      </c>
      <c r="L408" s="14">
        <v>0.67417416561246402</v>
      </c>
      <c r="M408" s="14"/>
      <c r="N408" s="14">
        <v>0.64087927697797897</v>
      </c>
      <c r="O408" s="14">
        <v>0.58196645942071101</v>
      </c>
      <c r="P408" s="14">
        <v>0.52046762472690999</v>
      </c>
      <c r="Q408" s="14">
        <v>0.48729697890559898</v>
      </c>
      <c r="R408" s="14"/>
      <c r="S408" s="14">
        <v>0.56537903621762298</v>
      </c>
      <c r="T408" s="14">
        <v>0.575913308503612</v>
      </c>
      <c r="U408" s="14">
        <v>0.55911007667601798</v>
      </c>
      <c r="V408" s="14">
        <v>0.52428660534643801</v>
      </c>
      <c r="W408" s="14">
        <v>0.528664296644627</v>
      </c>
      <c r="X408" s="14">
        <v>0.54597122130533005</v>
      </c>
      <c r="Y408" s="14">
        <v>0.56732267945001602</v>
      </c>
      <c r="Z408" s="14">
        <v>0.53617096782433504</v>
      </c>
      <c r="AA408" s="14">
        <v>0.57446233424550797</v>
      </c>
      <c r="AB408" s="14">
        <v>0.58241283276986899</v>
      </c>
      <c r="AC408" s="14">
        <v>0.59525876955413304</v>
      </c>
      <c r="AD408" s="14">
        <v>0.54468679571610901</v>
      </c>
      <c r="AE408" s="14"/>
      <c r="AF408" s="14">
        <v>0.50263711495012597</v>
      </c>
      <c r="AG408" s="14">
        <v>0.53961792326672997</v>
      </c>
      <c r="AH408" s="14">
        <v>0.61094765125966899</v>
      </c>
      <c r="AI408" s="14">
        <v>0.61146136928801298</v>
      </c>
      <c r="AJ408" s="14">
        <v>0.73367243915036795</v>
      </c>
      <c r="AK408" s="14"/>
      <c r="AL408" s="14">
        <v>0.31538139139805099</v>
      </c>
      <c r="AM408" s="14">
        <v>0.44195946033209899</v>
      </c>
      <c r="AN408" s="14">
        <v>0.53913540122188697</v>
      </c>
      <c r="AO408" s="14">
        <v>0.54375923477708499</v>
      </c>
      <c r="AP408" s="14">
        <v>0.54277897186527801</v>
      </c>
      <c r="AQ408" s="14">
        <v>0.53349990342495601</v>
      </c>
      <c r="AR408" s="14">
        <v>0.55253999865678705</v>
      </c>
      <c r="AS408" s="14">
        <v>0.538918248176531</v>
      </c>
      <c r="AT408" s="14">
        <v>0.5842765663292</v>
      </c>
      <c r="AU408" s="14">
        <v>0.60977146698729301</v>
      </c>
      <c r="AV408" s="14">
        <v>0.55942930792991896</v>
      </c>
      <c r="AW408" s="14">
        <v>0.60475686701126596</v>
      </c>
      <c r="AX408" s="14">
        <v>0.57594974516499797</v>
      </c>
      <c r="AY408" s="14">
        <v>0.64380242056505899</v>
      </c>
      <c r="AZ408" s="14">
        <v>0.55539560063239302</v>
      </c>
      <c r="BA408" s="14">
        <v>0.71463525355429103</v>
      </c>
      <c r="BB408" s="14"/>
      <c r="BC408" s="14">
        <v>0.560496032063726</v>
      </c>
      <c r="BD408" s="14">
        <v>0.56068396026849998</v>
      </c>
      <c r="BE408" s="14"/>
      <c r="BF408" s="14">
        <v>0.65292444540439898</v>
      </c>
      <c r="BG408" s="14">
        <v>0.59375954180490198</v>
      </c>
      <c r="BH408" s="14">
        <v>0.49432165849697002</v>
      </c>
      <c r="BI408" s="14">
        <v>0.40828854683732602</v>
      </c>
      <c r="BJ408" s="14"/>
      <c r="BK408" s="14">
        <v>0.62005315783348003</v>
      </c>
      <c r="BL408" s="14">
        <v>0.58040552246440602</v>
      </c>
      <c r="BM408" s="14">
        <v>0.55562056887043698</v>
      </c>
      <c r="BN408" s="14">
        <v>0.48788463001468402</v>
      </c>
      <c r="BO408" s="14"/>
      <c r="BP408" s="14">
        <v>0.51677797473062903</v>
      </c>
      <c r="BQ408" s="14">
        <v>0.55263006287483996</v>
      </c>
      <c r="BR408" s="14">
        <v>0.67317527897990603</v>
      </c>
      <c r="BS408" s="14">
        <v>0.76857266690244597</v>
      </c>
      <c r="BT408" s="14">
        <v>0.36533177354084301</v>
      </c>
    </row>
    <row r="409" spans="2:72" x14ac:dyDescent="0.35">
      <c r="B409" t="s">
        <v>215</v>
      </c>
      <c r="C409" s="14">
        <v>0.32392398340284201</v>
      </c>
      <c r="D409" s="14">
        <v>0.36201805594444902</v>
      </c>
      <c r="E409" s="14">
        <v>0.28646762234621498</v>
      </c>
      <c r="F409" s="14"/>
      <c r="G409" s="14">
        <v>0.34521205844987501</v>
      </c>
      <c r="H409" s="14">
        <v>0.33702886847544899</v>
      </c>
      <c r="I409" s="14">
        <v>0.351057742821277</v>
      </c>
      <c r="J409" s="14">
        <v>0.346832498005339</v>
      </c>
      <c r="K409" s="14">
        <v>0.314028635864816</v>
      </c>
      <c r="L409" s="14">
        <v>0.26510595362077899</v>
      </c>
      <c r="M409" s="14"/>
      <c r="N409" s="14">
        <v>0.29147144356864202</v>
      </c>
      <c r="O409" s="14">
        <v>0.32293152931785102</v>
      </c>
      <c r="P409" s="14">
        <v>0.34692269859163</v>
      </c>
      <c r="Q409" s="14">
        <v>0.33882502862443098</v>
      </c>
      <c r="R409" s="14"/>
      <c r="S409" s="14">
        <v>0.30591927569986699</v>
      </c>
      <c r="T409" s="14">
        <v>0.31691885412224402</v>
      </c>
      <c r="U409" s="14">
        <v>0.29831737661818902</v>
      </c>
      <c r="V409" s="14">
        <v>0.36863160200499701</v>
      </c>
      <c r="W409" s="14">
        <v>0.33831606554510002</v>
      </c>
      <c r="X409" s="14">
        <v>0.327550220232321</v>
      </c>
      <c r="Y409" s="14">
        <v>0.31237448348743402</v>
      </c>
      <c r="Z409" s="14">
        <v>0.33745498495622001</v>
      </c>
      <c r="AA409" s="14">
        <v>0.33565697016263402</v>
      </c>
      <c r="AB409" s="14">
        <v>0.32965735365062698</v>
      </c>
      <c r="AC409" s="14">
        <v>0.29744706548008898</v>
      </c>
      <c r="AD409" s="14">
        <v>0.32473283226312</v>
      </c>
      <c r="AE409" s="14"/>
      <c r="AF409" s="14">
        <v>0.34164847509354901</v>
      </c>
      <c r="AG409" s="14">
        <v>0.34044641228168698</v>
      </c>
      <c r="AH409" s="14">
        <v>0.30513360703468001</v>
      </c>
      <c r="AI409" s="14">
        <v>0.301112973577634</v>
      </c>
      <c r="AJ409" s="14">
        <v>0.203888637085757</v>
      </c>
      <c r="AK409" s="14"/>
      <c r="AL409" s="14">
        <v>0.27320737801544898</v>
      </c>
      <c r="AM409" s="14">
        <v>0.347849606431892</v>
      </c>
      <c r="AN409" s="14">
        <v>0.32168508001660701</v>
      </c>
      <c r="AO409" s="14">
        <v>0.32267788318095503</v>
      </c>
      <c r="AP409" s="14">
        <v>0.32170327104236701</v>
      </c>
      <c r="AQ409" s="14">
        <v>0.33688823814305902</v>
      </c>
      <c r="AR409" s="14">
        <v>0.33949237896605</v>
      </c>
      <c r="AS409" s="14">
        <v>0.35820289133762601</v>
      </c>
      <c r="AT409" s="14">
        <v>0.32439118755756402</v>
      </c>
      <c r="AU409" s="14">
        <v>0.30350081136471202</v>
      </c>
      <c r="AV409" s="14">
        <v>0.32068592305036597</v>
      </c>
      <c r="AW409" s="14">
        <v>0.31224417167797702</v>
      </c>
      <c r="AX409" s="14">
        <v>0.35324299543586102</v>
      </c>
      <c r="AY409" s="14">
        <v>0.266445928483106</v>
      </c>
      <c r="AZ409" s="14">
        <v>0.36575529172406102</v>
      </c>
      <c r="BA409" s="14">
        <v>0.23166217903748801</v>
      </c>
      <c r="BB409" s="14"/>
      <c r="BC409" s="14">
        <v>0.32843023090148898</v>
      </c>
      <c r="BD409" s="14">
        <v>0.321949168762452</v>
      </c>
      <c r="BE409" s="14"/>
      <c r="BF409" s="14">
        <v>0.285116035656162</v>
      </c>
      <c r="BG409" s="14">
        <v>0.324017536641376</v>
      </c>
      <c r="BH409" s="14">
        <v>0.345386098644894</v>
      </c>
      <c r="BI409" s="14">
        <v>0.364754178518372</v>
      </c>
      <c r="BJ409" s="14"/>
      <c r="BK409" s="14">
        <v>0.312739439798918</v>
      </c>
      <c r="BL409" s="14">
        <v>0.32726225186424501</v>
      </c>
      <c r="BM409" s="14">
        <v>0.32571149777571901</v>
      </c>
      <c r="BN409" s="14">
        <v>0.33017114438540601</v>
      </c>
      <c r="BO409" s="14"/>
      <c r="BP409" s="14">
        <v>0.373540968656218</v>
      </c>
      <c r="BQ409" s="14">
        <v>0.35607901698984201</v>
      </c>
      <c r="BR409" s="14">
        <v>0.26924692665608402</v>
      </c>
      <c r="BS409" s="14">
        <v>0.201911410655922</v>
      </c>
      <c r="BT409" s="14">
        <v>0.39648621581985499</v>
      </c>
    </row>
    <row r="410" spans="2:72" x14ac:dyDescent="0.35">
      <c r="B410" t="s">
        <v>216</v>
      </c>
      <c r="C410" s="14">
        <v>6.9313767428801104E-2</v>
      </c>
      <c r="D410" s="14">
        <v>7.9016667905961901E-2</v>
      </c>
      <c r="E410" s="14">
        <v>5.9899206033963703E-2</v>
      </c>
      <c r="F410" s="14"/>
      <c r="G410" s="14">
        <v>0.126153782268593</v>
      </c>
      <c r="H410" s="14">
        <v>8.4818595205578801E-2</v>
      </c>
      <c r="I410" s="14">
        <v>6.7486692170922402E-2</v>
      </c>
      <c r="J410" s="14">
        <v>7.5989115906738305E-2</v>
      </c>
      <c r="K410" s="14">
        <v>4.6978984132221999E-2</v>
      </c>
      <c r="L410" s="14">
        <v>3.0097052663342699E-2</v>
      </c>
      <c r="M410" s="14"/>
      <c r="N410" s="14">
        <v>4.5967978047099602E-2</v>
      </c>
      <c r="O410" s="14">
        <v>5.1938572423437898E-2</v>
      </c>
      <c r="P410" s="14">
        <v>8.6167094101676403E-2</v>
      </c>
      <c r="Q410" s="14">
        <v>9.8325529827826497E-2</v>
      </c>
      <c r="R410" s="14"/>
      <c r="S410" s="14">
        <v>7.46862881829405E-2</v>
      </c>
      <c r="T410" s="14">
        <v>6.6132737818294096E-2</v>
      </c>
      <c r="U410" s="14">
        <v>8.0756437989343496E-2</v>
      </c>
      <c r="V410" s="14">
        <v>7.1042423842320596E-2</v>
      </c>
      <c r="W410" s="14">
        <v>8.1022413909765806E-2</v>
      </c>
      <c r="X410" s="14">
        <v>7.2243400811468794E-2</v>
      </c>
      <c r="Y410" s="14">
        <v>6.9823857275432194E-2</v>
      </c>
      <c r="Z410" s="14">
        <v>8.9930168953046605E-2</v>
      </c>
      <c r="AA410" s="14">
        <v>5.4812643685832101E-2</v>
      </c>
      <c r="AB410" s="14">
        <v>5.0227842294864697E-2</v>
      </c>
      <c r="AC410" s="14">
        <v>6.2208969821582E-2</v>
      </c>
      <c r="AD410" s="14">
        <v>7.9648038971841806E-2</v>
      </c>
      <c r="AE410" s="14"/>
      <c r="AF410" s="14">
        <v>8.8758755763774302E-2</v>
      </c>
      <c r="AG410" s="14">
        <v>7.5341922393179897E-2</v>
      </c>
      <c r="AH410" s="14">
        <v>5.4012969165828602E-2</v>
      </c>
      <c r="AI410" s="14">
        <v>6.3190191656568098E-2</v>
      </c>
      <c r="AJ410" s="14">
        <v>2.9086565857553499E-2</v>
      </c>
      <c r="AK410" s="14"/>
      <c r="AL410" s="14">
        <v>0.17347861858529801</v>
      </c>
      <c r="AM410" s="14">
        <v>0.116691225314092</v>
      </c>
      <c r="AN410" s="14">
        <v>8.3416267694177704E-2</v>
      </c>
      <c r="AO410" s="14">
        <v>7.4186640945951496E-2</v>
      </c>
      <c r="AP410" s="14">
        <v>8.8271336156782301E-2</v>
      </c>
      <c r="AQ410" s="14">
        <v>8.0810022429308404E-2</v>
      </c>
      <c r="AR410" s="14">
        <v>6.5326600327348106E-2</v>
      </c>
      <c r="AS410" s="14">
        <v>5.0981908576378701E-2</v>
      </c>
      <c r="AT410" s="14">
        <v>5.7373069775926898E-2</v>
      </c>
      <c r="AU410" s="14">
        <v>6.9253079520447194E-2</v>
      </c>
      <c r="AV410" s="14">
        <v>7.9086984895493595E-2</v>
      </c>
      <c r="AW410" s="14">
        <v>5.5360192258044602E-2</v>
      </c>
      <c r="AX410" s="14">
        <v>5.2012687854945797E-2</v>
      </c>
      <c r="AY410" s="14">
        <v>7.4426239179625098E-2</v>
      </c>
      <c r="AZ410" s="14">
        <v>5.3201258924334201E-2</v>
      </c>
      <c r="BA410" s="14">
        <v>3.0747171829043001E-2</v>
      </c>
      <c r="BB410" s="14"/>
      <c r="BC410" s="14">
        <v>7.4001827343262994E-2</v>
      </c>
      <c r="BD410" s="14">
        <v>6.7259275446972605E-2</v>
      </c>
      <c r="BE410" s="14"/>
      <c r="BF410" s="14">
        <v>4.4651177531905499E-2</v>
      </c>
      <c r="BG410" s="14">
        <v>5.19541740275156E-2</v>
      </c>
      <c r="BH410" s="14">
        <v>9.0828598389036494E-2</v>
      </c>
      <c r="BI410" s="14">
        <v>0.124290478065952</v>
      </c>
      <c r="BJ410" s="14"/>
      <c r="BK410" s="14">
        <v>4.5398114698143401E-2</v>
      </c>
      <c r="BL410" s="14">
        <v>5.9772487145317903E-2</v>
      </c>
      <c r="BM410" s="14">
        <v>7.2826954210299097E-2</v>
      </c>
      <c r="BN410" s="14">
        <v>9.7499034602142695E-2</v>
      </c>
      <c r="BO410" s="14"/>
      <c r="BP410" s="14">
        <v>7.0158020228491394E-2</v>
      </c>
      <c r="BQ410" s="14">
        <v>4.9483293000222799E-2</v>
      </c>
      <c r="BR410" s="14">
        <v>3.58041465231888E-2</v>
      </c>
      <c r="BS410" s="14">
        <v>1.9923027162872899E-2</v>
      </c>
      <c r="BT410" s="14">
        <v>0.13998489739370601</v>
      </c>
    </row>
    <row r="411" spans="2:72" x14ac:dyDescent="0.35">
      <c r="B411" t="s">
        <v>217</v>
      </c>
      <c r="C411" s="14">
        <v>2.5187526291018399E-2</v>
      </c>
      <c r="D411" s="14">
        <v>2.6816828797494498E-2</v>
      </c>
      <c r="E411" s="14">
        <v>2.3709860562175E-2</v>
      </c>
      <c r="F411" s="14"/>
      <c r="G411" s="14">
        <v>6.2173075272071603E-2</v>
      </c>
      <c r="H411" s="14">
        <v>1.8445041801206902E-2</v>
      </c>
      <c r="I411" s="14">
        <v>2.2774946352838801E-2</v>
      </c>
      <c r="J411" s="14">
        <v>2.1423119813649201E-2</v>
      </c>
      <c r="K411" s="14">
        <v>1.6426570433968401E-2</v>
      </c>
      <c r="L411" s="14">
        <v>1.7066830226021699E-2</v>
      </c>
      <c r="M411" s="14"/>
      <c r="N411" s="14">
        <v>1.0115162631749599E-2</v>
      </c>
      <c r="O411" s="14">
        <v>2.27867624511052E-2</v>
      </c>
      <c r="P411" s="14">
        <v>2.88596798331907E-2</v>
      </c>
      <c r="Q411" s="14">
        <v>4.1130297750558202E-2</v>
      </c>
      <c r="R411" s="14"/>
      <c r="S411" s="14">
        <v>3.04209075054672E-2</v>
      </c>
      <c r="T411" s="14">
        <v>2.4161444621584E-2</v>
      </c>
      <c r="U411" s="14">
        <v>3.5352871407069997E-2</v>
      </c>
      <c r="V411" s="14">
        <v>1.8565019209208101E-2</v>
      </c>
      <c r="W411" s="14">
        <v>2.95690399594234E-2</v>
      </c>
      <c r="X411" s="14">
        <v>2.9344351099625299E-2</v>
      </c>
      <c r="Y411" s="14">
        <v>2.56418998173015E-2</v>
      </c>
      <c r="Z411" s="14">
        <v>1.8333502939516098E-2</v>
      </c>
      <c r="AA411" s="14">
        <v>1.7724495427068301E-2</v>
      </c>
      <c r="AB411" s="14">
        <v>1.8884420008538599E-2</v>
      </c>
      <c r="AC411" s="14">
        <v>2.73473868421873E-2</v>
      </c>
      <c r="AD411" s="14">
        <v>2.5873870573930698E-2</v>
      </c>
      <c r="AE411" s="14"/>
      <c r="AF411" s="14">
        <v>3.5107712392462298E-2</v>
      </c>
      <c r="AG411" s="14">
        <v>2.6995645467571001E-2</v>
      </c>
      <c r="AH411" s="14">
        <v>1.25260574040358E-2</v>
      </c>
      <c r="AI411" s="14">
        <v>1.31567267054919E-2</v>
      </c>
      <c r="AJ411" s="14">
        <v>3.3352357906321697E-2</v>
      </c>
      <c r="AK411" s="14"/>
      <c r="AL411" s="14">
        <v>0.110930813435132</v>
      </c>
      <c r="AM411" s="14">
        <v>5.05463855378952E-2</v>
      </c>
      <c r="AN411" s="14">
        <v>3.39432882386674E-2</v>
      </c>
      <c r="AO411" s="14">
        <v>2.9964568298492599E-2</v>
      </c>
      <c r="AP411" s="14">
        <v>2.41412971605377E-2</v>
      </c>
      <c r="AQ411" s="14">
        <v>2.7508076293016E-2</v>
      </c>
      <c r="AR411" s="14">
        <v>3.0103578804013899E-2</v>
      </c>
      <c r="AS411" s="14">
        <v>3.7516229311081499E-2</v>
      </c>
      <c r="AT411" s="14">
        <v>1.8358985418425199E-2</v>
      </c>
      <c r="AU411" s="14">
        <v>8.7016321498924708E-3</v>
      </c>
      <c r="AV411" s="14">
        <v>1.45621914387892E-2</v>
      </c>
      <c r="AW411" s="14">
        <v>1.6748795811173101E-2</v>
      </c>
      <c r="AX411" s="14">
        <v>1.57349118121652E-2</v>
      </c>
      <c r="AY411" s="14">
        <v>1.0696451507478199E-2</v>
      </c>
      <c r="AZ411" s="14">
        <v>1.4789580530245899E-2</v>
      </c>
      <c r="BA411" s="14">
        <v>1.00873335991649E-2</v>
      </c>
      <c r="BB411" s="14"/>
      <c r="BC411" s="14">
        <v>2.4245025833220999E-2</v>
      </c>
      <c r="BD411" s="14">
        <v>2.5600567009086299E-2</v>
      </c>
      <c r="BE411" s="14"/>
      <c r="BF411" s="14">
        <v>1.0424412247421799E-2</v>
      </c>
      <c r="BG411" s="14">
        <v>1.82560189898744E-2</v>
      </c>
      <c r="BH411" s="14">
        <v>3.9745396941776499E-2</v>
      </c>
      <c r="BI411" s="14">
        <v>4.5931231502675203E-2</v>
      </c>
      <c r="BJ411" s="14"/>
      <c r="BK411" s="14">
        <v>1.1303838208903801E-2</v>
      </c>
      <c r="BL411" s="14">
        <v>1.8893092577946601E-2</v>
      </c>
      <c r="BM411" s="14">
        <v>3.0826887349918501E-2</v>
      </c>
      <c r="BN411" s="14">
        <v>3.6319853234021697E-2</v>
      </c>
      <c r="BO411" s="14"/>
      <c r="BP411" s="14">
        <v>2.3856699659703301E-2</v>
      </c>
      <c r="BQ411" s="14">
        <v>2.0092054104457701E-2</v>
      </c>
      <c r="BR411" s="14">
        <v>1.08561025466759E-2</v>
      </c>
      <c r="BS411" s="14">
        <v>6.1776379222859097E-3</v>
      </c>
      <c r="BT411" s="14">
        <v>5.2822965255238399E-2</v>
      </c>
    </row>
    <row r="412" spans="2:72" x14ac:dyDescent="0.35">
      <c r="B412" t="s">
        <v>205</v>
      </c>
      <c r="C412" s="14">
        <v>2.0948025347902501E-2</v>
      </c>
      <c r="D412" s="14">
        <v>2.2248746407151399E-2</v>
      </c>
      <c r="E412" s="14">
        <v>1.9772092824565199E-2</v>
      </c>
      <c r="F412" s="14"/>
      <c r="G412" s="14">
        <v>2.9869050100494499E-2</v>
      </c>
      <c r="H412" s="14">
        <v>1.9458910413139401E-2</v>
      </c>
      <c r="I412" s="14">
        <v>2.55449931534509E-2</v>
      </c>
      <c r="J412" s="14">
        <v>2.1927813272336599E-2</v>
      </c>
      <c r="K412" s="14">
        <v>1.8195692553733E-2</v>
      </c>
      <c r="L412" s="14">
        <v>1.35559978773924E-2</v>
      </c>
      <c r="M412" s="14"/>
      <c r="N412" s="14">
        <v>1.15661387745296E-2</v>
      </c>
      <c r="O412" s="14">
        <v>2.0376676386894499E-2</v>
      </c>
      <c r="P412" s="14">
        <v>1.7582902746592601E-2</v>
      </c>
      <c r="Q412" s="14">
        <v>3.44221648915859E-2</v>
      </c>
      <c r="R412" s="14"/>
      <c r="S412" s="14">
        <v>2.3594492394102599E-2</v>
      </c>
      <c r="T412" s="14">
        <v>1.68736549342661E-2</v>
      </c>
      <c r="U412" s="14">
        <v>2.6463237309379599E-2</v>
      </c>
      <c r="V412" s="14">
        <v>1.7474349597036601E-2</v>
      </c>
      <c r="W412" s="14">
        <v>2.2428183941083701E-2</v>
      </c>
      <c r="X412" s="14">
        <v>2.4890806551255099E-2</v>
      </c>
      <c r="Y412" s="14">
        <v>2.4837079969816999E-2</v>
      </c>
      <c r="Z412" s="14">
        <v>1.81103753268817E-2</v>
      </c>
      <c r="AA412" s="14">
        <v>1.73435564789573E-2</v>
      </c>
      <c r="AB412" s="14">
        <v>1.8817551276100599E-2</v>
      </c>
      <c r="AC412" s="14">
        <v>1.7737808302008301E-2</v>
      </c>
      <c r="AD412" s="14">
        <v>2.50584624749986E-2</v>
      </c>
      <c r="AE412" s="14"/>
      <c r="AF412" s="14">
        <v>3.1847941800088597E-2</v>
      </c>
      <c r="AG412" s="14">
        <v>1.75980965908322E-2</v>
      </c>
      <c r="AH412" s="14">
        <v>1.7379715135786799E-2</v>
      </c>
      <c r="AI412" s="14">
        <v>1.10787387722931E-2</v>
      </c>
      <c r="AJ412" s="14">
        <v>0</v>
      </c>
      <c r="AK412" s="14"/>
      <c r="AL412" s="14">
        <v>0.12700179856607</v>
      </c>
      <c r="AM412" s="14">
        <v>4.2953322384021997E-2</v>
      </c>
      <c r="AN412" s="14">
        <v>2.1819962828661499E-2</v>
      </c>
      <c r="AO412" s="14">
        <v>2.9411672797515401E-2</v>
      </c>
      <c r="AP412" s="14">
        <v>2.3105123775035399E-2</v>
      </c>
      <c r="AQ412" s="14">
        <v>2.129375970966E-2</v>
      </c>
      <c r="AR412" s="14">
        <v>1.2537443245801101E-2</v>
      </c>
      <c r="AS412" s="14">
        <v>1.43807225983825E-2</v>
      </c>
      <c r="AT412" s="14">
        <v>1.5600190918884401E-2</v>
      </c>
      <c r="AU412" s="14">
        <v>8.7730099776555399E-3</v>
      </c>
      <c r="AV412" s="14">
        <v>2.6235592685432199E-2</v>
      </c>
      <c r="AW412" s="14">
        <v>1.08899732415399E-2</v>
      </c>
      <c r="AX412" s="14">
        <v>3.05965973203039E-3</v>
      </c>
      <c r="AY412" s="14">
        <v>4.6289602647309504E-3</v>
      </c>
      <c r="AZ412" s="14">
        <v>1.0858268188966701E-2</v>
      </c>
      <c r="BA412" s="14">
        <v>1.2868061980013E-2</v>
      </c>
      <c r="BB412" s="14"/>
      <c r="BC412" s="14">
        <v>1.28268838583003E-2</v>
      </c>
      <c r="BD412" s="14">
        <v>2.45070285129886E-2</v>
      </c>
      <c r="BE412" s="14"/>
      <c r="BF412" s="14">
        <v>6.8839291601110004E-3</v>
      </c>
      <c r="BG412" s="14">
        <v>1.2012728536331899E-2</v>
      </c>
      <c r="BH412" s="14">
        <v>2.9718247527323299E-2</v>
      </c>
      <c r="BI412" s="14">
        <v>5.6735565075675502E-2</v>
      </c>
      <c r="BJ412" s="14"/>
      <c r="BK412" s="14">
        <v>1.0505449460555E-2</v>
      </c>
      <c r="BL412" s="14">
        <v>1.36666459480846E-2</v>
      </c>
      <c r="BM412" s="14">
        <v>1.5014091793626999E-2</v>
      </c>
      <c r="BN412" s="14">
        <v>4.8125337763746501E-2</v>
      </c>
      <c r="BO412" s="14"/>
      <c r="BP412" s="14">
        <v>1.5666336724957802E-2</v>
      </c>
      <c r="BQ412" s="14">
        <v>2.1715573030637401E-2</v>
      </c>
      <c r="BR412" s="14">
        <v>1.09175452941457E-2</v>
      </c>
      <c r="BS412" s="14">
        <v>3.41525735647389E-3</v>
      </c>
      <c r="BT412" s="14">
        <v>4.5374147990358001E-2</v>
      </c>
    </row>
    <row r="413" spans="2:72" x14ac:dyDescent="0.35">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row>
    <row r="414" spans="2:72" x14ac:dyDescent="0.35">
      <c r="B414" s="6" t="s">
        <v>223</v>
      </c>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row>
    <row r="415" spans="2:72" x14ac:dyDescent="0.35">
      <c r="B415" s="21" t="s">
        <v>106</v>
      </c>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row>
    <row r="416" spans="2:72" x14ac:dyDescent="0.35">
      <c r="B416" t="s">
        <v>214</v>
      </c>
      <c r="C416" s="14">
        <v>0.25280288785164701</v>
      </c>
      <c r="D416" s="14">
        <v>0.30045891512953898</v>
      </c>
      <c r="E416" s="14">
        <v>0.20694553078439701</v>
      </c>
      <c r="F416" s="14"/>
      <c r="G416" s="14">
        <v>0.25436491854294202</v>
      </c>
      <c r="H416" s="14">
        <v>0.35381672519051799</v>
      </c>
      <c r="I416" s="14">
        <v>0.265912442324506</v>
      </c>
      <c r="J416" s="14">
        <v>0.22358273895984901</v>
      </c>
      <c r="K416" s="14">
        <v>0.1951977326471</v>
      </c>
      <c r="L416" s="14">
        <v>0.221259803895165</v>
      </c>
      <c r="M416" s="14"/>
      <c r="N416" s="14">
        <v>0.36532411822977201</v>
      </c>
      <c r="O416" s="14">
        <v>0.22445295946928601</v>
      </c>
      <c r="P416" s="14">
        <v>0.23542480548695</v>
      </c>
      <c r="Q416" s="14">
        <v>0.17694366423928701</v>
      </c>
      <c r="R416" s="14"/>
      <c r="S416" s="14">
        <v>0.360023066280454</v>
      </c>
      <c r="T416" s="14">
        <v>0.23393896353353599</v>
      </c>
      <c r="U416" s="14">
        <v>0.240837761819332</v>
      </c>
      <c r="V416" s="14">
        <v>0.23902242515129099</v>
      </c>
      <c r="W416" s="14">
        <v>0.21783067504762399</v>
      </c>
      <c r="X416" s="14">
        <v>0.23174545348036699</v>
      </c>
      <c r="Y416" s="14">
        <v>0.22781699514335199</v>
      </c>
      <c r="Z416" s="14">
        <v>0.24366537269139499</v>
      </c>
      <c r="AA416" s="14">
        <v>0.24684629102724501</v>
      </c>
      <c r="AB416" s="14">
        <v>0.23235063996271099</v>
      </c>
      <c r="AC416" s="14">
        <v>0.22437719814412599</v>
      </c>
      <c r="AD416" s="14">
        <v>0.261622026840855</v>
      </c>
      <c r="AE416" s="14"/>
      <c r="AF416" s="14">
        <v>0.174422531606929</v>
      </c>
      <c r="AG416" s="14">
        <v>0.18661030218503899</v>
      </c>
      <c r="AH416" s="14">
        <v>0.29940423627191098</v>
      </c>
      <c r="AI416" s="14">
        <v>0.39675143807909502</v>
      </c>
      <c r="AJ416" s="14">
        <v>0.55861481625661802</v>
      </c>
      <c r="AK416" s="14"/>
      <c r="AL416" s="14">
        <v>8.8631443596737094E-2</v>
      </c>
      <c r="AM416" s="14">
        <v>0.16409040422403301</v>
      </c>
      <c r="AN416" s="14">
        <v>0.145529575716353</v>
      </c>
      <c r="AO416" s="14">
        <v>0.17890182551801101</v>
      </c>
      <c r="AP416" s="14">
        <v>0.195656317310032</v>
      </c>
      <c r="AQ416" s="14">
        <v>0.222736741081979</v>
      </c>
      <c r="AR416" s="14">
        <v>0.24613233368491699</v>
      </c>
      <c r="AS416" s="14">
        <v>0.25614084964953798</v>
      </c>
      <c r="AT416" s="14">
        <v>0.25005072249544702</v>
      </c>
      <c r="AU416" s="14">
        <v>0.29473445821149902</v>
      </c>
      <c r="AV416" s="14">
        <v>0.27927120765109398</v>
      </c>
      <c r="AW416" s="14">
        <v>0.292499899546937</v>
      </c>
      <c r="AX416" s="14">
        <v>0.28856305027496298</v>
      </c>
      <c r="AY416" s="14">
        <v>0.38013156583588098</v>
      </c>
      <c r="AZ416" s="14">
        <v>0.37349076243604201</v>
      </c>
      <c r="BA416" s="14">
        <v>0.51020787768518805</v>
      </c>
      <c r="BB416" s="14"/>
      <c r="BC416" s="14">
        <v>0.36192881242708402</v>
      </c>
      <c r="BD416" s="14">
        <v>0.204979621694521</v>
      </c>
      <c r="BE416" s="14"/>
      <c r="BF416" s="14">
        <v>0.31971443183787501</v>
      </c>
      <c r="BG416" s="14">
        <v>0.24513245646748</v>
      </c>
      <c r="BH416" s="14">
        <v>0.23728283977049999</v>
      </c>
      <c r="BI416" s="14">
        <v>0.159227177762615</v>
      </c>
      <c r="BJ416" s="14"/>
      <c r="BK416" s="14">
        <v>0.34343271360649402</v>
      </c>
      <c r="BL416" s="14">
        <v>0.29382609716347402</v>
      </c>
      <c r="BM416" s="14">
        <v>0.2366194410718</v>
      </c>
      <c r="BN416" s="14">
        <v>0.14650157952751799</v>
      </c>
      <c r="BO416" s="14"/>
      <c r="BP416" s="14">
        <v>0.27130844204230398</v>
      </c>
      <c r="BQ416" s="14">
        <v>0.15956336438622501</v>
      </c>
      <c r="BR416" s="14">
        <v>0.160999838234505</v>
      </c>
      <c r="BS416" s="14">
        <v>0.54782788459156495</v>
      </c>
      <c r="BT416" s="14">
        <v>5.2866950420100998E-2</v>
      </c>
    </row>
    <row r="417" spans="2:72" x14ac:dyDescent="0.35">
      <c r="B417" t="s">
        <v>215</v>
      </c>
      <c r="C417" s="14">
        <v>0.57126305024859003</v>
      </c>
      <c r="D417" s="14">
        <v>0.55955811028178704</v>
      </c>
      <c r="E417" s="14">
        <v>0.58249646676808897</v>
      </c>
      <c r="F417" s="14"/>
      <c r="G417" s="14">
        <v>0.50951041046559398</v>
      </c>
      <c r="H417" s="14">
        <v>0.49524088131044802</v>
      </c>
      <c r="I417" s="14">
        <v>0.54347803252528004</v>
      </c>
      <c r="J417" s="14">
        <v>0.57854124800609197</v>
      </c>
      <c r="K417" s="14">
        <v>0.63564843041982599</v>
      </c>
      <c r="L417" s="14">
        <v>0.64756135250355695</v>
      </c>
      <c r="M417" s="14"/>
      <c r="N417" s="14">
        <v>0.536915086779435</v>
      </c>
      <c r="O417" s="14">
        <v>0.60779834281263001</v>
      </c>
      <c r="P417" s="14">
        <v>0.59326872025387001</v>
      </c>
      <c r="Q417" s="14">
        <v>0.54934098587042102</v>
      </c>
      <c r="R417" s="14"/>
      <c r="S417" s="14">
        <v>0.484807446051921</v>
      </c>
      <c r="T417" s="14">
        <v>0.59016291810390198</v>
      </c>
      <c r="U417" s="14">
        <v>0.55685640911510903</v>
      </c>
      <c r="V417" s="14">
        <v>0.59796205169983696</v>
      </c>
      <c r="W417" s="14">
        <v>0.58074591824107602</v>
      </c>
      <c r="X417" s="14">
        <v>0.57709332785887302</v>
      </c>
      <c r="Y417" s="14">
        <v>0.58667328882376102</v>
      </c>
      <c r="Z417" s="14">
        <v>0.60410052155305805</v>
      </c>
      <c r="AA417" s="14">
        <v>0.58592540876904098</v>
      </c>
      <c r="AB417" s="14">
        <v>0.60535766600287699</v>
      </c>
      <c r="AC417" s="14">
        <v>0.57785246171003501</v>
      </c>
      <c r="AD417" s="14">
        <v>0.55956807501996297</v>
      </c>
      <c r="AE417" s="14"/>
      <c r="AF417" s="14">
        <v>0.579856460356453</v>
      </c>
      <c r="AG417" s="14">
        <v>0.62305390867879396</v>
      </c>
      <c r="AH417" s="14">
        <v>0.56718516807855801</v>
      </c>
      <c r="AI417" s="14">
        <v>0.49240180236909697</v>
      </c>
      <c r="AJ417" s="14">
        <v>0.36042577779285101</v>
      </c>
      <c r="AK417" s="14"/>
      <c r="AL417" s="14">
        <v>0.37508766565156099</v>
      </c>
      <c r="AM417" s="14">
        <v>0.52930283650059395</v>
      </c>
      <c r="AN417" s="14">
        <v>0.58922299078651197</v>
      </c>
      <c r="AO417" s="14">
        <v>0.59184903861082905</v>
      </c>
      <c r="AP417" s="14">
        <v>0.59414157358695796</v>
      </c>
      <c r="AQ417" s="14">
        <v>0.56888069797127605</v>
      </c>
      <c r="AR417" s="14">
        <v>0.58986940744495497</v>
      </c>
      <c r="AS417" s="14">
        <v>0.58954475283832497</v>
      </c>
      <c r="AT417" s="14">
        <v>0.60387232669367197</v>
      </c>
      <c r="AU417" s="14">
        <v>0.55749277282357901</v>
      </c>
      <c r="AV417" s="14">
        <v>0.58295539553750697</v>
      </c>
      <c r="AW417" s="14">
        <v>0.58721991799720796</v>
      </c>
      <c r="AX417" s="14">
        <v>0.59960710552584895</v>
      </c>
      <c r="AY417" s="14">
        <v>0.53953387910471495</v>
      </c>
      <c r="AZ417" s="14">
        <v>0.52701733451238297</v>
      </c>
      <c r="BA417" s="14">
        <v>0.44116720020775402</v>
      </c>
      <c r="BB417" s="14"/>
      <c r="BC417" s="14">
        <v>0.49407426946204203</v>
      </c>
      <c r="BD417" s="14">
        <v>0.60509020564049998</v>
      </c>
      <c r="BE417" s="14"/>
      <c r="BF417" s="14">
        <v>0.600247526817977</v>
      </c>
      <c r="BG417" s="14">
        <v>0.60542346792977797</v>
      </c>
      <c r="BH417" s="14">
        <v>0.53521188758725902</v>
      </c>
      <c r="BI417" s="14">
        <v>0.49269161258334099</v>
      </c>
      <c r="BJ417" s="14"/>
      <c r="BK417" s="14">
        <v>0.59157086165809503</v>
      </c>
      <c r="BL417" s="14">
        <v>0.59989316142501203</v>
      </c>
      <c r="BM417" s="14">
        <v>0.586556447226106</v>
      </c>
      <c r="BN417" s="14">
        <v>0.49985602963492198</v>
      </c>
      <c r="BO417" s="14"/>
      <c r="BP417" s="14">
        <v>0.60296133916243799</v>
      </c>
      <c r="BQ417" s="14">
        <v>0.74575936870676796</v>
      </c>
      <c r="BR417" s="14">
        <v>0.76621715331567397</v>
      </c>
      <c r="BS417" s="14">
        <v>0.438771197154325</v>
      </c>
      <c r="BT417" s="14">
        <v>0.48548070936127002</v>
      </c>
    </row>
    <row r="418" spans="2:72" x14ac:dyDescent="0.35">
      <c r="B418" t="s">
        <v>216</v>
      </c>
      <c r="C418" s="14">
        <v>0.12596242370477501</v>
      </c>
      <c r="D418" s="14">
        <v>9.8521733721690097E-2</v>
      </c>
      <c r="E418" s="14">
        <v>0.152543821771945</v>
      </c>
      <c r="F418" s="14"/>
      <c r="G418" s="14">
        <v>0.17209328813574901</v>
      </c>
      <c r="H418" s="14">
        <v>0.104801596964975</v>
      </c>
      <c r="I418" s="14">
        <v>0.136452707235521</v>
      </c>
      <c r="J418" s="14">
        <v>0.14074090370224501</v>
      </c>
      <c r="K418" s="14">
        <v>0.12036754881506</v>
      </c>
      <c r="L418" s="14">
        <v>9.5831770112879897E-2</v>
      </c>
      <c r="M418" s="14"/>
      <c r="N418" s="14">
        <v>7.2533254679030199E-2</v>
      </c>
      <c r="O418" s="14">
        <v>0.12015285886180201</v>
      </c>
      <c r="P418" s="14">
        <v>0.12536514038927099</v>
      </c>
      <c r="Q418" s="14">
        <v>0.1911703843649</v>
      </c>
      <c r="R418" s="14"/>
      <c r="S418" s="14">
        <v>9.9491694108576306E-2</v>
      </c>
      <c r="T418" s="14">
        <v>0.13282308704677401</v>
      </c>
      <c r="U418" s="14">
        <v>0.138954688597793</v>
      </c>
      <c r="V418" s="14">
        <v>0.12179436005104</v>
      </c>
      <c r="W418" s="14">
        <v>0.14533768444173401</v>
      </c>
      <c r="X418" s="14">
        <v>0.139788353988439</v>
      </c>
      <c r="Y418" s="14">
        <v>0.12377507572801399</v>
      </c>
      <c r="Z418" s="14">
        <v>0.123931948121848</v>
      </c>
      <c r="AA418" s="14">
        <v>0.118624031326552</v>
      </c>
      <c r="AB418" s="14">
        <v>0.11605250166947501</v>
      </c>
      <c r="AC418" s="14">
        <v>0.14700881218140099</v>
      </c>
      <c r="AD418" s="14">
        <v>0.14108954297020501</v>
      </c>
      <c r="AE418" s="14"/>
      <c r="AF418" s="14">
        <v>0.16902651328726401</v>
      </c>
      <c r="AG418" s="14">
        <v>0.14063938110725399</v>
      </c>
      <c r="AH418" s="14">
        <v>9.6097728788010095E-2</v>
      </c>
      <c r="AI418" s="14">
        <v>8.4559026116366398E-2</v>
      </c>
      <c r="AJ418" s="14">
        <v>7.4723930330053701E-2</v>
      </c>
      <c r="AK418" s="14"/>
      <c r="AL418" s="14">
        <v>0.28777375701962599</v>
      </c>
      <c r="AM418" s="14">
        <v>0.20841386827285499</v>
      </c>
      <c r="AN418" s="14">
        <v>0.194680254492686</v>
      </c>
      <c r="AO418" s="14">
        <v>0.15414673273141499</v>
      </c>
      <c r="AP418" s="14">
        <v>0.154173015281587</v>
      </c>
      <c r="AQ418" s="14">
        <v>0.14559168141176601</v>
      </c>
      <c r="AR418" s="14">
        <v>0.118571301494417</v>
      </c>
      <c r="AS418" s="14">
        <v>0.110448995400613</v>
      </c>
      <c r="AT418" s="14">
        <v>0.116607275752086</v>
      </c>
      <c r="AU418" s="14">
        <v>0.115573739181248</v>
      </c>
      <c r="AV418" s="14">
        <v>0.106709797243595</v>
      </c>
      <c r="AW418" s="14">
        <v>9.4370445834831507E-2</v>
      </c>
      <c r="AX418" s="14">
        <v>8.9632831499419197E-2</v>
      </c>
      <c r="AY418" s="14">
        <v>6.4467113737602999E-2</v>
      </c>
      <c r="AZ418" s="14">
        <v>8.0479664303442805E-2</v>
      </c>
      <c r="BA418" s="14">
        <v>2.73398905412599E-2</v>
      </c>
      <c r="BB418" s="14"/>
      <c r="BC418" s="14">
        <v>0.102742378023418</v>
      </c>
      <c r="BD418" s="14">
        <v>0.136138359708254</v>
      </c>
      <c r="BE418" s="14"/>
      <c r="BF418" s="14">
        <v>6.4999118389027499E-2</v>
      </c>
      <c r="BG418" s="14">
        <v>0.107209434737006</v>
      </c>
      <c r="BH418" s="14">
        <v>0.16740786831372101</v>
      </c>
      <c r="BI418" s="14">
        <v>0.223206399368305</v>
      </c>
      <c r="BJ418" s="14"/>
      <c r="BK418" s="14">
        <v>4.9983180328962602E-2</v>
      </c>
      <c r="BL418" s="14">
        <v>7.9895549972276506E-2</v>
      </c>
      <c r="BM418" s="14">
        <v>0.13461119547532299</v>
      </c>
      <c r="BN418" s="14">
        <v>0.23313738903468001</v>
      </c>
      <c r="BO418" s="14"/>
      <c r="BP418" s="14">
        <v>9.9663384143999695E-2</v>
      </c>
      <c r="BQ418" s="14">
        <v>5.9114727838952698E-2</v>
      </c>
      <c r="BR418" s="14">
        <v>5.6607728586170802E-2</v>
      </c>
      <c r="BS418" s="14">
        <v>9.9603180926297399E-3</v>
      </c>
      <c r="BT418" s="14">
        <v>0.32538576897308003</v>
      </c>
    </row>
    <row r="419" spans="2:72" x14ac:dyDescent="0.35">
      <c r="B419" t="s">
        <v>217</v>
      </c>
      <c r="C419" s="14">
        <v>2.4894946941709802E-2</v>
      </c>
      <c r="D419" s="14">
        <v>2.0065279761693498E-2</v>
      </c>
      <c r="E419" s="14">
        <v>2.9474501449496499E-2</v>
      </c>
      <c r="F419" s="14"/>
      <c r="G419" s="14">
        <v>4.0965821840244401E-2</v>
      </c>
      <c r="H419" s="14">
        <v>2.6483296397310299E-2</v>
      </c>
      <c r="I419" s="14">
        <v>2.4469081047274001E-2</v>
      </c>
      <c r="J419" s="14">
        <v>2.8125089387805498E-2</v>
      </c>
      <c r="K419" s="14">
        <v>1.8571814465706299E-2</v>
      </c>
      <c r="L419" s="14">
        <v>1.4922741120725801E-2</v>
      </c>
      <c r="M419" s="14"/>
      <c r="N419" s="14">
        <v>8.7246871384554798E-3</v>
      </c>
      <c r="O419" s="14">
        <v>2.23283436184432E-2</v>
      </c>
      <c r="P419" s="14">
        <v>2.5182350393974502E-2</v>
      </c>
      <c r="Q419" s="14">
        <v>4.4757342992074699E-2</v>
      </c>
      <c r="R419" s="14"/>
      <c r="S419" s="14">
        <v>2.73655172080709E-2</v>
      </c>
      <c r="T419" s="14">
        <v>2.4850104225041299E-2</v>
      </c>
      <c r="U419" s="14">
        <v>2.9263019865041401E-2</v>
      </c>
      <c r="V419" s="14">
        <v>2.4140698862775398E-2</v>
      </c>
      <c r="W419" s="14">
        <v>3.0209074026784001E-2</v>
      </c>
      <c r="X419" s="14">
        <v>2.39646642696013E-2</v>
      </c>
      <c r="Y419" s="14">
        <v>2.45555340238627E-2</v>
      </c>
      <c r="Z419" s="14">
        <v>1.32189335220725E-2</v>
      </c>
      <c r="AA419" s="14">
        <v>2.3487162946563198E-2</v>
      </c>
      <c r="AB419" s="14">
        <v>2.4478088079567101E-2</v>
      </c>
      <c r="AC419" s="14">
        <v>2.52444841114286E-2</v>
      </c>
      <c r="AD419" s="14">
        <v>1.68587731653334E-2</v>
      </c>
      <c r="AE419" s="14"/>
      <c r="AF419" s="14">
        <v>4.0195681628977999E-2</v>
      </c>
      <c r="AG419" s="14">
        <v>2.0679722860463601E-2</v>
      </c>
      <c r="AH419" s="14">
        <v>1.84449750015581E-2</v>
      </c>
      <c r="AI419" s="14">
        <v>1.6227753177129E-2</v>
      </c>
      <c r="AJ419" s="14">
        <v>0</v>
      </c>
      <c r="AK419" s="14"/>
      <c r="AL419" s="14">
        <v>0.12658009398047901</v>
      </c>
      <c r="AM419" s="14">
        <v>4.7905842533093698E-2</v>
      </c>
      <c r="AN419" s="14">
        <v>4.1508964213900199E-2</v>
      </c>
      <c r="AO419" s="14">
        <v>4.5513822099477401E-2</v>
      </c>
      <c r="AP419" s="14">
        <v>3.0409311958091399E-2</v>
      </c>
      <c r="AQ419" s="14">
        <v>2.9768764841907401E-2</v>
      </c>
      <c r="AR419" s="14">
        <v>2.4171502762536601E-2</v>
      </c>
      <c r="AS419" s="14">
        <v>2.1271135849097199E-2</v>
      </c>
      <c r="AT419" s="14">
        <v>1.75181042687233E-2</v>
      </c>
      <c r="AU419" s="14">
        <v>1.4031644551661299E-2</v>
      </c>
      <c r="AV419" s="14">
        <v>1.15584163684785E-2</v>
      </c>
      <c r="AW419" s="14">
        <v>1.0932445313557901E-2</v>
      </c>
      <c r="AX419" s="14">
        <v>1.6591704115164699E-2</v>
      </c>
      <c r="AY419" s="14">
        <v>1.58674413218007E-2</v>
      </c>
      <c r="AZ419" s="14">
        <v>1.41030057667561E-2</v>
      </c>
      <c r="BA419" s="14">
        <v>2.0704979162042298E-3</v>
      </c>
      <c r="BB419" s="14"/>
      <c r="BC419" s="14">
        <v>2.4729692857399801E-2</v>
      </c>
      <c r="BD419" s="14">
        <v>2.4967367771941099E-2</v>
      </c>
      <c r="BE419" s="14"/>
      <c r="BF419" s="14">
        <v>6.2762412833837298E-3</v>
      </c>
      <c r="BG419" s="14">
        <v>2.2165309780632501E-2</v>
      </c>
      <c r="BH419" s="14">
        <v>3.3909665527654398E-2</v>
      </c>
      <c r="BI419" s="14">
        <v>5.4112303931937403E-2</v>
      </c>
      <c r="BJ419" s="14"/>
      <c r="BK419" s="14">
        <v>4.3416122364473902E-3</v>
      </c>
      <c r="BL419" s="14">
        <v>1.09611812696109E-2</v>
      </c>
      <c r="BM419" s="14">
        <v>2.34534248934903E-2</v>
      </c>
      <c r="BN419" s="14">
        <v>6.1325898229418002E-2</v>
      </c>
      <c r="BO419" s="14"/>
      <c r="BP419" s="14">
        <v>1.29615823932356E-2</v>
      </c>
      <c r="BQ419" s="14">
        <v>1.2636454049050699E-2</v>
      </c>
      <c r="BR419" s="14">
        <v>2.3596748967999901E-3</v>
      </c>
      <c r="BS419" s="14">
        <v>4.6293341716758499E-4</v>
      </c>
      <c r="BT419" s="14">
        <v>7.4398578771443694E-2</v>
      </c>
    </row>
    <row r="420" spans="2:72" x14ac:dyDescent="0.35">
      <c r="B420" t="s">
        <v>205</v>
      </c>
      <c r="C420" s="14">
        <v>2.5076691253278199E-2</v>
      </c>
      <c r="D420" s="14">
        <v>2.1395961105291201E-2</v>
      </c>
      <c r="E420" s="14">
        <v>2.8539679226072302E-2</v>
      </c>
      <c r="F420" s="14"/>
      <c r="G420" s="14">
        <v>2.3065561015471001E-2</v>
      </c>
      <c r="H420" s="14">
        <v>1.9657500136749401E-2</v>
      </c>
      <c r="I420" s="14">
        <v>2.9687736867418199E-2</v>
      </c>
      <c r="J420" s="14">
        <v>2.9010019944009001E-2</v>
      </c>
      <c r="K420" s="14">
        <v>3.02144736523078E-2</v>
      </c>
      <c r="L420" s="14">
        <v>2.04243323676731E-2</v>
      </c>
      <c r="M420" s="14"/>
      <c r="N420" s="14">
        <v>1.65028531733078E-2</v>
      </c>
      <c r="O420" s="14">
        <v>2.52674952378391E-2</v>
      </c>
      <c r="P420" s="14">
        <v>2.0758983475934498E-2</v>
      </c>
      <c r="Q420" s="14">
        <v>3.77876225333168E-2</v>
      </c>
      <c r="R420" s="14"/>
      <c r="S420" s="14">
        <v>2.8312276350976801E-2</v>
      </c>
      <c r="T420" s="14">
        <v>1.82249270907466E-2</v>
      </c>
      <c r="U420" s="14">
        <v>3.4088120602725001E-2</v>
      </c>
      <c r="V420" s="14">
        <v>1.70804642350567E-2</v>
      </c>
      <c r="W420" s="14">
        <v>2.5876648242782001E-2</v>
      </c>
      <c r="X420" s="14">
        <v>2.74082004027194E-2</v>
      </c>
      <c r="Y420" s="14">
        <v>3.7179106281010198E-2</v>
      </c>
      <c r="Z420" s="14">
        <v>1.50832241116266E-2</v>
      </c>
      <c r="AA420" s="14">
        <v>2.5117105930599001E-2</v>
      </c>
      <c r="AB420" s="14">
        <v>2.1761104285370099E-2</v>
      </c>
      <c r="AC420" s="14">
        <v>2.5517043853009801E-2</v>
      </c>
      <c r="AD420" s="14">
        <v>2.0861582003643599E-2</v>
      </c>
      <c r="AE420" s="14"/>
      <c r="AF420" s="14">
        <v>3.64988131203762E-2</v>
      </c>
      <c r="AG420" s="14">
        <v>2.9016685168449699E-2</v>
      </c>
      <c r="AH420" s="14">
        <v>1.8867891859962099E-2</v>
      </c>
      <c r="AI420" s="14">
        <v>1.0059980258312701E-2</v>
      </c>
      <c r="AJ420" s="14">
        <v>6.2354756204779597E-3</v>
      </c>
      <c r="AK420" s="14"/>
      <c r="AL420" s="14">
        <v>0.12192703975159599</v>
      </c>
      <c r="AM420" s="14">
        <v>5.02870484694245E-2</v>
      </c>
      <c r="AN420" s="14">
        <v>2.9058214790549101E-2</v>
      </c>
      <c r="AO420" s="14">
        <v>2.9588581040267001E-2</v>
      </c>
      <c r="AP420" s="14">
        <v>2.5619781863332001E-2</v>
      </c>
      <c r="AQ420" s="14">
        <v>3.30221146930713E-2</v>
      </c>
      <c r="AR420" s="14">
        <v>2.1255454613174501E-2</v>
      </c>
      <c r="AS420" s="14">
        <v>2.2594266262426801E-2</v>
      </c>
      <c r="AT420" s="14">
        <v>1.19515707900711E-2</v>
      </c>
      <c r="AU420" s="14">
        <v>1.8167385232013299E-2</v>
      </c>
      <c r="AV420" s="14">
        <v>1.9505183199325499E-2</v>
      </c>
      <c r="AW420" s="14">
        <v>1.4977291307466299E-2</v>
      </c>
      <c r="AX420" s="14">
        <v>5.6053085846042598E-3</v>
      </c>
      <c r="AY420" s="14">
        <v>0</v>
      </c>
      <c r="AZ420" s="14">
        <v>4.9092329813763998E-3</v>
      </c>
      <c r="BA420" s="14">
        <v>1.9214533649593302E-2</v>
      </c>
      <c r="BB420" s="14"/>
      <c r="BC420" s="14">
        <v>1.65248472300564E-2</v>
      </c>
      <c r="BD420" s="14">
        <v>2.88244451847838E-2</v>
      </c>
      <c r="BE420" s="14"/>
      <c r="BF420" s="14">
        <v>8.7626816717364994E-3</v>
      </c>
      <c r="BG420" s="14">
        <v>2.0069331085103299E-2</v>
      </c>
      <c r="BH420" s="14">
        <v>2.6187738800866101E-2</v>
      </c>
      <c r="BI420" s="14">
        <v>7.0762506353801602E-2</v>
      </c>
      <c r="BJ420" s="14"/>
      <c r="BK420" s="14">
        <v>1.06716321700008E-2</v>
      </c>
      <c r="BL420" s="14">
        <v>1.5424010169626299E-2</v>
      </c>
      <c r="BM420" s="14">
        <v>1.8759491333280899E-2</v>
      </c>
      <c r="BN420" s="14">
        <v>5.9179103573461803E-2</v>
      </c>
      <c r="BO420" s="14"/>
      <c r="BP420" s="14">
        <v>1.31052522580222E-2</v>
      </c>
      <c r="BQ420" s="14">
        <v>2.2926085019003201E-2</v>
      </c>
      <c r="BR420" s="14">
        <v>1.38156049668497E-2</v>
      </c>
      <c r="BS420" s="14">
        <v>2.9776667443128699E-3</v>
      </c>
      <c r="BT420" s="14">
        <v>6.1867992474104898E-2</v>
      </c>
    </row>
    <row r="421" spans="2:72" x14ac:dyDescent="0.35">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row>
    <row r="422" spans="2:72" x14ac:dyDescent="0.35">
      <c r="B422" s="6" t="s">
        <v>224</v>
      </c>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row>
    <row r="423" spans="2:72" x14ac:dyDescent="0.35">
      <c r="B423" s="21" t="s">
        <v>106</v>
      </c>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row>
    <row r="424" spans="2:72" x14ac:dyDescent="0.35">
      <c r="B424" t="s">
        <v>214</v>
      </c>
      <c r="C424" s="14">
        <v>0.26157393756563102</v>
      </c>
      <c r="D424" s="14">
        <v>0.32941614509650602</v>
      </c>
      <c r="E424" s="14">
        <v>0.195546309738336</v>
      </c>
      <c r="F424" s="14"/>
      <c r="G424" s="14">
        <v>0.22960666504671901</v>
      </c>
      <c r="H424" s="14">
        <v>0.29900520579628098</v>
      </c>
      <c r="I424" s="14">
        <v>0.269564294052065</v>
      </c>
      <c r="J424" s="14">
        <v>0.21984421683519001</v>
      </c>
      <c r="K424" s="14">
        <v>0.24219239055755801</v>
      </c>
      <c r="L424" s="14">
        <v>0.29265317469073698</v>
      </c>
      <c r="M424" s="14"/>
      <c r="N424" s="14">
        <v>0.39182509230763202</v>
      </c>
      <c r="O424" s="14">
        <v>0.243414782754201</v>
      </c>
      <c r="P424" s="14">
        <v>0.22351062056184501</v>
      </c>
      <c r="Q424" s="14">
        <v>0.17375727125252499</v>
      </c>
      <c r="R424" s="14"/>
      <c r="S424" s="14">
        <v>0.32452386363275398</v>
      </c>
      <c r="T424" s="14">
        <v>0.25204636618472298</v>
      </c>
      <c r="U424" s="14">
        <v>0.25684066847623899</v>
      </c>
      <c r="V424" s="14">
        <v>0.26258184323675798</v>
      </c>
      <c r="W424" s="14">
        <v>0.24366830741046799</v>
      </c>
      <c r="X424" s="14">
        <v>0.25328379619542701</v>
      </c>
      <c r="Y424" s="14">
        <v>0.232787744241954</v>
      </c>
      <c r="Z424" s="14">
        <v>0.220076207423545</v>
      </c>
      <c r="AA424" s="14">
        <v>0.24878743640700701</v>
      </c>
      <c r="AB424" s="14">
        <v>0.26766128994250199</v>
      </c>
      <c r="AC424" s="14">
        <v>0.24699761668704001</v>
      </c>
      <c r="AD424" s="14">
        <v>0.27039335933730002</v>
      </c>
      <c r="AE424" s="14"/>
      <c r="AF424" s="14">
        <v>0.17822323560533601</v>
      </c>
      <c r="AG424" s="14">
        <v>0.21426259979409701</v>
      </c>
      <c r="AH424" s="14">
        <v>0.31794082033746601</v>
      </c>
      <c r="AI424" s="14">
        <v>0.38126475556017803</v>
      </c>
      <c r="AJ424" s="14">
        <v>0.53715936552231203</v>
      </c>
      <c r="AK424" s="14"/>
      <c r="AL424" s="14">
        <v>6.3212841191525995E-2</v>
      </c>
      <c r="AM424" s="14">
        <v>0.16307072037638501</v>
      </c>
      <c r="AN424" s="14">
        <v>0.13196061618851501</v>
      </c>
      <c r="AO424" s="14">
        <v>0.196796717357448</v>
      </c>
      <c r="AP424" s="14">
        <v>0.19785828233086999</v>
      </c>
      <c r="AQ424" s="14">
        <v>0.217830813880974</v>
      </c>
      <c r="AR424" s="14">
        <v>0.22405111865497801</v>
      </c>
      <c r="AS424" s="14">
        <v>0.26557600669753401</v>
      </c>
      <c r="AT424" s="14">
        <v>0.25519143677426798</v>
      </c>
      <c r="AU424" s="14">
        <v>0.32860329038478697</v>
      </c>
      <c r="AV424" s="14">
        <v>0.29860014784574401</v>
      </c>
      <c r="AW424" s="14">
        <v>0.31986923736087303</v>
      </c>
      <c r="AX424" s="14">
        <v>0.33592175006490499</v>
      </c>
      <c r="AY424" s="14">
        <v>0.34072436605411899</v>
      </c>
      <c r="AZ424" s="14">
        <v>0.383485385808293</v>
      </c>
      <c r="BA424" s="14">
        <v>0.54114898768935604</v>
      </c>
      <c r="BB424" s="14"/>
      <c r="BC424" s="14">
        <v>0.33843649786142699</v>
      </c>
      <c r="BD424" s="14">
        <v>0.22788974480533999</v>
      </c>
      <c r="BE424" s="14"/>
      <c r="BF424" s="14">
        <v>0.39347537915779901</v>
      </c>
      <c r="BG424" s="14">
        <v>0.26618097950986802</v>
      </c>
      <c r="BH424" s="14">
        <v>0.18505213941208001</v>
      </c>
      <c r="BI424" s="14">
        <v>0.117253525523388</v>
      </c>
      <c r="BJ424" s="14"/>
      <c r="BK424" s="14">
        <v>0.43746253186003198</v>
      </c>
      <c r="BL424" s="14">
        <v>0.307569831696278</v>
      </c>
      <c r="BM424" s="14">
        <v>0.22799688048647901</v>
      </c>
      <c r="BN424" s="14">
        <v>8.7682227937358997E-2</v>
      </c>
      <c r="BO424" s="14"/>
      <c r="BP424" s="14">
        <v>0.209145202362987</v>
      </c>
      <c r="BQ424" s="14">
        <v>0.226093657222944</v>
      </c>
      <c r="BR424" s="14">
        <v>0.29403538577482702</v>
      </c>
      <c r="BS424" s="14">
        <v>0.54893173902127201</v>
      </c>
      <c r="BT424" s="14">
        <v>4.70891498222058E-2</v>
      </c>
    </row>
    <row r="425" spans="2:72" x14ac:dyDescent="0.35">
      <c r="B425" t="s">
        <v>215</v>
      </c>
      <c r="C425" s="14">
        <v>0.46760145105848</v>
      </c>
      <c r="D425" s="14">
        <v>0.47812162383305601</v>
      </c>
      <c r="E425" s="14">
        <v>0.45846159115331903</v>
      </c>
      <c r="F425" s="14"/>
      <c r="G425" s="14">
        <v>0.40768166719550802</v>
      </c>
      <c r="H425" s="14">
        <v>0.448997231681111</v>
      </c>
      <c r="I425" s="14">
        <v>0.444687982437656</v>
      </c>
      <c r="J425" s="14">
        <v>0.49975593760564802</v>
      </c>
      <c r="K425" s="14">
        <v>0.50113580313658901</v>
      </c>
      <c r="L425" s="14">
        <v>0.49251048960417398</v>
      </c>
      <c r="M425" s="14"/>
      <c r="N425" s="14">
        <v>0.44228913882569598</v>
      </c>
      <c r="O425" s="14">
        <v>0.52079060676599298</v>
      </c>
      <c r="P425" s="14">
        <v>0.48528912978208499</v>
      </c>
      <c r="Q425" s="14">
        <v>0.42479308527523701</v>
      </c>
      <c r="R425" s="14"/>
      <c r="S425" s="14">
        <v>0.44438009083423502</v>
      </c>
      <c r="T425" s="14">
        <v>0.47234173846980998</v>
      </c>
      <c r="U425" s="14">
        <v>0.44686079812438301</v>
      </c>
      <c r="V425" s="14">
        <v>0.50599276780436098</v>
      </c>
      <c r="W425" s="14">
        <v>0.461299187362675</v>
      </c>
      <c r="X425" s="14">
        <v>0.45836429327936501</v>
      </c>
      <c r="Y425" s="14">
        <v>0.46286455949028299</v>
      </c>
      <c r="Z425" s="14">
        <v>0.49691933696703</v>
      </c>
      <c r="AA425" s="14">
        <v>0.48424640636801602</v>
      </c>
      <c r="AB425" s="14">
        <v>0.48179977498623999</v>
      </c>
      <c r="AC425" s="14">
        <v>0.42521005176688698</v>
      </c>
      <c r="AD425" s="14">
        <v>0.47856781583812003</v>
      </c>
      <c r="AE425" s="14"/>
      <c r="AF425" s="14">
        <v>0.470337566953964</v>
      </c>
      <c r="AG425" s="14">
        <v>0.48149613988151801</v>
      </c>
      <c r="AH425" s="14">
        <v>0.46279842741537902</v>
      </c>
      <c r="AI425" s="14">
        <v>0.43358559148745501</v>
      </c>
      <c r="AJ425" s="14">
        <v>0.36134450407951801</v>
      </c>
      <c r="AK425" s="14"/>
      <c r="AL425" s="14">
        <v>0.27989989061083898</v>
      </c>
      <c r="AM425" s="14">
        <v>0.40869872658542</v>
      </c>
      <c r="AN425" s="14">
        <v>0.46522920183580602</v>
      </c>
      <c r="AO425" s="14">
        <v>0.46022290689230899</v>
      </c>
      <c r="AP425" s="14">
        <v>0.49706580799417399</v>
      </c>
      <c r="AQ425" s="14">
        <v>0.48827732792155398</v>
      </c>
      <c r="AR425" s="14">
        <v>0.476411722071646</v>
      </c>
      <c r="AS425" s="14">
        <v>0.491639054472991</v>
      </c>
      <c r="AT425" s="14">
        <v>0.50149087589943397</v>
      </c>
      <c r="AU425" s="14">
        <v>0.45832675692319502</v>
      </c>
      <c r="AV425" s="14">
        <v>0.50227332885575904</v>
      </c>
      <c r="AW425" s="14">
        <v>0.45689960074694203</v>
      </c>
      <c r="AX425" s="14">
        <v>0.489833057436524</v>
      </c>
      <c r="AY425" s="14">
        <v>0.52630402279571298</v>
      </c>
      <c r="AZ425" s="14">
        <v>0.47964270842256101</v>
      </c>
      <c r="BA425" s="14">
        <v>0.349995422060279</v>
      </c>
      <c r="BB425" s="14"/>
      <c r="BC425" s="14">
        <v>0.44164227544999002</v>
      </c>
      <c r="BD425" s="14">
        <v>0.47897778137755198</v>
      </c>
      <c r="BE425" s="14"/>
      <c r="BF425" s="14">
        <v>0.49793152480784703</v>
      </c>
      <c r="BG425" s="14">
        <v>0.50531601071300902</v>
      </c>
      <c r="BH425" s="14">
        <v>0.44333536631149001</v>
      </c>
      <c r="BI425" s="14">
        <v>0.35379126944609002</v>
      </c>
      <c r="BJ425" s="14"/>
      <c r="BK425" s="14">
        <v>0.48206668888268001</v>
      </c>
      <c r="BL425" s="14">
        <v>0.55203620496621297</v>
      </c>
      <c r="BM425" s="14">
        <v>0.47185025315784801</v>
      </c>
      <c r="BN425" s="14">
        <v>0.37259734526495297</v>
      </c>
      <c r="BO425" s="14"/>
      <c r="BP425" s="14">
        <v>0.52756031332169695</v>
      </c>
      <c r="BQ425" s="14">
        <v>0.635705888614852</v>
      </c>
      <c r="BR425" s="14">
        <v>0.61850712295601895</v>
      </c>
      <c r="BS425" s="14">
        <v>0.41041562122979502</v>
      </c>
      <c r="BT425" s="14">
        <v>0.30757779642015998</v>
      </c>
    </row>
    <row r="426" spans="2:72" x14ac:dyDescent="0.35">
      <c r="B426" t="s">
        <v>216</v>
      </c>
      <c r="C426" s="14">
        <v>0.18494026135647301</v>
      </c>
      <c r="D426" s="14">
        <v>0.13787205105932401</v>
      </c>
      <c r="E426" s="14">
        <v>0.22992908022171499</v>
      </c>
      <c r="F426" s="14"/>
      <c r="G426" s="14">
        <v>0.25792829621890501</v>
      </c>
      <c r="H426" s="14">
        <v>0.17155704602626101</v>
      </c>
      <c r="I426" s="14">
        <v>0.18976351413537401</v>
      </c>
      <c r="J426" s="14">
        <v>0.194067468875813</v>
      </c>
      <c r="K426" s="14">
        <v>0.17043698265971</v>
      </c>
      <c r="L426" s="14">
        <v>0.14586779398122801</v>
      </c>
      <c r="M426" s="14"/>
      <c r="N426" s="14">
        <v>0.12556611710856599</v>
      </c>
      <c r="O426" s="14">
        <v>0.16406544941155901</v>
      </c>
      <c r="P426" s="14">
        <v>0.19615963866934499</v>
      </c>
      <c r="Q426" s="14">
        <v>0.260859764474352</v>
      </c>
      <c r="R426" s="14"/>
      <c r="S426" s="14">
        <v>0.16094390198717201</v>
      </c>
      <c r="T426" s="14">
        <v>0.19458471859820101</v>
      </c>
      <c r="U426" s="14">
        <v>0.212815250215387</v>
      </c>
      <c r="V426" s="14">
        <v>0.16938614975897701</v>
      </c>
      <c r="W426" s="14">
        <v>0.19270251699063001</v>
      </c>
      <c r="X426" s="14">
        <v>0.200004746863094</v>
      </c>
      <c r="Y426" s="14">
        <v>0.194522668341712</v>
      </c>
      <c r="Z426" s="14">
        <v>0.204162308286641</v>
      </c>
      <c r="AA426" s="14">
        <v>0.18587265562345101</v>
      </c>
      <c r="AB426" s="14">
        <v>0.161369805889402</v>
      </c>
      <c r="AC426" s="14">
        <v>0.18101329542113101</v>
      </c>
      <c r="AD426" s="14">
        <v>0.186771025054152</v>
      </c>
      <c r="AE426" s="14"/>
      <c r="AF426" s="14">
        <v>0.221188955829967</v>
      </c>
      <c r="AG426" s="14">
        <v>0.224549869763875</v>
      </c>
      <c r="AH426" s="14">
        <v>0.15411889961536601</v>
      </c>
      <c r="AI426" s="14">
        <v>0.13877388780122901</v>
      </c>
      <c r="AJ426" s="14">
        <v>7.7011244554355901E-2</v>
      </c>
      <c r="AK426" s="14"/>
      <c r="AL426" s="14">
        <v>0.36209951381799599</v>
      </c>
      <c r="AM426" s="14">
        <v>0.25887661753132202</v>
      </c>
      <c r="AN426" s="14">
        <v>0.25806235501404301</v>
      </c>
      <c r="AO426" s="14">
        <v>0.22354820421097499</v>
      </c>
      <c r="AP426" s="14">
        <v>0.209898193072171</v>
      </c>
      <c r="AQ426" s="14">
        <v>0.199564568462063</v>
      </c>
      <c r="AR426" s="14">
        <v>0.20140718310806899</v>
      </c>
      <c r="AS426" s="14">
        <v>0.17473498069527901</v>
      </c>
      <c r="AT426" s="14">
        <v>0.16253537912836299</v>
      </c>
      <c r="AU426" s="14">
        <v>0.16283470750151399</v>
      </c>
      <c r="AV426" s="14">
        <v>0.14962492351930801</v>
      </c>
      <c r="AW426" s="14">
        <v>0.151045416383985</v>
      </c>
      <c r="AX426" s="14">
        <v>0.14017202408262899</v>
      </c>
      <c r="AY426" s="14">
        <v>0.112625625472991</v>
      </c>
      <c r="AZ426" s="14">
        <v>0.11309548671575</v>
      </c>
      <c r="BA426" s="14">
        <v>7.9913082864100801E-2</v>
      </c>
      <c r="BB426" s="14"/>
      <c r="BC426" s="14">
        <v>0.15008228082927999</v>
      </c>
      <c r="BD426" s="14">
        <v>0.200216397498619</v>
      </c>
      <c r="BE426" s="14"/>
      <c r="BF426" s="14">
        <v>8.8152584257656194E-2</v>
      </c>
      <c r="BG426" s="14">
        <v>0.16638515183462699</v>
      </c>
      <c r="BH426" s="14">
        <v>0.25843538035153002</v>
      </c>
      <c r="BI426" s="14">
        <v>0.29544436726812801</v>
      </c>
      <c r="BJ426" s="14"/>
      <c r="BK426" s="14">
        <v>6.5644995582422594E-2</v>
      </c>
      <c r="BL426" s="14">
        <v>0.10196642672315299</v>
      </c>
      <c r="BM426" s="14">
        <v>0.22845931575334499</v>
      </c>
      <c r="BN426" s="14">
        <v>0.31346363533361699</v>
      </c>
      <c r="BO426" s="14"/>
      <c r="BP426" s="14">
        <v>0.207713446334121</v>
      </c>
      <c r="BQ426" s="14">
        <v>0.101504428147422</v>
      </c>
      <c r="BR426" s="14">
        <v>7.35641197714276E-2</v>
      </c>
      <c r="BS426" s="14">
        <v>3.3793919297423702E-2</v>
      </c>
      <c r="BT426" s="14">
        <v>0.40103145935175299</v>
      </c>
    </row>
    <row r="427" spans="2:72" x14ac:dyDescent="0.35">
      <c r="B427" t="s">
        <v>217</v>
      </c>
      <c r="C427" s="14">
        <v>6.1013568133494601E-2</v>
      </c>
      <c r="D427" s="14">
        <v>3.57948397801712E-2</v>
      </c>
      <c r="E427" s="14">
        <v>8.5393847730502098E-2</v>
      </c>
      <c r="F427" s="14"/>
      <c r="G427" s="14">
        <v>8.0798182824941597E-2</v>
      </c>
      <c r="H427" s="14">
        <v>5.5711232125942402E-2</v>
      </c>
      <c r="I427" s="14">
        <v>6.7108542455622894E-2</v>
      </c>
      <c r="J427" s="14">
        <v>5.9572183823938203E-2</v>
      </c>
      <c r="K427" s="14">
        <v>5.4228283058317797E-2</v>
      </c>
      <c r="L427" s="14">
        <v>5.2976023903778501E-2</v>
      </c>
      <c r="M427" s="14"/>
      <c r="N427" s="14">
        <v>2.8836007745171199E-2</v>
      </c>
      <c r="O427" s="14">
        <v>4.7362641642342301E-2</v>
      </c>
      <c r="P427" s="14">
        <v>7.0526488289774397E-2</v>
      </c>
      <c r="Q427" s="14">
        <v>0.10057409110967699</v>
      </c>
      <c r="R427" s="14"/>
      <c r="S427" s="14">
        <v>4.5769059475809899E-2</v>
      </c>
      <c r="T427" s="14">
        <v>5.5002304470711097E-2</v>
      </c>
      <c r="U427" s="14">
        <v>6.3293147451930099E-2</v>
      </c>
      <c r="V427" s="14">
        <v>4.4566213967537897E-2</v>
      </c>
      <c r="W427" s="14">
        <v>7.01531147021945E-2</v>
      </c>
      <c r="X427" s="14">
        <v>6.1810984587274798E-2</v>
      </c>
      <c r="Y427" s="14">
        <v>8.0914841865124099E-2</v>
      </c>
      <c r="Z427" s="14">
        <v>5.57218297411846E-2</v>
      </c>
      <c r="AA427" s="14">
        <v>6.1533353798289399E-2</v>
      </c>
      <c r="AB427" s="14">
        <v>6.4680593708754799E-2</v>
      </c>
      <c r="AC427" s="14">
        <v>0.108726794628868</v>
      </c>
      <c r="AD427" s="14">
        <v>3.9264914727104798E-2</v>
      </c>
      <c r="AE427" s="14"/>
      <c r="AF427" s="14">
        <v>9.17760687346557E-2</v>
      </c>
      <c r="AG427" s="14">
        <v>5.9996289679736803E-2</v>
      </c>
      <c r="AH427" s="14">
        <v>4.4257451612828499E-2</v>
      </c>
      <c r="AI427" s="14">
        <v>3.48378389820048E-2</v>
      </c>
      <c r="AJ427" s="14">
        <v>2.44848858438147E-2</v>
      </c>
      <c r="AK427" s="14"/>
      <c r="AL427" s="14">
        <v>0.145870160552065</v>
      </c>
      <c r="AM427" s="14">
        <v>0.119766973016872</v>
      </c>
      <c r="AN427" s="14">
        <v>0.121053288328259</v>
      </c>
      <c r="AO427" s="14">
        <v>8.6713809309912404E-2</v>
      </c>
      <c r="AP427" s="14">
        <v>7.2458264604810599E-2</v>
      </c>
      <c r="AQ427" s="14">
        <v>6.5254796856647201E-2</v>
      </c>
      <c r="AR427" s="14">
        <v>7.4800240171360194E-2</v>
      </c>
      <c r="AS427" s="14">
        <v>4.3694299095705297E-2</v>
      </c>
      <c r="AT427" s="14">
        <v>5.8986938397485297E-2</v>
      </c>
      <c r="AU427" s="14">
        <v>4.0837874659441498E-2</v>
      </c>
      <c r="AV427" s="14">
        <v>3.3205941346369998E-2</v>
      </c>
      <c r="AW427" s="14">
        <v>5.4680375347758201E-2</v>
      </c>
      <c r="AX427" s="14">
        <v>2.8537553706504699E-2</v>
      </c>
      <c r="AY427" s="14">
        <v>2.03459856771772E-2</v>
      </c>
      <c r="AZ427" s="14">
        <v>1.8789757623564999E-2</v>
      </c>
      <c r="BA427" s="14">
        <v>1.39888789698999E-2</v>
      </c>
      <c r="BB427" s="14"/>
      <c r="BC427" s="14">
        <v>5.2474092971517297E-2</v>
      </c>
      <c r="BD427" s="14">
        <v>6.4755901544205796E-2</v>
      </c>
      <c r="BE427" s="14"/>
      <c r="BF427" s="14">
        <v>1.5571381513716599E-2</v>
      </c>
      <c r="BG427" s="14">
        <v>4.5093337228090703E-2</v>
      </c>
      <c r="BH427" s="14">
        <v>8.38036386223701E-2</v>
      </c>
      <c r="BI427" s="14">
        <v>0.154456228316839</v>
      </c>
      <c r="BJ427" s="14"/>
      <c r="BK427" s="14">
        <v>8.9590111706269807E-3</v>
      </c>
      <c r="BL427" s="14">
        <v>2.2878451499411499E-2</v>
      </c>
      <c r="BM427" s="14">
        <v>5.2230349681727302E-2</v>
      </c>
      <c r="BN427" s="14">
        <v>0.164105516553916</v>
      </c>
      <c r="BO427" s="14"/>
      <c r="BP427" s="14">
        <v>3.8757386048120603E-2</v>
      </c>
      <c r="BQ427" s="14">
        <v>7.91885665047843E-3</v>
      </c>
      <c r="BR427" s="14">
        <v>6.3769543083207004E-3</v>
      </c>
      <c r="BS427" s="14">
        <v>3.0111426584706301E-3</v>
      </c>
      <c r="BT427" s="14">
        <v>0.18842996231004799</v>
      </c>
    </row>
    <row r="428" spans="2:72" x14ac:dyDescent="0.35">
      <c r="B428" t="s">
        <v>205</v>
      </c>
      <c r="C428" s="14">
        <v>2.4870781885921001E-2</v>
      </c>
      <c r="D428" s="14">
        <v>1.87953402309428E-2</v>
      </c>
      <c r="E428" s="14">
        <v>3.06691711561283E-2</v>
      </c>
      <c r="F428" s="14"/>
      <c r="G428" s="14">
        <v>2.39851887139272E-2</v>
      </c>
      <c r="H428" s="14">
        <v>2.4729284370404302E-2</v>
      </c>
      <c r="I428" s="14">
        <v>2.8875666919282301E-2</v>
      </c>
      <c r="J428" s="14">
        <v>2.67601928594105E-2</v>
      </c>
      <c r="K428" s="14">
        <v>3.20065405878244E-2</v>
      </c>
      <c r="L428" s="14">
        <v>1.5992517820082899E-2</v>
      </c>
      <c r="M428" s="14"/>
      <c r="N428" s="14">
        <v>1.1483644012935799E-2</v>
      </c>
      <c r="O428" s="14">
        <v>2.4366519425903801E-2</v>
      </c>
      <c r="P428" s="14">
        <v>2.4514122696950299E-2</v>
      </c>
      <c r="Q428" s="14">
        <v>4.0015787888207997E-2</v>
      </c>
      <c r="R428" s="14"/>
      <c r="S428" s="14">
        <v>2.43830840700286E-2</v>
      </c>
      <c r="T428" s="14">
        <v>2.6024872276554201E-2</v>
      </c>
      <c r="U428" s="14">
        <v>2.0190135732061101E-2</v>
      </c>
      <c r="V428" s="14">
        <v>1.7473025232365599E-2</v>
      </c>
      <c r="W428" s="14">
        <v>3.2176873534032903E-2</v>
      </c>
      <c r="X428" s="14">
        <v>2.6536179074839301E-2</v>
      </c>
      <c r="Y428" s="14">
        <v>2.8910186060927701E-2</v>
      </c>
      <c r="Z428" s="14">
        <v>2.3120317581598802E-2</v>
      </c>
      <c r="AA428" s="14">
        <v>1.9560147803236901E-2</v>
      </c>
      <c r="AB428" s="14">
        <v>2.4488535473101501E-2</v>
      </c>
      <c r="AC428" s="14">
        <v>3.8052241496074099E-2</v>
      </c>
      <c r="AD428" s="14">
        <v>2.5002885043323899E-2</v>
      </c>
      <c r="AE428" s="14"/>
      <c r="AF428" s="14">
        <v>3.8474172876077399E-2</v>
      </c>
      <c r="AG428" s="14">
        <v>1.9695100880772899E-2</v>
      </c>
      <c r="AH428" s="14">
        <v>2.0884401018960001E-2</v>
      </c>
      <c r="AI428" s="14">
        <v>1.15379261691327E-2</v>
      </c>
      <c r="AJ428" s="14">
        <v>0</v>
      </c>
      <c r="AK428" s="14"/>
      <c r="AL428" s="14">
        <v>0.148917593827575</v>
      </c>
      <c r="AM428" s="14">
        <v>4.9586962490000899E-2</v>
      </c>
      <c r="AN428" s="14">
        <v>2.36945386333762E-2</v>
      </c>
      <c r="AO428" s="14">
        <v>3.2718362229356299E-2</v>
      </c>
      <c r="AP428" s="14">
        <v>2.27194519979739E-2</v>
      </c>
      <c r="AQ428" s="14">
        <v>2.9072492878760601E-2</v>
      </c>
      <c r="AR428" s="14">
        <v>2.3329735993946901E-2</v>
      </c>
      <c r="AS428" s="14">
        <v>2.4355659038489401E-2</v>
      </c>
      <c r="AT428" s="14">
        <v>2.1795369800450499E-2</v>
      </c>
      <c r="AU428" s="14">
        <v>9.3973705310621807E-3</v>
      </c>
      <c r="AV428" s="14">
        <v>1.6295658432819202E-2</v>
      </c>
      <c r="AW428" s="14">
        <v>1.75053701604421E-2</v>
      </c>
      <c r="AX428" s="14">
        <v>5.5356147094375802E-3</v>
      </c>
      <c r="AY428" s="14">
        <v>0</v>
      </c>
      <c r="AZ428" s="14">
        <v>4.98666142983137E-3</v>
      </c>
      <c r="BA428" s="14">
        <v>1.49536284163651E-2</v>
      </c>
      <c r="BB428" s="14"/>
      <c r="BC428" s="14">
        <v>1.73648528877852E-2</v>
      </c>
      <c r="BD428" s="14">
        <v>2.8160174774282801E-2</v>
      </c>
      <c r="BE428" s="14"/>
      <c r="BF428" s="14">
        <v>4.8691302629805004E-3</v>
      </c>
      <c r="BG428" s="14">
        <v>1.7024520714404998E-2</v>
      </c>
      <c r="BH428" s="14">
        <v>2.9373475302530001E-2</v>
      </c>
      <c r="BI428" s="14">
        <v>7.9054609445554605E-2</v>
      </c>
      <c r="BJ428" s="14"/>
      <c r="BK428" s="14">
        <v>5.86677250423799E-3</v>
      </c>
      <c r="BL428" s="14">
        <v>1.5549085114944501E-2</v>
      </c>
      <c r="BM428" s="14">
        <v>1.94632009206013E-2</v>
      </c>
      <c r="BN428" s="14">
        <v>6.21512749101545E-2</v>
      </c>
      <c r="BO428" s="14"/>
      <c r="BP428" s="14">
        <v>1.6823651933073901E-2</v>
      </c>
      <c r="BQ428" s="14">
        <v>2.8777169364304099E-2</v>
      </c>
      <c r="BR428" s="14">
        <v>7.5164171894063596E-3</v>
      </c>
      <c r="BS428" s="14">
        <v>3.8475777930386998E-3</v>
      </c>
      <c r="BT428" s="14">
        <v>5.58716320958332E-2</v>
      </c>
    </row>
    <row r="429" spans="2:72" x14ac:dyDescent="0.35">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row>
    <row r="430" spans="2:72" x14ac:dyDescent="0.35">
      <c r="B430" s="6" t="s">
        <v>225</v>
      </c>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row>
    <row r="431" spans="2:72" x14ac:dyDescent="0.35">
      <c r="B431" s="21" t="s">
        <v>106</v>
      </c>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row>
    <row r="432" spans="2:72" x14ac:dyDescent="0.35">
      <c r="B432" t="s">
        <v>214</v>
      </c>
      <c r="C432" s="14">
        <v>0.27011799002844</v>
      </c>
      <c r="D432" s="14">
        <v>0.344115471606317</v>
      </c>
      <c r="E432" s="14">
        <v>0.19863844818290699</v>
      </c>
      <c r="F432" s="14"/>
      <c r="G432" s="14">
        <v>0.239371999433173</v>
      </c>
      <c r="H432" s="14">
        <v>0.30480830433303902</v>
      </c>
      <c r="I432" s="14">
        <v>0.26897555694129099</v>
      </c>
      <c r="J432" s="14">
        <v>0.232054964585095</v>
      </c>
      <c r="K432" s="14">
        <v>0.24810757564107999</v>
      </c>
      <c r="L432" s="14">
        <v>0.308843774738218</v>
      </c>
      <c r="M432" s="14"/>
      <c r="N432" s="14">
        <v>0.38728845722208799</v>
      </c>
      <c r="O432" s="14">
        <v>0.24281849135116601</v>
      </c>
      <c r="P432" s="14">
        <v>0.24854412181371799</v>
      </c>
      <c r="Q432" s="14">
        <v>0.191060043955595</v>
      </c>
      <c r="R432" s="14"/>
      <c r="S432" s="14">
        <v>0.33861375652713799</v>
      </c>
      <c r="T432" s="14">
        <v>0.26050995258613802</v>
      </c>
      <c r="U432" s="14">
        <v>0.26876465762000801</v>
      </c>
      <c r="V432" s="14">
        <v>0.25987901900055699</v>
      </c>
      <c r="W432" s="14">
        <v>0.230117667346979</v>
      </c>
      <c r="X432" s="14">
        <v>0.25710173465626202</v>
      </c>
      <c r="Y432" s="14">
        <v>0.227564136334932</v>
      </c>
      <c r="Z432" s="14">
        <v>0.239998552107725</v>
      </c>
      <c r="AA432" s="14">
        <v>0.266788973971882</v>
      </c>
      <c r="AB432" s="14">
        <v>0.28654405828750801</v>
      </c>
      <c r="AC432" s="14">
        <v>0.27291435940701098</v>
      </c>
      <c r="AD432" s="14">
        <v>0.27072114805844</v>
      </c>
      <c r="AE432" s="14"/>
      <c r="AF432" s="14">
        <v>0.191593192081386</v>
      </c>
      <c r="AG432" s="14">
        <v>0.212789368818569</v>
      </c>
      <c r="AH432" s="14">
        <v>0.31522565176820699</v>
      </c>
      <c r="AI432" s="14">
        <v>0.38859242260363902</v>
      </c>
      <c r="AJ432" s="14">
        <v>0.61413605636068103</v>
      </c>
      <c r="AK432" s="14"/>
      <c r="AL432" s="14">
        <v>5.1538814622270203E-2</v>
      </c>
      <c r="AM432" s="14">
        <v>0.194837761982355</v>
      </c>
      <c r="AN432" s="14">
        <v>0.166556378534574</v>
      </c>
      <c r="AO432" s="14">
        <v>0.21657737251181999</v>
      </c>
      <c r="AP432" s="14">
        <v>0.18576306500255699</v>
      </c>
      <c r="AQ432" s="14">
        <v>0.21463301095374701</v>
      </c>
      <c r="AR432" s="14">
        <v>0.26400973880110601</v>
      </c>
      <c r="AS432" s="14">
        <v>0.259328530015001</v>
      </c>
      <c r="AT432" s="14">
        <v>0.26180029482983402</v>
      </c>
      <c r="AU432" s="14">
        <v>0.31775989419078399</v>
      </c>
      <c r="AV432" s="14">
        <v>0.31994205408368498</v>
      </c>
      <c r="AW432" s="14">
        <v>0.31273390354310698</v>
      </c>
      <c r="AX432" s="14">
        <v>0.346645567590051</v>
      </c>
      <c r="AY432" s="14">
        <v>0.357398843265954</v>
      </c>
      <c r="AZ432" s="14">
        <v>0.41592484507995903</v>
      </c>
      <c r="BA432" s="14">
        <v>0.53720917989691597</v>
      </c>
      <c r="BB432" s="14"/>
      <c r="BC432" s="14">
        <v>0.34706817150276997</v>
      </c>
      <c r="BD432" s="14">
        <v>0.23639539822632299</v>
      </c>
      <c r="BE432" s="14"/>
      <c r="BF432" s="14">
        <v>0.40669127242555603</v>
      </c>
      <c r="BG432" s="14">
        <v>0.27084261911561802</v>
      </c>
      <c r="BH432" s="14">
        <v>0.191103904756875</v>
      </c>
      <c r="BI432" s="14">
        <v>0.130606618756651</v>
      </c>
      <c r="BJ432" s="14"/>
      <c r="BK432" s="14">
        <v>0.455460822695128</v>
      </c>
      <c r="BL432" s="14">
        <v>0.31750031851344401</v>
      </c>
      <c r="BM432" s="14">
        <v>0.22827866021410201</v>
      </c>
      <c r="BN432" s="14">
        <v>9.8357092638621801E-2</v>
      </c>
      <c r="BO432" s="14"/>
      <c r="BP432" s="14">
        <v>0.222479345149355</v>
      </c>
      <c r="BQ432" s="14">
        <v>0.23953656979205501</v>
      </c>
      <c r="BR432" s="14">
        <v>0.31134045036377</v>
      </c>
      <c r="BS432" s="14">
        <v>0.55523740238964903</v>
      </c>
      <c r="BT432" s="14">
        <v>4.7176032509243099E-2</v>
      </c>
    </row>
    <row r="433" spans="2:72" x14ac:dyDescent="0.35">
      <c r="B433" t="s">
        <v>215</v>
      </c>
      <c r="C433" s="14">
        <v>0.46885273520130999</v>
      </c>
      <c r="D433" s="14">
        <v>0.478328204477736</v>
      </c>
      <c r="E433" s="14">
        <v>0.46023079032228298</v>
      </c>
      <c r="F433" s="14"/>
      <c r="G433" s="14">
        <v>0.41769493500989102</v>
      </c>
      <c r="H433" s="14">
        <v>0.43346396331013398</v>
      </c>
      <c r="I433" s="14">
        <v>0.44937910621643501</v>
      </c>
      <c r="J433" s="14">
        <v>0.493054310709371</v>
      </c>
      <c r="K433" s="14">
        <v>0.52498944674476999</v>
      </c>
      <c r="L433" s="14">
        <v>0.49010774039793498</v>
      </c>
      <c r="M433" s="14"/>
      <c r="N433" s="14">
        <v>0.44459664210448002</v>
      </c>
      <c r="O433" s="14">
        <v>0.51572518551871105</v>
      </c>
      <c r="P433" s="14">
        <v>0.47448941575006898</v>
      </c>
      <c r="Q433" s="14">
        <v>0.44116826924559199</v>
      </c>
      <c r="R433" s="14"/>
      <c r="S433" s="14">
        <v>0.43837189250939002</v>
      </c>
      <c r="T433" s="14">
        <v>0.48415859221415503</v>
      </c>
      <c r="U433" s="14">
        <v>0.43564673743893101</v>
      </c>
      <c r="V433" s="14">
        <v>0.52491320236115302</v>
      </c>
      <c r="W433" s="14">
        <v>0.486537259715907</v>
      </c>
      <c r="X433" s="14">
        <v>0.45535019199342802</v>
      </c>
      <c r="Y433" s="14">
        <v>0.46459990942738599</v>
      </c>
      <c r="Z433" s="14">
        <v>0.51555554472044596</v>
      </c>
      <c r="AA433" s="14">
        <v>0.46516359555921499</v>
      </c>
      <c r="AB433" s="14">
        <v>0.47867407455281502</v>
      </c>
      <c r="AC433" s="14">
        <v>0.44162999671244801</v>
      </c>
      <c r="AD433" s="14">
        <v>0.44282580806878402</v>
      </c>
      <c r="AE433" s="14"/>
      <c r="AF433" s="14">
        <v>0.486505822892011</v>
      </c>
      <c r="AG433" s="14">
        <v>0.48907679030582801</v>
      </c>
      <c r="AH433" s="14">
        <v>0.462300726025412</v>
      </c>
      <c r="AI433" s="14">
        <v>0.43589371436476398</v>
      </c>
      <c r="AJ433" s="14">
        <v>0.29018751709386098</v>
      </c>
      <c r="AK433" s="14"/>
      <c r="AL433" s="14">
        <v>0.30640952072826599</v>
      </c>
      <c r="AM433" s="14">
        <v>0.40209803032575497</v>
      </c>
      <c r="AN433" s="14">
        <v>0.44657658930210398</v>
      </c>
      <c r="AO433" s="14">
        <v>0.44359884745420902</v>
      </c>
      <c r="AP433" s="14">
        <v>0.53532982644738103</v>
      </c>
      <c r="AQ433" s="14">
        <v>0.51291430577572095</v>
      </c>
      <c r="AR433" s="14">
        <v>0.44760295404339601</v>
      </c>
      <c r="AS433" s="14">
        <v>0.49553278706451198</v>
      </c>
      <c r="AT433" s="14">
        <v>0.502067569922237</v>
      </c>
      <c r="AU433" s="14">
        <v>0.468082098198152</v>
      </c>
      <c r="AV433" s="14">
        <v>0.48270883668487802</v>
      </c>
      <c r="AW433" s="14">
        <v>0.48326297196044798</v>
      </c>
      <c r="AX433" s="14">
        <v>0.47050455529063601</v>
      </c>
      <c r="AY433" s="14">
        <v>0.48005116653908197</v>
      </c>
      <c r="AZ433" s="14">
        <v>0.47546755489783499</v>
      </c>
      <c r="BA433" s="14">
        <v>0.35918512836663702</v>
      </c>
      <c r="BB433" s="14"/>
      <c r="BC433" s="14">
        <v>0.42834067588528801</v>
      </c>
      <c r="BD433" s="14">
        <v>0.48660671073719702</v>
      </c>
      <c r="BE433" s="14"/>
      <c r="BF433" s="14">
        <v>0.490973468478414</v>
      </c>
      <c r="BG433" s="14">
        <v>0.51207666746298997</v>
      </c>
      <c r="BH433" s="14">
        <v>0.45107382012658498</v>
      </c>
      <c r="BI433" s="14">
        <v>0.34579228621598401</v>
      </c>
      <c r="BJ433" s="14"/>
      <c r="BK433" s="14">
        <v>0.46807402814497201</v>
      </c>
      <c r="BL433" s="14">
        <v>0.54855241078460104</v>
      </c>
      <c r="BM433" s="14">
        <v>0.48901521262070302</v>
      </c>
      <c r="BN433" s="14">
        <v>0.36832706053627201</v>
      </c>
      <c r="BO433" s="14"/>
      <c r="BP433" s="14">
        <v>0.51582763781738505</v>
      </c>
      <c r="BQ433" s="14">
        <v>0.65457767032939596</v>
      </c>
      <c r="BR433" s="14">
        <v>0.59406152899550901</v>
      </c>
      <c r="BS433" s="14">
        <v>0.40101250388771298</v>
      </c>
      <c r="BT433" s="14">
        <v>0.32919994008509401</v>
      </c>
    </row>
    <row r="434" spans="2:72" x14ac:dyDescent="0.35">
      <c r="B434" t="s">
        <v>216</v>
      </c>
      <c r="C434" s="14">
        <v>0.17981928785936499</v>
      </c>
      <c r="D434" s="14">
        <v>0.129053629173221</v>
      </c>
      <c r="E434" s="14">
        <v>0.228912280639089</v>
      </c>
      <c r="F434" s="14"/>
      <c r="G434" s="14">
        <v>0.244341682367818</v>
      </c>
      <c r="H434" s="14">
        <v>0.17776432323038799</v>
      </c>
      <c r="I434" s="14">
        <v>0.181156395129141</v>
      </c>
      <c r="J434" s="14">
        <v>0.19950267958683299</v>
      </c>
      <c r="K434" s="14">
        <v>0.15310457999649199</v>
      </c>
      <c r="L434" s="14">
        <v>0.13960072836974299</v>
      </c>
      <c r="M434" s="14"/>
      <c r="N434" s="14">
        <v>0.11780777050069299</v>
      </c>
      <c r="O434" s="14">
        <v>0.170073785398589</v>
      </c>
      <c r="P434" s="14">
        <v>0.201623346960113</v>
      </c>
      <c r="Q434" s="14">
        <v>0.23800831735980199</v>
      </c>
      <c r="R434" s="14"/>
      <c r="S434" s="14">
        <v>0.16054717805115101</v>
      </c>
      <c r="T434" s="14">
        <v>0.17255349537717499</v>
      </c>
      <c r="U434" s="14">
        <v>0.21456415574665899</v>
      </c>
      <c r="V434" s="14">
        <v>0.15488947404384601</v>
      </c>
      <c r="W434" s="14">
        <v>0.189679532175027</v>
      </c>
      <c r="X434" s="14">
        <v>0.206563863717629</v>
      </c>
      <c r="Y434" s="14">
        <v>0.196944874458585</v>
      </c>
      <c r="Z434" s="14">
        <v>0.15331090518657001</v>
      </c>
      <c r="AA434" s="14">
        <v>0.18848405790453501</v>
      </c>
      <c r="AB434" s="14">
        <v>0.15804758593326301</v>
      </c>
      <c r="AC434" s="14">
        <v>0.17620707685824699</v>
      </c>
      <c r="AD434" s="14">
        <v>0.20945226775217801</v>
      </c>
      <c r="AE434" s="14"/>
      <c r="AF434" s="14">
        <v>0.20890885291437</v>
      </c>
      <c r="AG434" s="14">
        <v>0.212706995345778</v>
      </c>
      <c r="AH434" s="14">
        <v>0.159803607412173</v>
      </c>
      <c r="AI434" s="14">
        <v>0.121052979846546</v>
      </c>
      <c r="AJ434" s="14">
        <v>6.9444510836717904E-2</v>
      </c>
      <c r="AK434" s="14"/>
      <c r="AL434" s="14">
        <v>0.356514621368896</v>
      </c>
      <c r="AM434" s="14">
        <v>0.25760272705142501</v>
      </c>
      <c r="AN434" s="14">
        <v>0.25322781743195799</v>
      </c>
      <c r="AO434" s="14">
        <v>0.22696996548127099</v>
      </c>
      <c r="AP434" s="14">
        <v>0.191855313398612</v>
      </c>
      <c r="AQ434" s="14">
        <v>0.186317113749569</v>
      </c>
      <c r="AR434" s="14">
        <v>0.200620501835372</v>
      </c>
      <c r="AS434" s="14">
        <v>0.18967924877092701</v>
      </c>
      <c r="AT434" s="14">
        <v>0.176222594001225</v>
      </c>
      <c r="AU434" s="14">
        <v>0.17257568846607499</v>
      </c>
      <c r="AV434" s="14">
        <v>0.137200743211909</v>
      </c>
      <c r="AW434" s="14">
        <v>0.139476969443346</v>
      </c>
      <c r="AX434" s="14">
        <v>0.12894763692640299</v>
      </c>
      <c r="AY434" s="14">
        <v>0.12620825730462101</v>
      </c>
      <c r="AZ434" s="14">
        <v>8.2947222765461404E-2</v>
      </c>
      <c r="BA434" s="14">
        <v>6.7802833686293196E-2</v>
      </c>
      <c r="BB434" s="14"/>
      <c r="BC434" s="14">
        <v>0.15897453665883601</v>
      </c>
      <c r="BD434" s="14">
        <v>0.18895427652975</v>
      </c>
      <c r="BE434" s="14"/>
      <c r="BF434" s="14">
        <v>8.1444433854562306E-2</v>
      </c>
      <c r="BG434" s="14">
        <v>0.158837541670905</v>
      </c>
      <c r="BH434" s="14">
        <v>0.25283035619433097</v>
      </c>
      <c r="BI434" s="14">
        <v>0.30089878479541898</v>
      </c>
      <c r="BJ434" s="14"/>
      <c r="BK434" s="14">
        <v>6.4852684817297002E-2</v>
      </c>
      <c r="BL434" s="14">
        <v>0.10217499691259101</v>
      </c>
      <c r="BM434" s="14">
        <v>0.21271290520581601</v>
      </c>
      <c r="BN434" s="14">
        <v>0.31646098668419798</v>
      </c>
      <c r="BO434" s="14"/>
      <c r="BP434" s="14">
        <v>0.20078652657207299</v>
      </c>
      <c r="BQ434" s="14">
        <v>7.96815076664356E-2</v>
      </c>
      <c r="BR434" s="14">
        <v>8.4619609020932698E-2</v>
      </c>
      <c r="BS434" s="14">
        <v>3.9150245961646103E-2</v>
      </c>
      <c r="BT434" s="14">
        <v>0.39167730489748698</v>
      </c>
    </row>
    <row r="435" spans="2:72" x14ac:dyDescent="0.35">
      <c r="B435" t="s">
        <v>217</v>
      </c>
      <c r="C435" s="14">
        <v>6.1193154607909001E-2</v>
      </c>
      <c r="D435" s="14">
        <v>3.3219788775898998E-2</v>
      </c>
      <c r="E435" s="14">
        <v>8.7494226604292694E-2</v>
      </c>
      <c r="F435" s="14"/>
      <c r="G435" s="14">
        <v>7.4701835663979699E-2</v>
      </c>
      <c r="H435" s="14">
        <v>6.3392011104420595E-2</v>
      </c>
      <c r="I435" s="14">
        <v>7.8847797828470206E-2</v>
      </c>
      <c r="J435" s="14">
        <v>5.2830580629520799E-2</v>
      </c>
      <c r="K435" s="14">
        <v>5.1199154750771199E-2</v>
      </c>
      <c r="L435" s="14">
        <v>4.9563701619919999E-2</v>
      </c>
      <c r="M435" s="14"/>
      <c r="N435" s="14">
        <v>3.6003675637631599E-2</v>
      </c>
      <c r="O435" s="14">
        <v>5.13061658744235E-2</v>
      </c>
      <c r="P435" s="14">
        <v>6.2811478821528002E-2</v>
      </c>
      <c r="Q435" s="14">
        <v>9.7280297378969802E-2</v>
      </c>
      <c r="R435" s="14"/>
      <c r="S435" s="14">
        <v>4.5046231305602397E-2</v>
      </c>
      <c r="T435" s="14">
        <v>6.0361516845445697E-2</v>
      </c>
      <c r="U435" s="14">
        <v>6.20374652780308E-2</v>
      </c>
      <c r="V435" s="14">
        <v>4.1759669303499003E-2</v>
      </c>
      <c r="W435" s="14">
        <v>6.8224940100911804E-2</v>
      </c>
      <c r="X435" s="14">
        <v>5.6283900188427501E-2</v>
      </c>
      <c r="Y435" s="14">
        <v>8.3157914309285902E-2</v>
      </c>
      <c r="Z435" s="14">
        <v>8.1208811200254999E-2</v>
      </c>
      <c r="AA435" s="14">
        <v>6.2054100593801099E-2</v>
      </c>
      <c r="AB435" s="14">
        <v>6.2146815331482898E-2</v>
      </c>
      <c r="AC435" s="14">
        <v>9.1770848229314805E-2</v>
      </c>
      <c r="AD435" s="14">
        <v>5.2246416384950402E-2</v>
      </c>
      <c r="AE435" s="14"/>
      <c r="AF435" s="14">
        <v>8.3191377956127299E-2</v>
      </c>
      <c r="AG435" s="14">
        <v>6.3981095160236007E-2</v>
      </c>
      <c r="AH435" s="14">
        <v>4.5844594041136201E-2</v>
      </c>
      <c r="AI435" s="14">
        <v>4.6643996007379701E-2</v>
      </c>
      <c r="AJ435" s="14">
        <v>2.6231915708740099E-2</v>
      </c>
      <c r="AK435" s="14"/>
      <c r="AL435" s="14">
        <v>0.174772225240372</v>
      </c>
      <c r="AM435" s="14">
        <v>0.10709164992697</v>
      </c>
      <c r="AN435" s="14">
        <v>0.118672516056347</v>
      </c>
      <c r="AO435" s="14">
        <v>8.5416591876164294E-2</v>
      </c>
      <c r="AP435" s="14">
        <v>6.8851406484923799E-2</v>
      </c>
      <c r="AQ435" s="14">
        <v>6.4458245535623002E-2</v>
      </c>
      <c r="AR435" s="14">
        <v>7.8481419929420398E-2</v>
      </c>
      <c r="AS435" s="14">
        <v>3.4244285519506597E-2</v>
      </c>
      <c r="AT435" s="14">
        <v>4.0934341632400298E-2</v>
      </c>
      <c r="AU435" s="14">
        <v>3.7050528893886797E-2</v>
      </c>
      <c r="AV435" s="14">
        <v>4.2222314596596901E-2</v>
      </c>
      <c r="AW435" s="14">
        <v>4.53676203504743E-2</v>
      </c>
      <c r="AX435" s="14">
        <v>4.5630457626514402E-2</v>
      </c>
      <c r="AY435" s="14">
        <v>3.1605674005070201E-2</v>
      </c>
      <c r="AZ435" s="14">
        <v>1.9711342049154E-2</v>
      </c>
      <c r="BA435" s="14">
        <v>1.88682532788455E-2</v>
      </c>
      <c r="BB435" s="14"/>
      <c r="BC435" s="14">
        <v>5.1977320203054997E-2</v>
      </c>
      <c r="BD435" s="14">
        <v>6.5231895203400198E-2</v>
      </c>
      <c r="BE435" s="14"/>
      <c r="BF435" s="14">
        <v>1.6532975275177001E-2</v>
      </c>
      <c r="BG435" s="14">
        <v>4.3873723416851501E-2</v>
      </c>
      <c r="BH435" s="14">
        <v>8.2881697790619602E-2</v>
      </c>
      <c r="BI435" s="14">
        <v>0.15870829529776001</v>
      </c>
      <c r="BJ435" s="14"/>
      <c r="BK435" s="14">
        <v>6.8303910291533602E-3</v>
      </c>
      <c r="BL435" s="14">
        <v>2.2293579108246E-2</v>
      </c>
      <c r="BM435" s="14">
        <v>5.3891755807162899E-2</v>
      </c>
      <c r="BN435" s="14">
        <v>0.16500493490290499</v>
      </c>
      <c r="BO435" s="14"/>
      <c r="BP435" s="14">
        <v>4.6993944524141497E-2</v>
      </c>
      <c r="BQ435" s="14">
        <v>1.0226377465422E-2</v>
      </c>
      <c r="BR435" s="14">
        <v>1.2209701213323201E-3</v>
      </c>
      <c r="BS435" s="14">
        <v>1.1192561816586099E-3</v>
      </c>
      <c r="BT435" s="14">
        <v>0.18429601607062299</v>
      </c>
    </row>
    <row r="436" spans="2:72" x14ac:dyDescent="0.35">
      <c r="B436" t="s">
        <v>205</v>
      </c>
      <c r="C436" s="14">
        <v>2.0016832302976399E-2</v>
      </c>
      <c r="D436" s="14">
        <v>1.5282905966826601E-2</v>
      </c>
      <c r="E436" s="14">
        <v>2.4724254251427501E-2</v>
      </c>
      <c r="F436" s="14"/>
      <c r="G436" s="14">
        <v>2.3889547525137601E-2</v>
      </c>
      <c r="H436" s="14">
        <v>2.0571398022017899E-2</v>
      </c>
      <c r="I436" s="14">
        <v>2.16411438846623E-2</v>
      </c>
      <c r="J436" s="14">
        <v>2.2557464489179301E-2</v>
      </c>
      <c r="K436" s="14">
        <v>2.2599242866887099E-2</v>
      </c>
      <c r="L436" s="14">
        <v>1.1884054874184501E-2</v>
      </c>
      <c r="M436" s="14"/>
      <c r="N436" s="14">
        <v>1.4303454535107601E-2</v>
      </c>
      <c r="O436" s="14">
        <v>2.0076371857110999E-2</v>
      </c>
      <c r="P436" s="14">
        <v>1.2531636654571901E-2</v>
      </c>
      <c r="Q436" s="14">
        <v>3.2483072060041002E-2</v>
      </c>
      <c r="R436" s="14"/>
      <c r="S436" s="14">
        <v>1.7420941606718601E-2</v>
      </c>
      <c r="T436" s="14">
        <v>2.2416442977086198E-2</v>
      </c>
      <c r="U436" s="14">
        <v>1.8986983916371301E-2</v>
      </c>
      <c r="V436" s="14">
        <v>1.85586352909453E-2</v>
      </c>
      <c r="W436" s="14">
        <v>2.54406006611755E-2</v>
      </c>
      <c r="X436" s="14">
        <v>2.47003094442537E-2</v>
      </c>
      <c r="Y436" s="14">
        <v>2.7733165469811399E-2</v>
      </c>
      <c r="Z436" s="14">
        <v>9.9261867850036507E-3</v>
      </c>
      <c r="AA436" s="14">
        <v>1.7509271970566901E-2</v>
      </c>
      <c r="AB436" s="14">
        <v>1.45874658949308E-2</v>
      </c>
      <c r="AC436" s="14">
        <v>1.7477718792979501E-2</v>
      </c>
      <c r="AD436" s="14">
        <v>2.4754359735647699E-2</v>
      </c>
      <c r="AE436" s="14"/>
      <c r="AF436" s="14">
        <v>2.98007541561062E-2</v>
      </c>
      <c r="AG436" s="14">
        <v>2.1445750369588599E-2</v>
      </c>
      <c r="AH436" s="14">
        <v>1.6825420753071901E-2</v>
      </c>
      <c r="AI436" s="14">
        <v>7.8168871776718597E-3</v>
      </c>
      <c r="AJ436" s="14">
        <v>0</v>
      </c>
      <c r="AK436" s="14"/>
      <c r="AL436" s="14">
        <v>0.110764818040195</v>
      </c>
      <c r="AM436" s="14">
        <v>3.8369830713495201E-2</v>
      </c>
      <c r="AN436" s="14">
        <v>1.49666986750177E-2</v>
      </c>
      <c r="AO436" s="14">
        <v>2.74372226765358E-2</v>
      </c>
      <c r="AP436" s="14">
        <v>1.8200388666526599E-2</v>
      </c>
      <c r="AQ436" s="14">
        <v>2.1677323985339499E-2</v>
      </c>
      <c r="AR436" s="14">
        <v>9.2853853907053901E-3</v>
      </c>
      <c r="AS436" s="14">
        <v>2.1215148630053499E-2</v>
      </c>
      <c r="AT436" s="14">
        <v>1.8975199614304199E-2</v>
      </c>
      <c r="AU436" s="14">
        <v>4.5317902511024096E-3</v>
      </c>
      <c r="AV436" s="14">
        <v>1.7926051422931199E-2</v>
      </c>
      <c r="AW436" s="14">
        <v>1.9158534702624599E-2</v>
      </c>
      <c r="AX436" s="14">
        <v>8.2717825663955E-3</v>
      </c>
      <c r="AY436" s="14">
        <v>4.7360588852726404E-3</v>
      </c>
      <c r="AZ436" s="14">
        <v>5.9490352075902697E-3</v>
      </c>
      <c r="BA436" s="14">
        <v>1.6934604771307801E-2</v>
      </c>
      <c r="BB436" s="14"/>
      <c r="BC436" s="14">
        <v>1.3639295750050399E-2</v>
      </c>
      <c r="BD436" s="14">
        <v>2.28117193033293E-2</v>
      </c>
      <c r="BE436" s="14"/>
      <c r="BF436" s="14">
        <v>4.3578499662901204E-3</v>
      </c>
      <c r="BG436" s="14">
        <v>1.4369448333635499E-2</v>
      </c>
      <c r="BH436" s="14">
        <v>2.2110221131590502E-2</v>
      </c>
      <c r="BI436" s="14">
        <v>6.39940149341858E-2</v>
      </c>
      <c r="BJ436" s="14"/>
      <c r="BK436" s="14">
        <v>4.78207331344928E-3</v>
      </c>
      <c r="BL436" s="14">
        <v>9.4786946811183607E-3</v>
      </c>
      <c r="BM436" s="14">
        <v>1.61014661522157E-2</v>
      </c>
      <c r="BN436" s="14">
        <v>5.18499252380029E-2</v>
      </c>
      <c r="BO436" s="14"/>
      <c r="BP436" s="14">
        <v>1.3912545937046E-2</v>
      </c>
      <c r="BQ436" s="14">
        <v>1.5977874746691399E-2</v>
      </c>
      <c r="BR436" s="14">
        <v>8.7574414984557692E-3</v>
      </c>
      <c r="BS436" s="14">
        <v>3.4805915793335602E-3</v>
      </c>
      <c r="BT436" s="14">
        <v>4.7650706437553099E-2</v>
      </c>
    </row>
    <row r="437" spans="2:72" x14ac:dyDescent="0.35">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row>
    <row r="438" spans="2:72" x14ac:dyDescent="0.35">
      <c r="B438" s="6" t="s">
        <v>241</v>
      </c>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row>
    <row r="439" spans="2:72" x14ac:dyDescent="0.35">
      <c r="B439" s="21" t="s">
        <v>240</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row>
    <row r="440" spans="2:72" x14ac:dyDescent="0.35">
      <c r="B440" t="s">
        <v>233</v>
      </c>
      <c r="C440" s="14">
        <v>3.2210624968845199E-2</v>
      </c>
      <c r="D440" s="14">
        <v>3.91709347194533E-2</v>
      </c>
      <c r="E440" s="14">
        <v>2.48529476154229E-2</v>
      </c>
      <c r="F440" s="14"/>
      <c r="G440" s="14">
        <v>0</v>
      </c>
      <c r="H440" s="14">
        <v>2.0390609881161401E-2</v>
      </c>
      <c r="I440" s="14">
        <v>2.5247788711948799E-2</v>
      </c>
      <c r="J440" s="14">
        <v>6.5945347910690497E-2</v>
      </c>
      <c r="K440" s="14">
        <v>1.6611561163257401E-2</v>
      </c>
      <c r="L440" s="14">
        <v>8.8642604032786204E-2</v>
      </c>
      <c r="M440" s="14"/>
      <c r="N440" s="14">
        <v>2.6825081284491899E-2</v>
      </c>
      <c r="O440" s="14">
        <v>2.7689011234525499E-2</v>
      </c>
      <c r="P440" s="14">
        <v>3.5011268486555801E-2</v>
      </c>
      <c r="Q440" s="14">
        <v>4.8391122293124603E-2</v>
      </c>
      <c r="R440" s="14"/>
      <c r="S440" s="14">
        <v>1.5669346185630099E-2</v>
      </c>
      <c r="T440" s="14">
        <v>3.37584993255284E-2</v>
      </c>
      <c r="U440" s="14">
        <v>5.2966250733365201E-2</v>
      </c>
      <c r="V440" s="14">
        <v>7.0201227047954298E-2</v>
      </c>
      <c r="W440" s="14">
        <v>2.2839695617513801E-2</v>
      </c>
      <c r="X440" s="14">
        <v>2.6376929446239199E-2</v>
      </c>
      <c r="Y440" s="14">
        <v>8.9021333492307099E-3</v>
      </c>
      <c r="Z440" s="14">
        <v>2.3719709658460101E-2</v>
      </c>
      <c r="AA440" s="14">
        <v>5.5337291426923098E-2</v>
      </c>
      <c r="AB440" s="14">
        <v>3.5568123617786301E-2</v>
      </c>
      <c r="AC440" s="14">
        <v>0</v>
      </c>
      <c r="AD440" s="14">
        <v>2.8457257171462101E-2</v>
      </c>
      <c r="AE440" s="14"/>
      <c r="AF440" s="14">
        <v>5.6247111112470598E-2</v>
      </c>
      <c r="AG440" s="14">
        <v>3.58226414287897E-2</v>
      </c>
      <c r="AH440" s="14">
        <v>2.0898017010918701E-2</v>
      </c>
      <c r="AI440" s="14">
        <v>1.6323794073838601E-2</v>
      </c>
      <c r="AJ440" s="14">
        <v>9.6112748697384492E-3</v>
      </c>
      <c r="AK440" s="14"/>
      <c r="AL440" s="14">
        <v>0.100551666116236</v>
      </c>
      <c r="AM440" s="14">
        <v>8.5280034319675901E-2</v>
      </c>
      <c r="AN440" s="14">
        <v>7.4847015997406202E-2</v>
      </c>
      <c r="AO440" s="14">
        <v>9.3918638679158006E-2</v>
      </c>
      <c r="AP440" s="14">
        <v>3.6710606979309099E-2</v>
      </c>
      <c r="AQ440" s="14">
        <v>3.5479883850816803E-2</v>
      </c>
      <c r="AR440" s="14">
        <v>3.1955053756244099E-2</v>
      </c>
      <c r="AS440" s="14">
        <v>1.5628200075074501E-2</v>
      </c>
      <c r="AT440" s="14">
        <v>5.5773666616883398E-2</v>
      </c>
      <c r="AU440" s="14">
        <v>2.6713291879013799E-2</v>
      </c>
      <c r="AV440" s="14">
        <v>2.3302547487364201E-2</v>
      </c>
      <c r="AW440" s="14">
        <v>1.33486014854131E-2</v>
      </c>
      <c r="AX440" s="14">
        <v>3.39869543323972E-2</v>
      </c>
      <c r="AY440" s="14">
        <v>1.27787593190589E-2</v>
      </c>
      <c r="AZ440" s="14">
        <v>1.79546532117544E-2</v>
      </c>
      <c r="BA440" s="14">
        <v>1.65200273852628E-2</v>
      </c>
      <c r="BB440" s="14"/>
      <c r="BC440" s="14">
        <v>3.2210624968845199E-2</v>
      </c>
      <c r="BD440" s="14">
        <v>0</v>
      </c>
      <c r="BE440" s="14"/>
      <c r="BF440" s="14">
        <v>2.9181328457434898E-2</v>
      </c>
      <c r="BG440" s="14">
        <v>2.51551838422974E-2</v>
      </c>
      <c r="BH440" s="14">
        <v>2.7414193555286601E-2</v>
      </c>
      <c r="BI440" s="14">
        <v>6.3267318549939597E-2</v>
      </c>
      <c r="BJ440" s="14"/>
      <c r="BK440" s="14">
        <v>1.6630864080842502E-2</v>
      </c>
      <c r="BL440" s="14">
        <v>1.9583169659326799E-2</v>
      </c>
      <c r="BM440" s="14">
        <v>3.4750270586938803E-2</v>
      </c>
      <c r="BN440" s="14">
        <v>5.8470079666087603E-2</v>
      </c>
      <c r="BO440" s="14"/>
      <c r="BP440" s="14">
        <v>2.3536055391732699E-2</v>
      </c>
      <c r="BQ440" s="14">
        <v>2.5433586119146898E-2</v>
      </c>
      <c r="BR440" s="14">
        <v>0</v>
      </c>
      <c r="BS440" s="14">
        <v>2.3549824874346301E-2</v>
      </c>
      <c r="BT440" s="14">
        <v>6.2418737566240501E-2</v>
      </c>
    </row>
    <row r="441" spans="2:72" x14ac:dyDescent="0.35">
      <c r="B441" t="s">
        <v>234</v>
      </c>
      <c r="C441" s="14">
        <v>6.1379685547374503E-2</v>
      </c>
      <c r="D441" s="14">
        <v>6.7745866021231102E-2</v>
      </c>
      <c r="E441" s="14">
        <v>5.4749273718093003E-2</v>
      </c>
      <c r="F441" s="14"/>
      <c r="G441" s="14">
        <v>6.9151541694867993E-2</v>
      </c>
      <c r="H441" s="14">
        <v>6.0472263311438901E-2</v>
      </c>
      <c r="I441" s="14">
        <v>5.5515307510062298E-2</v>
      </c>
      <c r="J441" s="14">
        <v>7.0256827926657703E-2</v>
      </c>
      <c r="K441" s="14">
        <v>5.9165144079306203E-2</v>
      </c>
      <c r="L441" s="14">
        <v>9.2756927328396493E-2</v>
      </c>
      <c r="M441" s="14"/>
      <c r="N441" s="14">
        <v>4.9672873051910801E-2</v>
      </c>
      <c r="O441" s="14">
        <v>5.2880759366422198E-2</v>
      </c>
      <c r="P441" s="14">
        <v>7.7076379106749998E-2</v>
      </c>
      <c r="Q441" s="14">
        <v>8.1773413459366298E-2</v>
      </c>
      <c r="R441" s="14"/>
      <c r="S441" s="14">
        <v>5.6630658421633603E-2</v>
      </c>
      <c r="T441" s="14">
        <v>5.52847169618522E-2</v>
      </c>
      <c r="U441" s="14">
        <v>4.7440403629348399E-2</v>
      </c>
      <c r="V441" s="14">
        <v>8.2477478767342502E-2</v>
      </c>
      <c r="W441" s="14">
        <v>7.4575791939341898E-2</v>
      </c>
      <c r="X441" s="14">
        <v>3.08842880906815E-2</v>
      </c>
      <c r="Y441" s="14">
        <v>5.29990217452245E-2</v>
      </c>
      <c r="Z441" s="14">
        <v>0.192592187718301</v>
      </c>
      <c r="AA441" s="14">
        <v>6.0919243656408099E-2</v>
      </c>
      <c r="AB441" s="14">
        <v>3.8189283378947302E-2</v>
      </c>
      <c r="AC441" s="14">
        <v>7.8951056529120794E-2</v>
      </c>
      <c r="AD441" s="14">
        <v>5.7273785116976401E-2</v>
      </c>
      <c r="AE441" s="14"/>
      <c r="AF441" s="14">
        <v>7.3253063445010203E-2</v>
      </c>
      <c r="AG441" s="14">
        <v>3.6786429384967699E-2</v>
      </c>
      <c r="AH441" s="14">
        <v>5.1341460140967098E-2</v>
      </c>
      <c r="AI441" s="14">
        <v>6.8662503857386994E-2</v>
      </c>
      <c r="AJ441" s="14">
        <v>6.3250609510972097E-2</v>
      </c>
      <c r="AK441" s="14"/>
      <c r="AL441" s="14">
        <v>0.102104514658892</v>
      </c>
      <c r="AM441" s="14">
        <v>0.164581057898567</v>
      </c>
      <c r="AN441" s="14">
        <v>9.6345146707645907E-2</v>
      </c>
      <c r="AO441" s="14">
        <v>5.24003342502272E-2</v>
      </c>
      <c r="AP441" s="14">
        <v>6.7257271469803301E-2</v>
      </c>
      <c r="AQ441" s="14">
        <v>6.8810844161167797E-2</v>
      </c>
      <c r="AR441" s="14">
        <v>8.1969396551658594E-2</v>
      </c>
      <c r="AS441" s="14">
        <v>5.7025496282591702E-2</v>
      </c>
      <c r="AT441" s="14">
        <v>3.2267047497206602E-2</v>
      </c>
      <c r="AU441" s="14">
        <v>2.84104305792733E-2</v>
      </c>
      <c r="AV441" s="14">
        <v>5.9541036801557E-2</v>
      </c>
      <c r="AW441" s="14">
        <v>4.22202135888897E-2</v>
      </c>
      <c r="AX441" s="14">
        <v>6.2663313245426705E-2</v>
      </c>
      <c r="AY441" s="14">
        <v>9.6597446183063193E-2</v>
      </c>
      <c r="AZ441" s="14">
        <v>6.5005474286150999E-2</v>
      </c>
      <c r="BA441" s="14">
        <v>4.4834926657465898E-2</v>
      </c>
      <c r="BB441" s="14"/>
      <c r="BC441" s="14">
        <v>6.1379685547374503E-2</v>
      </c>
      <c r="BD441" s="14">
        <v>0</v>
      </c>
      <c r="BE441" s="14"/>
      <c r="BF441" s="14">
        <v>4.6330887161788202E-2</v>
      </c>
      <c r="BG441" s="14">
        <v>4.7578804854224201E-2</v>
      </c>
      <c r="BH441" s="14">
        <v>6.7097630197544902E-2</v>
      </c>
      <c r="BI441" s="14">
        <v>0.10572956309555</v>
      </c>
      <c r="BJ441" s="14"/>
      <c r="BK441" s="14">
        <v>4.2769506942442102E-2</v>
      </c>
      <c r="BL441" s="14">
        <v>4.8314901288996001E-2</v>
      </c>
      <c r="BM441" s="14">
        <v>7.3069711071387294E-2</v>
      </c>
      <c r="BN441" s="14">
        <v>7.2354874355764306E-2</v>
      </c>
      <c r="BO441" s="14"/>
      <c r="BP441" s="14">
        <v>8.4193172625579404E-2</v>
      </c>
      <c r="BQ441" s="14">
        <v>5.8178417222029703E-2</v>
      </c>
      <c r="BR441" s="14">
        <v>0</v>
      </c>
      <c r="BS441" s="14">
        <v>2.7544166905607501E-2</v>
      </c>
      <c r="BT441" s="14">
        <v>8.3614602946068595E-2</v>
      </c>
    </row>
    <row r="442" spans="2:72" x14ac:dyDescent="0.35">
      <c r="B442" t="s">
        <v>235</v>
      </c>
      <c r="C442" s="14">
        <v>9.9937338794351793E-2</v>
      </c>
      <c r="D442" s="14">
        <v>0.126838137867921</v>
      </c>
      <c r="E442" s="14">
        <v>7.1424437701319607E-2</v>
      </c>
      <c r="F442" s="14"/>
      <c r="G442" s="14">
        <v>0.15454616693648299</v>
      </c>
      <c r="H442" s="14">
        <v>0.10595022545287</v>
      </c>
      <c r="I442" s="14">
        <v>0.110821045567295</v>
      </c>
      <c r="J442" s="14">
        <v>6.6178258853588107E-2</v>
      </c>
      <c r="K442" s="14">
        <v>0.104022831657127</v>
      </c>
      <c r="L442" s="14">
        <v>0</v>
      </c>
      <c r="M442" s="14"/>
      <c r="N442" s="14">
        <v>8.3096417655024402E-2</v>
      </c>
      <c r="O442" s="14">
        <v>0.102135633966627</v>
      </c>
      <c r="P442" s="14">
        <v>0.119714052391583</v>
      </c>
      <c r="Q442" s="14">
        <v>0.113340747996026</v>
      </c>
      <c r="R442" s="14"/>
      <c r="S442" s="14">
        <v>0.162581247447073</v>
      </c>
      <c r="T442" s="14">
        <v>7.8854749834853299E-2</v>
      </c>
      <c r="U442" s="14">
        <v>4.6860726872703297E-2</v>
      </c>
      <c r="V442" s="14">
        <v>6.8183489436164105E-2</v>
      </c>
      <c r="W442" s="14">
        <v>9.5195668237897907E-2</v>
      </c>
      <c r="X442" s="14">
        <v>0.117334298300728</v>
      </c>
      <c r="Y442" s="14">
        <v>9.7434644635098905E-2</v>
      </c>
      <c r="Z442" s="14">
        <v>0.12687234881694201</v>
      </c>
      <c r="AA442" s="14">
        <v>0.10802502961959699</v>
      </c>
      <c r="AB442" s="14">
        <v>3.2748614530652302E-2</v>
      </c>
      <c r="AC442" s="14">
        <v>6.8267643979391696E-2</v>
      </c>
      <c r="AD442" s="14">
        <v>9.8245698370090395E-2</v>
      </c>
      <c r="AE442" s="14"/>
      <c r="AF442" s="14">
        <v>8.8542736308065598E-2</v>
      </c>
      <c r="AG442" s="14">
        <v>9.5417410608597195E-2</v>
      </c>
      <c r="AH442" s="14">
        <v>0.106911163521028</v>
      </c>
      <c r="AI442" s="14">
        <v>0.124036604327786</v>
      </c>
      <c r="AJ442" s="14">
        <v>2.6222103861222101E-2</v>
      </c>
      <c r="AK442" s="14"/>
      <c r="AL442" s="14">
        <v>0</v>
      </c>
      <c r="AM442" s="14">
        <v>2.8113472486146401E-2</v>
      </c>
      <c r="AN442" s="14">
        <v>8.8916436693928097E-2</v>
      </c>
      <c r="AO442" s="14">
        <v>0.112526777738474</v>
      </c>
      <c r="AP442" s="14">
        <v>0.145245013231348</v>
      </c>
      <c r="AQ442" s="14">
        <v>0.14650121582002301</v>
      </c>
      <c r="AR442" s="14">
        <v>0.104364956961934</v>
      </c>
      <c r="AS442" s="14">
        <v>9.9442631927114E-2</v>
      </c>
      <c r="AT442" s="14">
        <v>9.8900667593898303E-2</v>
      </c>
      <c r="AU442" s="14">
        <v>0.151321018744832</v>
      </c>
      <c r="AV442" s="14">
        <v>9.1027951217208095E-2</v>
      </c>
      <c r="AW442" s="14">
        <v>7.96025037655438E-2</v>
      </c>
      <c r="AX442" s="14">
        <v>7.4806111148611201E-2</v>
      </c>
      <c r="AY442" s="14">
        <v>9.4067902526835695E-2</v>
      </c>
      <c r="AZ442" s="14">
        <v>0.14482181689625101</v>
      </c>
      <c r="BA442" s="14">
        <v>6.9591416603695194E-2</v>
      </c>
      <c r="BB442" s="14"/>
      <c r="BC442" s="14">
        <v>9.9937338794351793E-2</v>
      </c>
      <c r="BD442" s="14">
        <v>0</v>
      </c>
      <c r="BE442" s="14"/>
      <c r="BF442" s="14">
        <v>7.4633831751063001E-2</v>
      </c>
      <c r="BG442" s="14">
        <v>0.107716411265601</v>
      </c>
      <c r="BH442" s="14">
        <v>0.11101569459152701</v>
      </c>
      <c r="BI442" s="14">
        <v>0.102956033541169</v>
      </c>
      <c r="BJ442" s="14"/>
      <c r="BK442" s="14">
        <v>0.106736513166829</v>
      </c>
      <c r="BL442" s="14">
        <v>0.10378707430368</v>
      </c>
      <c r="BM442" s="14">
        <v>9.5060401389676294E-2</v>
      </c>
      <c r="BN442" s="14">
        <v>9.8213441596205098E-2</v>
      </c>
      <c r="BO442" s="14"/>
      <c r="BP442" s="14">
        <v>0.12237453416062199</v>
      </c>
      <c r="BQ442" s="14">
        <v>7.6623020300549294E-2</v>
      </c>
      <c r="BR442" s="14">
        <v>0</v>
      </c>
      <c r="BS442" s="14">
        <v>6.9333811913443899E-2</v>
      </c>
      <c r="BT442" s="14">
        <v>0.13098500406876301</v>
      </c>
    </row>
    <row r="443" spans="2:72" x14ac:dyDescent="0.35">
      <c r="B443" t="s">
        <v>236</v>
      </c>
      <c r="C443" s="14">
        <v>0.22965550820163799</v>
      </c>
      <c r="D443" s="14">
        <v>0.26757719732952601</v>
      </c>
      <c r="E443" s="14">
        <v>0.187705598479465</v>
      </c>
      <c r="F443" s="14"/>
      <c r="G443" s="14">
        <v>0.29362824978340202</v>
      </c>
      <c r="H443" s="14">
        <v>0.27880649158912602</v>
      </c>
      <c r="I443" s="14">
        <v>0.21884681953944701</v>
      </c>
      <c r="J443" s="14">
        <v>0.18882837228531499</v>
      </c>
      <c r="K443" s="14">
        <v>0.18068234767178701</v>
      </c>
      <c r="L443" s="14">
        <v>0.27461827355894097</v>
      </c>
      <c r="M443" s="14"/>
      <c r="N443" s="14">
        <v>0.24075760122932799</v>
      </c>
      <c r="O443" s="14">
        <v>0.24254801693013101</v>
      </c>
      <c r="P443" s="14">
        <v>0.23839691399260199</v>
      </c>
      <c r="Q443" s="14">
        <v>0.17491496630651401</v>
      </c>
      <c r="R443" s="14"/>
      <c r="S443" s="14">
        <v>0.22034852802222199</v>
      </c>
      <c r="T443" s="14">
        <v>0.226839063865411</v>
      </c>
      <c r="U443" s="14">
        <v>0.240920091761363</v>
      </c>
      <c r="V443" s="14">
        <v>0.237543755068404</v>
      </c>
      <c r="W443" s="14">
        <v>0.19952787739415201</v>
      </c>
      <c r="X443" s="14">
        <v>0.26122152163918699</v>
      </c>
      <c r="Y443" s="14">
        <v>0.212911612767648</v>
      </c>
      <c r="Z443" s="14">
        <v>0.22285594479819301</v>
      </c>
      <c r="AA443" s="14">
        <v>0.224311801444045</v>
      </c>
      <c r="AB443" s="14">
        <v>0.24516021115026401</v>
      </c>
      <c r="AC443" s="14">
        <v>0.24107830991238</v>
      </c>
      <c r="AD443" s="14">
        <v>0.21760160777134099</v>
      </c>
      <c r="AE443" s="14"/>
      <c r="AF443" s="14">
        <v>0.183180412868822</v>
      </c>
      <c r="AG443" s="14">
        <v>0.23875959508540101</v>
      </c>
      <c r="AH443" s="14">
        <v>0.24986391834156099</v>
      </c>
      <c r="AI443" s="14">
        <v>0.23530892386749899</v>
      </c>
      <c r="AJ443" s="14">
        <v>0.23835307429962699</v>
      </c>
      <c r="AK443" s="14"/>
      <c r="AL443" s="14">
        <v>0.403325916767308</v>
      </c>
      <c r="AM443" s="14">
        <v>0.15933277184847799</v>
      </c>
      <c r="AN443" s="14">
        <v>0.17850177737433401</v>
      </c>
      <c r="AO443" s="14">
        <v>0.18881768953043901</v>
      </c>
      <c r="AP443" s="14">
        <v>0.20050853164548599</v>
      </c>
      <c r="AQ443" s="14">
        <v>0.24951874265509499</v>
      </c>
      <c r="AR443" s="14">
        <v>0.176422929837491</v>
      </c>
      <c r="AS443" s="14">
        <v>0.29011082304635599</v>
      </c>
      <c r="AT443" s="14">
        <v>0.196194584913916</v>
      </c>
      <c r="AU443" s="14">
        <v>0.151285967133026</v>
      </c>
      <c r="AV443" s="14">
        <v>0.27000167303630201</v>
      </c>
      <c r="AW443" s="14">
        <v>0.260266242882017</v>
      </c>
      <c r="AX443" s="14">
        <v>0.24821210406948799</v>
      </c>
      <c r="AY443" s="14">
        <v>0.227771032624449</v>
      </c>
      <c r="AZ443" s="14">
        <v>0.25374501826122697</v>
      </c>
      <c r="BA443" s="14">
        <v>0.247659550317362</v>
      </c>
      <c r="BB443" s="14"/>
      <c r="BC443" s="14">
        <v>0.22965550820163799</v>
      </c>
      <c r="BD443" s="14">
        <v>0</v>
      </c>
      <c r="BE443" s="14"/>
      <c r="BF443" s="14">
        <v>0.23415701077624099</v>
      </c>
      <c r="BG443" s="14">
        <v>0.22147234336817101</v>
      </c>
      <c r="BH443" s="14">
        <v>0.23250774212789199</v>
      </c>
      <c r="BI443" s="14">
        <v>0.23385029717998301</v>
      </c>
      <c r="BJ443" s="14"/>
      <c r="BK443" s="14">
        <v>0.25609534918892701</v>
      </c>
      <c r="BL443" s="14">
        <v>0.230336734265253</v>
      </c>
      <c r="BM443" s="14">
        <v>0.22349607740276001</v>
      </c>
      <c r="BN443" s="14">
        <v>0.211743217865524</v>
      </c>
      <c r="BO443" s="14"/>
      <c r="BP443" s="14">
        <v>0.25243598248052501</v>
      </c>
      <c r="BQ443" s="14">
        <v>0.19516528862957799</v>
      </c>
      <c r="BR443" s="14">
        <v>0</v>
      </c>
      <c r="BS443" s="14">
        <v>0.2271879940796</v>
      </c>
      <c r="BT443" s="14">
        <v>0.22467851460320501</v>
      </c>
    </row>
    <row r="444" spans="2:72" x14ac:dyDescent="0.35">
      <c r="B444" t="s">
        <v>237</v>
      </c>
      <c r="C444" s="14">
        <v>0.28360470341017102</v>
      </c>
      <c r="D444" s="14">
        <v>0.29680856938642303</v>
      </c>
      <c r="E444" s="14">
        <v>0.26926182130283</v>
      </c>
      <c r="F444" s="14"/>
      <c r="G444" s="14">
        <v>0.28995703357137298</v>
      </c>
      <c r="H444" s="14">
        <v>0.32764932668338098</v>
      </c>
      <c r="I444" s="14">
        <v>0.270476965281369</v>
      </c>
      <c r="J444" s="14">
        <v>0.25085968528519298</v>
      </c>
      <c r="K444" s="14">
        <v>0.291579850298402</v>
      </c>
      <c r="L444" s="14">
        <v>0.26853246799626701</v>
      </c>
      <c r="M444" s="14"/>
      <c r="N444" s="14">
        <v>0.32689707874679202</v>
      </c>
      <c r="O444" s="14">
        <v>0.25878191484347302</v>
      </c>
      <c r="P444" s="14">
        <v>0.266074664171772</v>
      </c>
      <c r="Q444" s="14">
        <v>0.23279034273124399</v>
      </c>
      <c r="R444" s="14"/>
      <c r="S444" s="14">
        <v>0.32954719845472402</v>
      </c>
      <c r="T444" s="14">
        <v>0.249017408771666</v>
      </c>
      <c r="U444" s="14">
        <v>0.25213676330410001</v>
      </c>
      <c r="V444" s="14">
        <v>0.26442044343398802</v>
      </c>
      <c r="W444" s="14">
        <v>0.315070390961741</v>
      </c>
      <c r="X444" s="14">
        <v>0.29541798880785503</v>
      </c>
      <c r="Y444" s="14">
        <v>0.26031032641621998</v>
      </c>
      <c r="Z444" s="14">
        <v>0.21172691243227601</v>
      </c>
      <c r="AA444" s="14">
        <v>0.27872546023802602</v>
      </c>
      <c r="AB444" s="14">
        <v>0.305551315440174</v>
      </c>
      <c r="AC444" s="14">
        <v>0.29921447617123698</v>
      </c>
      <c r="AD444" s="14">
        <v>0.223529065831055</v>
      </c>
      <c r="AE444" s="14"/>
      <c r="AF444" s="14">
        <v>0.25381309546900899</v>
      </c>
      <c r="AG444" s="14">
        <v>0.26874531881017599</v>
      </c>
      <c r="AH444" s="14">
        <v>0.27299484914099997</v>
      </c>
      <c r="AI444" s="14">
        <v>0.32050675920620397</v>
      </c>
      <c r="AJ444" s="14">
        <v>0.37358797389855303</v>
      </c>
      <c r="AK444" s="14"/>
      <c r="AL444" s="14">
        <v>9.3885060419166805E-2</v>
      </c>
      <c r="AM444" s="14">
        <v>0.18953103639844801</v>
      </c>
      <c r="AN444" s="14">
        <v>0.16268532692679399</v>
      </c>
      <c r="AO444" s="14">
        <v>0.1784828551158</v>
      </c>
      <c r="AP444" s="14">
        <v>0.25140845317409399</v>
      </c>
      <c r="AQ444" s="14">
        <v>0.22869746479483</v>
      </c>
      <c r="AR444" s="14">
        <v>0.28199228479743199</v>
      </c>
      <c r="AS444" s="14">
        <v>0.27614002954118999</v>
      </c>
      <c r="AT444" s="14">
        <v>0.27979940102042899</v>
      </c>
      <c r="AU444" s="14">
        <v>0.27117929400290602</v>
      </c>
      <c r="AV444" s="14">
        <v>0.28344894823887001</v>
      </c>
      <c r="AW444" s="14">
        <v>0.30248957354196898</v>
      </c>
      <c r="AX444" s="14">
        <v>0.34864643593217998</v>
      </c>
      <c r="AY444" s="14">
        <v>0.33193908931293198</v>
      </c>
      <c r="AZ444" s="14">
        <v>0.30176127151266702</v>
      </c>
      <c r="BA444" s="14">
        <v>0.357862520772044</v>
      </c>
      <c r="BB444" s="14"/>
      <c r="BC444" s="14">
        <v>0.28360470341017102</v>
      </c>
      <c r="BD444" s="14">
        <v>0</v>
      </c>
      <c r="BE444" s="14"/>
      <c r="BF444" s="14">
        <v>0.342081491966513</v>
      </c>
      <c r="BG444" s="14">
        <v>0.29805569573893398</v>
      </c>
      <c r="BH444" s="14">
        <v>0.25440911208786399</v>
      </c>
      <c r="BI444" s="14">
        <v>0.21267057113353699</v>
      </c>
      <c r="BJ444" s="14"/>
      <c r="BK444" s="14">
        <v>0.29916933960709602</v>
      </c>
      <c r="BL444" s="14">
        <v>0.30390945174836498</v>
      </c>
      <c r="BM444" s="14">
        <v>0.292142202917408</v>
      </c>
      <c r="BN444" s="14">
        <v>0.225678120301949</v>
      </c>
      <c r="BO444" s="14"/>
      <c r="BP444" s="14">
        <v>0.29753169008407998</v>
      </c>
      <c r="BQ444" s="14">
        <v>0.28066462482125998</v>
      </c>
      <c r="BR444" s="14">
        <v>0.48605515333115401</v>
      </c>
      <c r="BS444" s="14">
        <v>0.31819458910366299</v>
      </c>
      <c r="BT444" s="14">
        <v>0.21150404930945599</v>
      </c>
    </row>
    <row r="445" spans="2:72" x14ac:dyDescent="0.35">
      <c r="B445" t="s">
        <v>238</v>
      </c>
      <c r="C445" s="14">
        <v>0.27461073771572703</v>
      </c>
      <c r="D445" s="14">
        <v>0.186760168580129</v>
      </c>
      <c r="E445" s="14">
        <v>0.36959409570788898</v>
      </c>
      <c r="F445" s="14"/>
      <c r="G445" s="14">
        <v>0.17063746881932801</v>
      </c>
      <c r="H445" s="14">
        <v>0.19713198845389601</v>
      </c>
      <c r="I445" s="14">
        <v>0.299861351468731</v>
      </c>
      <c r="J445" s="14">
        <v>0.33210452040896898</v>
      </c>
      <c r="K445" s="14">
        <v>0.32128868759365697</v>
      </c>
      <c r="L445" s="14">
        <v>0.27544972708360899</v>
      </c>
      <c r="M445" s="14"/>
      <c r="N445" s="14">
        <v>0.263793784842839</v>
      </c>
      <c r="O445" s="14">
        <v>0.30451650266820302</v>
      </c>
      <c r="P445" s="14">
        <v>0.24008517812247601</v>
      </c>
      <c r="Q445" s="14">
        <v>0.302931753599259</v>
      </c>
      <c r="R445" s="14"/>
      <c r="S445" s="14">
        <v>0.197387156346232</v>
      </c>
      <c r="T445" s="14">
        <v>0.35624556124068901</v>
      </c>
      <c r="U445" s="14">
        <v>0.32194711113941199</v>
      </c>
      <c r="V445" s="14">
        <v>0.26504306467590599</v>
      </c>
      <c r="W445" s="14">
        <v>0.278040499601024</v>
      </c>
      <c r="X445" s="14">
        <v>0.24611728283158299</v>
      </c>
      <c r="Y445" s="14">
        <v>0.32339070624441701</v>
      </c>
      <c r="Z445" s="14">
        <v>0.22223289657582901</v>
      </c>
      <c r="AA445" s="14">
        <v>0.263825627805509</v>
      </c>
      <c r="AB445" s="14">
        <v>0.328764128082495</v>
      </c>
      <c r="AC445" s="14">
        <v>0.27351804637642602</v>
      </c>
      <c r="AD445" s="14">
        <v>0.32757723554459001</v>
      </c>
      <c r="AE445" s="14"/>
      <c r="AF445" s="14">
        <v>0.30542054885889097</v>
      </c>
      <c r="AG445" s="14">
        <v>0.30384543926744101</v>
      </c>
      <c r="AH445" s="14">
        <v>0.27927861580246499</v>
      </c>
      <c r="AI445" s="14">
        <v>0.232749265633268</v>
      </c>
      <c r="AJ445" s="14">
        <v>0.27860062464311702</v>
      </c>
      <c r="AK445" s="14"/>
      <c r="AL445" s="14">
        <v>0.30013284203839702</v>
      </c>
      <c r="AM445" s="14">
        <v>0.319105059056143</v>
      </c>
      <c r="AN445" s="14">
        <v>0.36943796907743498</v>
      </c>
      <c r="AO445" s="14">
        <v>0.31932894814110202</v>
      </c>
      <c r="AP445" s="14">
        <v>0.24763829939541299</v>
      </c>
      <c r="AQ445" s="14">
        <v>0.26376095929966398</v>
      </c>
      <c r="AR445" s="14">
        <v>0.31675253260508002</v>
      </c>
      <c r="AS445" s="14">
        <v>0.24572874219666199</v>
      </c>
      <c r="AT445" s="14">
        <v>0.31316124763654002</v>
      </c>
      <c r="AU445" s="14">
        <v>0.33357885379956498</v>
      </c>
      <c r="AV445" s="14">
        <v>0.27267784321869898</v>
      </c>
      <c r="AW445" s="14">
        <v>0.28485178333977501</v>
      </c>
      <c r="AX445" s="14">
        <v>0.22381643735786599</v>
      </c>
      <c r="AY445" s="14">
        <v>0.22418913078445199</v>
      </c>
      <c r="AZ445" s="14">
        <v>0.207841423983009</v>
      </c>
      <c r="BA445" s="14">
        <v>0.25613939557406301</v>
      </c>
      <c r="BB445" s="14"/>
      <c r="BC445" s="14">
        <v>0.27461073771572703</v>
      </c>
      <c r="BD445" s="14">
        <v>0</v>
      </c>
      <c r="BE445" s="14"/>
      <c r="BF445" s="14">
        <v>0.27191294763391699</v>
      </c>
      <c r="BG445" s="14">
        <v>0.27833388167249701</v>
      </c>
      <c r="BH445" s="14">
        <v>0.28868665451160402</v>
      </c>
      <c r="BI445" s="14">
        <v>0.24104464533185199</v>
      </c>
      <c r="BJ445" s="14"/>
      <c r="BK445" s="14">
        <v>0.27335860322649302</v>
      </c>
      <c r="BL445" s="14">
        <v>0.26721724624694598</v>
      </c>
      <c r="BM445" s="14">
        <v>0.27609589001988599</v>
      </c>
      <c r="BN445" s="14">
        <v>0.28103082892770398</v>
      </c>
      <c r="BO445" s="14"/>
      <c r="BP445" s="14">
        <v>0.20809732635072201</v>
      </c>
      <c r="BQ445" s="14">
        <v>0.33840961028726801</v>
      </c>
      <c r="BR445" s="14">
        <v>0.51394484666884599</v>
      </c>
      <c r="BS445" s="14">
        <v>0.32347548263991099</v>
      </c>
      <c r="BT445" s="14">
        <v>0.250859767929064</v>
      </c>
    </row>
    <row r="446" spans="2:72" x14ac:dyDescent="0.35">
      <c r="B446" t="s">
        <v>102</v>
      </c>
      <c r="C446" s="14">
        <v>1.8601401361892599E-2</v>
      </c>
      <c r="D446" s="14">
        <v>1.5099126095317E-2</v>
      </c>
      <c r="E446" s="14">
        <v>2.2411825474979101E-2</v>
      </c>
      <c r="F446" s="14"/>
      <c r="G446" s="14">
        <v>2.2079539194545601E-2</v>
      </c>
      <c r="H446" s="14">
        <v>9.5990946281269401E-3</v>
      </c>
      <c r="I446" s="14">
        <v>1.9230721921145399E-2</v>
      </c>
      <c r="J446" s="14">
        <v>2.5826987329587301E-2</v>
      </c>
      <c r="K446" s="14">
        <v>2.6649577536463399E-2</v>
      </c>
      <c r="L446" s="14">
        <v>0</v>
      </c>
      <c r="M446" s="14"/>
      <c r="N446" s="14">
        <v>8.9571631896137593E-3</v>
      </c>
      <c r="O446" s="14">
        <v>1.1448160990618199E-2</v>
      </c>
      <c r="P446" s="14">
        <v>2.3641543728262E-2</v>
      </c>
      <c r="Q446" s="14">
        <v>4.5857653614466497E-2</v>
      </c>
      <c r="R446" s="14"/>
      <c r="S446" s="14">
        <v>1.78358651224855E-2</v>
      </c>
      <c r="T446" s="14">
        <v>0</v>
      </c>
      <c r="U446" s="14">
        <v>3.7728652559708899E-2</v>
      </c>
      <c r="V446" s="14">
        <v>1.21305415702413E-2</v>
      </c>
      <c r="W446" s="14">
        <v>1.47500762483304E-2</v>
      </c>
      <c r="X446" s="14">
        <v>2.26476908837265E-2</v>
      </c>
      <c r="Y446" s="14">
        <v>4.4051554842161403E-2</v>
      </c>
      <c r="Z446" s="14">
        <v>0</v>
      </c>
      <c r="AA446" s="14">
        <v>8.8555458094925505E-3</v>
      </c>
      <c r="AB446" s="14">
        <v>1.40183237996814E-2</v>
      </c>
      <c r="AC446" s="14">
        <v>3.8970467031445202E-2</v>
      </c>
      <c r="AD446" s="14">
        <v>4.7315350194485198E-2</v>
      </c>
      <c r="AE446" s="14"/>
      <c r="AF446" s="14">
        <v>3.9543031937732301E-2</v>
      </c>
      <c r="AG446" s="14">
        <v>2.0623165414627401E-2</v>
      </c>
      <c r="AH446" s="14">
        <v>1.87119760420601E-2</v>
      </c>
      <c r="AI446" s="14">
        <v>2.41214903401813E-3</v>
      </c>
      <c r="AJ446" s="14">
        <v>1.03743389167691E-2</v>
      </c>
      <c r="AK446" s="14"/>
      <c r="AL446" s="14">
        <v>0</v>
      </c>
      <c r="AM446" s="14">
        <v>5.4056567992542097E-2</v>
      </c>
      <c r="AN446" s="14">
        <v>2.92663272224571E-2</v>
      </c>
      <c r="AO446" s="14">
        <v>5.4524756544799997E-2</v>
      </c>
      <c r="AP446" s="14">
        <v>5.1231824104546998E-2</v>
      </c>
      <c r="AQ446" s="14">
        <v>7.2308894184029303E-3</v>
      </c>
      <c r="AR446" s="14">
        <v>6.5428454901588703E-3</v>
      </c>
      <c r="AS446" s="14">
        <v>1.5924076931011801E-2</v>
      </c>
      <c r="AT446" s="14">
        <v>2.3903384721125801E-2</v>
      </c>
      <c r="AU446" s="14">
        <v>3.7511143861384197E-2</v>
      </c>
      <c r="AV446" s="14">
        <v>0</v>
      </c>
      <c r="AW446" s="14">
        <v>1.72210813963928E-2</v>
      </c>
      <c r="AX446" s="14">
        <v>7.8686439140321605E-3</v>
      </c>
      <c r="AY446" s="14">
        <v>1.26566392492093E-2</v>
      </c>
      <c r="AZ446" s="14">
        <v>8.8703418489395804E-3</v>
      </c>
      <c r="BA446" s="14">
        <v>7.3921626901075196E-3</v>
      </c>
      <c r="BB446" s="14"/>
      <c r="BC446" s="14">
        <v>1.8601401361892599E-2</v>
      </c>
      <c r="BD446" s="14">
        <v>0</v>
      </c>
      <c r="BE446" s="14"/>
      <c r="BF446" s="14">
        <v>1.70250225304249E-3</v>
      </c>
      <c r="BG446" s="14">
        <v>2.16876792582755E-2</v>
      </c>
      <c r="BH446" s="14">
        <v>1.88689729282818E-2</v>
      </c>
      <c r="BI446" s="14">
        <v>4.048157116797E-2</v>
      </c>
      <c r="BJ446" s="14"/>
      <c r="BK446" s="14">
        <v>5.2398237873709404E-3</v>
      </c>
      <c r="BL446" s="14">
        <v>2.6851422487433298E-2</v>
      </c>
      <c r="BM446" s="14">
        <v>5.3854466119438397E-3</v>
      </c>
      <c r="BN446" s="14">
        <v>5.2509437286766998E-2</v>
      </c>
      <c r="BO446" s="14"/>
      <c r="BP446" s="14">
        <v>1.18312389067392E-2</v>
      </c>
      <c r="BQ446" s="14">
        <v>2.5525452620169101E-2</v>
      </c>
      <c r="BR446" s="14">
        <v>0</v>
      </c>
      <c r="BS446" s="14">
        <v>1.07141304834284E-2</v>
      </c>
      <c r="BT446" s="14">
        <v>3.5939323577203197E-2</v>
      </c>
    </row>
    <row r="447" spans="2:72" x14ac:dyDescent="0.35">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row>
    <row r="448" spans="2:72" x14ac:dyDescent="0.35">
      <c r="B448" s="6" t="s">
        <v>242</v>
      </c>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row>
    <row r="449" spans="2:72" x14ac:dyDescent="0.35">
      <c r="B449" s="21" t="s">
        <v>240</v>
      </c>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row>
    <row r="450" spans="2:72" x14ac:dyDescent="0.35">
      <c r="B450" t="s">
        <v>233</v>
      </c>
      <c r="C450" s="14">
        <v>3.83004398225874E-2</v>
      </c>
      <c r="D450" s="14">
        <v>4.1385429995859098E-2</v>
      </c>
      <c r="E450" s="14">
        <v>3.5114002873338802E-2</v>
      </c>
      <c r="F450" s="14"/>
      <c r="G450" s="14">
        <v>1.2242601448680199E-2</v>
      </c>
      <c r="H450" s="14">
        <v>2.4395897640732099E-2</v>
      </c>
      <c r="I450" s="14">
        <v>4.0113072775265698E-2</v>
      </c>
      <c r="J450" s="14">
        <v>5.6777362658090497E-2</v>
      </c>
      <c r="K450" s="14">
        <v>3.2453624604082798E-2</v>
      </c>
      <c r="L450" s="14">
        <v>8.8642604032786204E-2</v>
      </c>
      <c r="M450" s="14"/>
      <c r="N450" s="14">
        <v>2.4287810637176201E-2</v>
      </c>
      <c r="O450" s="14">
        <v>3.8854809412593602E-2</v>
      </c>
      <c r="P450" s="14">
        <v>4.88878956053918E-2</v>
      </c>
      <c r="Q450" s="14">
        <v>5.8612808147875402E-2</v>
      </c>
      <c r="R450" s="14"/>
      <c r="S450" s="14">
        <v>2.6896933240670801E-2</v>
      </c>
      <c r="T450" s="14">
        <v>2.89249018521903E-2</v>
      </c>
      <c r="U450" s="14">
        <v>3.9984431573575702E-2</v>
      </c>
      <c r="V450" s="14">
        <v>7.2615283699311195E-2</v>
      </c>
      <c r="W450" s="14">
        <v>2.2268342493164499E-2</v>
      </c>
      <c r="X450" s="14">
        <v>4.0628065855630301E-2</v>
      </c>
      <c r="Y450" s="14">
        <v>2.15565258193085E-2</v>
      </c>
      <c r="Z450" s="14">
        <v>7.0942904496619705E-2</v>
      </c>
      <c r="AA450" s="14">
        <v>5.4404990826731198E-2</v>
      </c>
      <c r="AB450" s="14">
        <v>4.20070651022698E-2</v>
      </c>
      <c r="AC450" s="14">
        <v>2.7690510091008001E-2</v>
      </c>
      <c r="AD450" s="14">
        <v>1.4124025158722299E-2</v>
      </c>
      <c r="AE450" s="14"/>
      <c r="AF450" s="14">
        <v>6.6190096105708293E-2</v>
      </c>
      <c r="AG450" s="14">
        <v>4.2113429247967002E-2</v>
      </c>
      <c r="AH450" s="14">
        <v>2.61381766606354E-2</v>
      </c>
      <c r="AI450" s="14">
        <v>1.6635819682671499E-2</v>
      </c>
      <c r="AJ450" s="14">
        <v>0</v>
      </c>
      <c r="AK450" s="14"/>
      <c r="AL450" s="14">
        <v>0.19961154959423699</v>
      </c>
      <c r="AM450" s="14">
        <v>8.5280034319675901E-2</v>
      </c>
      <c r="AN450" s="14">
        <v>2.90463902914012E-2</v>
      </c>
      <c r="AO450" s="14">
        <v>0.139724064141792</v>
      </c>
      <c r="AP450" s="14">
        <v>5.7720725088092097E-2</v>
      </c>
      <c r="AQ450" s="14">
        <v>7.2660942463151704E-2</v>
      </c>
      <c r="AR450" s="14">
        <v>3.7777373236143302E-2</v>
      </c>
      <c r="AS450" s="14">
        <v>4.0338663471225597E-2</v>
      </c>
      <c r="AT450" s="14">
        <v>2.2973349797686601E-2</v>
      </c>
      <c r="AU450" s="14">
        <v>1.7564654716280902E-2</v>
      </c>
      <c r="AV450" s="14">
        <v>3.8107519177079101E-2</v>
      </c>
      <c r="AW450" s="14">
        <v>2.27006762469549E-2</v>
      </c>
      <c r="AX450" s="14">
        <v>4.2131228498728801E-2</v>
      </c>
      <c r="AY450" s="14">
        <v>1.1220637596984599E-2</v>
      </c>
      <c r="AZ450" s="14">
        <v>2.1705013305023699E-2</v>
      </c>
      <c r="BA450" s="14">
        <v>1.07904620808092E-2</v>
      </c>
      <c r="BB450" s="14"/>
      <c r="BC450" s="14">
        <v>3.83004398225874E-2</v>
      </c>
      <c r="BD450" s="14">
        <v>0</v>
      </c>
      <c r="BE450" s="14"/>
      <c r="BF450" s="14">
        <v>2.0648297316157398E-2</v>
      </c>
      <c r="BG450" s="14">
        <v>2.9004623164243098E-2</v>
      </c>
      <c r="BH450" s="14">
        <v>4.3877247454120902E-2</v>
      </c>
      <c r="BI450" s="14">
        <v>7.7510275570321599E-2</v>
      </c>
      <c r="BJ450" s="14"/>
      <c r="BK450" s="14">
        <v>1.2564329444919401E-2</v>
      </c>
      <c r="BL450" s="14">
        <v>2.46223281353329E-2</v>
      </c>
      <c r="BM450" s="14">
        <v>4.5878361688599899E-2</v>
      </c>
      <c r="BN450" s="14">
        <v>6.6695159165115397E-2</v>
      </c>
      <c r="BO450" s="14"/>
      <c r="BP450" s="14">
        <v>2.8369088489382199E-2</v>
      </c>
      <c r="BQ450" s="14">
        <v>2.8979616083628201E-2</v>
      </c>
      <c r="BR450" s="14">
        <v>0</v>
      </c>
      <c r="BS450" s="14">
        <v>2.8403523020284999E-2</v>
      </c>
      <c r="BT450" s="14">
        <v>7.3879319547192901E-2</v>
      </c>
    </row>
    <row r="451" spans="2:72" x14ac:dyDescent="0.35">
      <c r="B451" t="s">
        <v>234</v>
      </c>
      <c r="C451" s="14">
        <v>6.1930535392418003E-2</v>
      </c>
      <c r="D451" s="14">
        <v>6.9864611376598093E-2</v>
      </c>
      <c r="E451" s="14">
        <v>5.36218739995932E-2</v>
      </c>
      <c r="F451" s="14"/>
      <c r="G451" s="14">
        <v>8.9558965551082698E-2</v>
      </c>
      <c r="H451" s="14">
        <v>6.0220328837696603E-2</v>
      </c>
      <c r="I451" s="14">
        <v>4.8329635002068903E-2</v>
      </c>
      <c r="J451" s="14">
        <v>6.5704937432133903E-2</v>
      </c>
      <c r="K451" s="14">
        <v>0.11944586045727799</v>
      </c>
      <c r="L451" s="14">
        <v>9.2756927328396493E-2</v>
      </c>
      <c r="M451" s="14"/>
      <c r="N451" s="14">
        <v>3.6631560550586598E-2</v>
      </c>
      <c r="O451" s="14">
        <v>6.9554297934728199E-2</v>
      </c>
      <c r="P451" s="14">
        <v>8.2933198134725494E-2</v>
      </c>
      <c r="Q451" s="14">
        <v>8.6910517967935599E-2</v>
      </c>
      <c r="R451" s="14"/>
      <c r="S451" s="14">
        <v>4.6650947549018301E-2</v>
      </c>
      <c r="T451" s="14">
        <v>7.2364606922040803E-2</v>
      </c>
      <c r="U451" s="14">
        <v>5.2498564311719301E-2</v>
      </c>
      <c r="V451" s="14">
        <v>6.3489204635599095E-2</v>
      </c>
      <c r="W451" s="14">
        <v>6.9500115866471396E-2</v>
      </c>
      <c r="X451" s="14">
        <v>6.7680955621647998E-2</v>
      </c>
      <c r="Y451" s="14">
        <v>5.1774857357858799E-2</v>
      </c>
      <c r="Z451" s="14">
        <v>6.0956720868114503E-2</v>
      </c>
      <c r="AA451" s="14">
        <v>9.19500990207201E-2</v>
      </c>
      <c r="AB451" s="14">
        <v>5.3645423780005301E-2</v>
      </c>
      <c r="AC451" s="14">
        <v>6.1989142216164798E-2</v>
      </c>
      <c r="AD451" s="14">
        <v>2.6425517907986501E-2</v>
      </c>
      <c r="AE451" s="14"/>
      <c r="AF451" s="14">
        <v>6.2330513179523803E-2</v>
      </c>
      <c r="AG451" s="14">
        <v>8.4831272606096103E-2</v>
      </c>
      <c r="AH451" s="14">
        <v>4.8574177424733599E-2</v>
      </c>
      <c r="AI451" s="14">
        <v>4.7011838305315898E-2</v>
      </c>
      <c r="AJ451" s="14">
        <v>6.6743909139956398E-2</v>
      </c>
      <c r="AK451" s="14"/>
      <c r="AL451" s="14">
        <v>0</v>
      </c>
      <c r="AM451" s="14">
        <v>5.4569789718154502E-2</v>
      </c>
      <c r="AN451" s="14">
        <v>0.145925477885962</v>
      </c>
      <c r="AO451" s="14">
        <v>9.7511841199904095E-2</v>
      </c>
      <c r="AP451" s="14">
        <v>6.4909340156788606E-2</v>
      </c>
      <c r="AQ451" s="14">
        <v>7.6426497791344694E-2</v>
      </c>
      <c r="AR451" s="14">
        <v>6.7995351420985797E-2</v>
      </c>
      <c r="AS451" s="14">
        <v>7.2054708202204304E-2</v>
      </c>
      <c r="AT451" s="14">
        <v>5.5451289521373202E-2</v>
      </c>
      <c r="AU451" s="14">
        <v>7.5701019720720006E-2</v>
      </c>
      <c r="AV451" s="14">
        <v>6.5023053216320903E-2</v>
      </c>
      <c r="AW451" s="14">
        <v>3.6417170812644298E-2</v>
      </c>
      <c r="AX451" s="14">
        <v>5.2038103481761598E-2</v>
      </c>
      <c r="AY451" s="14">
        <v>4.0762422350055297E-2</v>
      </c>
      <c r="AZ451" s="14">
        <v>4.4335793845759197E-2</v>
      </c>
      <c r="BA451" s="14">
        <v>3.7810100589573598E-2</v>
      </c>
      <c r="BB451" s="14"/>
      <c r="BC451" s="14">
        <v>6.1930535392418003E-2</v>
      </c>
      <c r="BD451" s="14">
        <v>0</v>
      </c>
      <c r="BE451" s="14"/>
      <c r="BF451" s="14">
        <v>6.6218306793768403E-2</v>
      </c>
      <c r="BG451" s="14">
        <v>5.4612381263049202E-2</v>
      </c>
      <c r="BH451" s="14">
        <v>5.4489951584719198E-2</v>
      </c>
      <c r="BI451" s="14">
        <v>8.6533525933585806E-2</v>
      </c>
      <c r="BJ451" s="14"/>
      <c r="BK451" s="14">
        <v>4.0395742864985901E-2</v>
      </c>
      <c r="BL451" s="14">
        <v>4.5608560302637297E-2</v>
      </c>
      <c r="BM451" s="14">
        <v>6.9088848727487204E-2</v>
      </c>
      <c r="BN451" s="14">
        <v>8.9324929469783099E-2</v>
      </c>
      <c r="BO451" s="14"/>
      <c r="BP451" s="14">
        <v>7.8800438705526998E-2</v>
      </c>
      <c r="BQ451" s="14">
        <v>5.3228650302386098E-2</v>
      </c>
      <c r="BR451" s="14">
        <v>0</v>
      </c>
      <c r="BS451" s="14">
        <v>3.6682690565190197E-2</v>
      </c>
      <c r="BT451" s="14">
        <v>8.2921486400877903E-2</v>
      </c>
    </row>
    <row r="452" spans="2:72" x14ac:dyDescent="0.35">
      <c r="B452" t="s">
        <v>235</v>
      </c>
      <c r="C452" s="14">
        <v>0.119893613352668</v>
      </c>
      <c r="D452" s="14">
        <v>0.142476966775371</v>
      </c>
      <c r="E452" s="14">
        <v>9.5038061653460196E-2</v>
      </c>
      <c r="F452" s="14"/>
      <c r="G452" s="14">
        <v>0.136192973233523</v>
      </c>
      <c r="H452" s="14">
        <v>0.134647304275512</v>
      </c>
      <c r="I452" s="14">
        <v>0.124915987233229</v>
      </c>
      <c r="J452" s="14">
        <v>0.10056855781586201</v>
      </c>
      <c r="K452" s="14">
        <v>9.4630570447016699E-2</v>
      </c>
      <c r="L452" s="14">
        <v>0</v>
      </c>
      <c r="M452" s="14"/>
      <c r="N452" s="14">
        <v>0.11714330761314699</v>
      </c>
      <c r="O452" s="14">
        <v>0.12537145399046401</v>
      </c>
      <c r="P452" s="14">
        <v>0.13006086269160599</v>
      </c>
      <c r="Q452" s="14">
        <v>0.106798398830092</v>
      </c>
      <c r="R452" s="14"/>
      <c r="S452" s="14">
        <v>0.16117659916136101</v>
      </c>
      <c r="T452" s="14">
        <v>0.12838330359226699</v>
      </c>
      <c r="U452" s="14">
        <v>9.5480278374167699E-2</v>
      </c>
      <c r="V452" s="14">
        <v>9.8255638224429107E-2</v>
      </c>
      <c r="W452" s="14">
        <v>0.11643471787828399</v>
      </c>
      <c r="X452" s="14">
        <v>0.129362349269593</v>
      </c>
      <c r="Y452" s="14">
        <v>8.5729746056109501E-2</v>
      </c>
      <c r="Z452" s="14">
        <v>0.13404255754289601</v>
      </c>
      <c r="AA452" s="14">
        <v>0.118277721809623</v>
      </c>
      <c r="AB452" s="14">
        <v>6.0351439883163098E-2</v>
      </c>
      <c r="AC452" s="14">
        <v>0.102314379629066</v>
      </c>
      <c r="AD452" s="14">
        <v>0.15639962657183701</v>
      </c>
      <c r="AE452" s="14"/>
      <c r="AF452" s="14">
        <v>0.10651591790195999</v>
      </c>
      <c r="AG452" s="14">
        <v>8.9953299454342606E-2</v>
      </c>
      <c r="AH452" s="14">
        <v>0.13202539876279201</v>
      </c>
      <c r="AI452" s="14">
        <v>0.136092874882077</v>
      </c>
      <c r="AJ452" s="14">
        <v>0.11027897243774901</v>
      </c>
      <c r="AK452" s="14"/>
      <c r="AL452" s="14">
        <v>0</v>
      </c>
      <c r="AM452" s="14">
        <v>8.3981618997378493E-2</v>
      </c>
      <c r="AN452" s="14">
        <v>0.119390562331101</v>
      </c>
      <c r="AO452" s="14">
        <v>9.7231008016160594E-2</v>
      </c>
      <c r="AP452" s="14">
        <v>0.13449448107775899</v>
      </c>
      <c r="AQ452" s="14">
        <v>9.22700299524917E-2</v>
      </c>
      <c r="AR452" s="14">
        <v>9.5842151017643304E-2</v>
      </c>
      <c r="AS452" s="14">
        <v>0.14906441805090001</v>
      </c>
      <c r="AT452" s="14">
        <v>0.14000347589610401</v>
      </c>
      <c r="AU452" s="14">
        <v>0.12002571459613701</v>
      </c>
      <c r="AV452" s="14">
        <v>0.164530972617072</v>
      </c>
      <c r="AW452" s="14">
        <v>0.15180856151888</v>
      </c>
      <c r="AX452" s="14">
        <v>0.12874713635923499</v>
      </c>
      <c r="AY452" s="14">
        <v>0.142384825818447</v>
      </c>
      <c r="AZ452" s="14">
        <v>8.31087760327959E-2</v>
      </c>
      <c r="BA452" s="14">
        <v>9.6076734454301704E-2</v>
      </c>
      <c r="BB452" s="14"/>
      <c r="BC452" s="14">
        <v>0.119893613352668</v>
      </c>
      <c r="BD452" s="14">
        <v>0</v>
      </c>
      <c r="BE452" s="14"/>
      <c r="BF452" s="14">
        <v>8.2319335406235206E-2</v>
      </c>
      <c r="BG452" s="14">
        <v>0.13237018560856001</v>
      </c>
      <c r="BH452" s="14">
        <v>0.12911576078242601</v>
      </c>
      <c r="BI452" s="14">
        <v>0.13774737109761201</v>
      </c>
      <c r="BJ452" s="14"/>
      <c r="BK452" s="14">
        <v>0.11031184779086101</v>
      </c>
      <c r="BL452" s="14">
        <v>0.13369163291415601</v>
      </c>
      <c r="BM452" s="14">
        <v>0.118222745157276</v>
      </c>
      <c r="BN452" s="14">
        <v>0.119168476726426</v>
      </c>
      <c r="BO452" s="14"/>
      <c r="BP452" s="14">
        <v>0.13560417241359499</v>
      </c>
      <c r="BQ452" s="14">
        <v>8.6757792820872801E-2</v>
      </c>
      <c r="BR452" s="14">
        <v>0</v>
      </c>
      <c r="BS452" s="14">
        <v>9.0187149873637198E-2</v>
      </c>
      <c r="BT452" s="14">
        <v>0.16557087605801499</v>
      </c>
    </row>
    <row r="453" spans="2:72" x14ac:dyDescent="0.35">
      <c r="B453" t="s">
        <v>236</v>
      </c>
      <c r="C453" s="14">
        <v>0.258568177044952</v>
      </c>
      <c r="D453" s="14">
        <v>0.27153811818628598</v>
      </c>
      <c r="E453" s="14">
        <v>0.245474946452819</v>
      </c>
      <c r="F453" s="14"/>
      <c r="G453" s="14">
        <v>0.29822901814986602</v>
      </c>
      <c r="H453" s="14">
        <v>0.27043676012671503</v>
      </c>
      <c r="I453" s="14">
        <v>0.25556663495670801</v>
      </c>
      <c r="J453" s="14">
        <v>0.25449173950009002</v>
      </c>
      <c r="K453" s="14">
        <v>0.197665522429327</v>
      </c>
      <c r="L453" s="14">
        <v>0.36864959723642099</v>
      </c>
      <c r="M453" s="14"/>
      <c r="N453" s="14">
        <v>0.25736121416379798</v>
      </c>
      <c r="O453" s="14">
        <v>0.25688814192930998</v>
      </c>
      <c r="P453" s="14">
        <v>0.246860301980555</v>
      </c>
      <c r="Q453" s="14">
        <v>0.275483680011055</v>
      </c>
      <c r="R453" s="14"/>
      <c r="S453" s="14">
        <v>0.262921856564862</v>
      </c>
      <c r="T453" s="14">
        <v>0.22133130871922699</v>
      </c>
      <c r="U453" s="14">
        <v>0.23911687152584399</v>
      </c>
      <c r="V453" s="14">
        <v>0.26635735555526002</v>
      </c>
      <c r="W453" s="14">
        <v>0.29892541445175103</v>
      </c>
      <c r="X453" s="14">
        <v>0.28262769748355399</v>
      </c>
      <c r="Y453" s="14">
        <v>0.29003504496469301</v>
      </c>
      <c r="Z453" s="14">
        <v>0.28719528138827499</v>
      </c>
      <c r="AA453" s="14">
        <v>0.227994345760797</v>
      </c>
      <c r="AB453" s="14">
        <v>0.27125296197904802</v>
      </c>
      <c r="AC453" s="14">
        <v>0.248595280854949</v>
      </c>
      <c r="AD453" s="14">
        <v>0.20162645771127299</v>
      </c>
      <c r="AE453" s="14"/>
      <c r="AF453" s="14">
        <v>0.27386505846892001</v>
      </c>
      <c r="AG453" s="14">
        <v>0.25935591025412402</v>
      </c>
      <c r="AH453" s="14">
        <v>0.239496487620948</v>
      </c>
      <c r="AI453" s="14">
        <v>0.28115336763710602</v>
      </c>
      <c r="AJ453" s="14">
        <v>0.22017184380119401</v>
      </c>
      <c r="AK453" s="14"/>
      <c r="AL453" s="14">
        <v>0.39996164478261498</v>
      </c>
      <c r="AM453" s="14">
        <v>0.24701820218523299</v>
      </c>
      <c r="AN453" s="14">
        <v>0.24926014279299599</v>
      </c>
      <c r="AO453" s="14">
        <v>0.22100046563779099</v>
      </c>
      <c r="AP453" s="14">
        <v>0.25479880750335299</v>
      </c>
      <c r="AQ453" s="14">
        <v>0.24575661929762399</v>
      </c>
      <c r="AR453" s="14">
        <v>0.26436450165499498</v>
      </c>
      <c r="AS453" s="14">
        <v>0.27805925793927</v>
      </c>
      <c r="AT453" s="14">
        <v>0.23315765302761199</v>
      </c>
      <c r="AU453" s="14">
        <v>0.26053877217131</v>
      </c>
      <c r="AV453" s="14">
        <v>0.24705841020543001</v>
      </c>
      <c r="AW453" s="14">
        <v>0.220649358070128</v>
      </c>
      <c r="AX453" s="14">
        <v>0.32387373681263698</v>
      </c>
      <c r="AY453" s="14">
        <v>0.233473455186714</v>
      </c>
      <c r="AZ453" s="14">
        <v>0.27502046239085098</v>
      </c>
      <c r="BA453" s="14">
        <v>0.26815285929204002</v>
      </c>
      <c r="BB453" s="14"/>
      <c r="BC453" s="14">
        <v>0.258568177044952</v>
      </c>
      <c r="BD453" s="14">
        <v>0</v>
      </c>
      <c r="BE453" s="14"/>
      <c r="BF453" s="14">
        <v>0.27459542916561303</v>
      </c>
      <c r="BG453" s="14">
        <v>0.259387904180644</v>
      </c>
      <c r="BH453" s="14">
        <v>0.25761268064251402</v>
      </c>
      <c r="BI453" s="14">
        <v>0.231037894224004</v>
      </c>
      <c r="BJ453" s="14"/>
      <c r="BK453" s="14">
        <v>0.27121097155830498</v>
      </c>
      <c r="BL453" s="14">
        <v>0.25282968088174401</v>
      </c>
      <c r="BM453" s="14">
        <v>0.26901193428908399</v>
      </c>
      <c r="BN453" s="14">
        <v>0.22854341026035899</v>
      </c>
      <c r="BO453" s="14"/>
      <c r="BP453" s="14">
        <v>0.27208769397052002</v>
      </c>
      <c r="BQ453" s="14">
        <v>0.247103121177534</v>
      </c>
      <c r="BR453" s="14">
        <v>0.51394484666884599</v>
      </c>
      <c r="BS453" s="14">
        <v>0.24390889886106501</v>
      </c>
      <c r="BT453" s="14">
        <v>0.268323842162913</v>
      </c>
    </row>
    <row r="454" spans="2:72" x14ac:dyDescent="0.35">
      <c r="B454" t="s">
        <v>237</v>
      </c>
      <c r="C454" s="14">
        <v>0.30117852171498199</v>
      </c>
      <c r="D454" s="14">
        <v>0.30495498236632401</v>
      </c>
      <c r="E454" s="14">
        <v>0.29599060815641798</v>
      </c>
      <c r="F454" s="14"/>
      <c r="G454" s="14">
        <v>0.28408912349577298</v>
      </c>
      <c r="H454" s="14">
        <v>0.32648242660683602</v>
      </c>
      <c r="I454" s="14">
        <v>0.31493122207748298</v>
      </c>
      <c r="J454" s="14">
        <v>0.25478197352807003</v>
      </c>
      <c r="K454" s="14">
        <v>0.29634710068164399</v>
      </c>
      <c r="L454" s="14">
        <v>0.26560967405816199</v>
      </c>
      <c r="M454" s="14"/>
      <c r="N454" s="14">
        <v>0.35301984177032403</v>
      </c>
      <c r="O454" s="14">
        <v>0.28071673631250799</v>
      </c>
      <c r="P454" s="14">
        <v>0.27511729168174798</v>
      </c>
      <c r="Q454" s="14">
        <v>0.23817538722790199</v>
      </c>
      <c r="R454" s="14"/>
      <c r="S454" s="14">
        <v>0.329380035221228</v>
      </c>
      <c r="T454" s="14">
        <v>0.28575123717761802</v>
      </c>
      <c r="U454" s="14">
        <v>0.32303144113184501</v>
      </c>
      <c r="V454" s="14">
        <v>0.282298848257444</v>
      </c>
      <c r="W454" s="14">
        <v>0.314972021323916</v>
      </c>
      <c r="X454" s="14">
        <v>0.25975341562628301</v>
      </c>
      <c r="Y454" s="14">
        <v>0.26004729058643999</v>
      </c>
      <c r="Z454" s="14">
        <v>0.28755628125252902</v>
      </c>
      <c r="AA454" s="14">
        <v>0.32221018421596997</v>
      </c>
      <c r="AB454" s="14">
        <v>0.33265631235501403</v>
      </c>
      <c r="AC454" s="14">
        <v>0.32601347761666299</v>
      </c>
      <c r="AD454" s="14">
        <v>0.23538803510475401</v>
      </c>
      <c r="AE454" s="14"/>
      <c r="AF454" s="14">
        <v>0.24350304466907099</v>
      </c>
      <c r="AG454" s="14">
        <v>0.253514865832001</v>
      </c>
      <c r="AH454" s="14">
        <v>0.34475033997427201</v>
      </c>
      <c r="AI454" s="14">
        <v>0.35002042108079001</v>
      </c>
      <c r="AJ454" s="14">
        <v>0.32218626992799998</v>
      </c>
      <c r="AK454" s="14"/>
      <c r="AL454" s="14">
        <v>0.195989575078058</v>
      </c>
      <c r="AM454" s="14">
        <v>0.162084494761361</v>
      </c>
      <c r="AN454" s="14">
        <v>0.28242145861468898</v>
      </c>
      <c r="AO454" s="14">
        <v>0.16734919268277601</v>
      </c>
      <c r="AP454" s="14">
        <v>0.28073654989028102</v>
      </c>
      <c r="AQ454" s="14">
        <v>0.23614327144498801</v>
      </c>
      <c r="AR454" s="14">
        <v>0.321188477618989</v>
      </c>
      <c r="AS454" s="14">
        <v>0.26948334141607699</v>
      </c>
      <c r="AT454" s="14">
        <v>0.321665958688443</v>
      </c>
      <c r="AU454" s="14">
        <v>0.24628525836242501</v>
      </c>
      <c r="AV454" s="14">
        <v>0.32601206800377402</v>
      </c>
      <c r="AW454" s="14">
        <v>0.38149876761327101</v>
      </c>
      <c r="AX454" s="14">
        <v>0.236734701188061</v>
      </c>
      <c r="AY454" s="14">
        <v>0.30558775241878</v>
      </c>
      <c r="AZ454" s="14">
        <v>0.38483230685524999</v>
      </c>
      <c r="BA454" s="14">
        <v>0.37927434840824797</v>
      </c>
      <c r="BB454" s="14"/>
      <c r="BC454" s="14">
        <v>0.30117852171498199</v>
      </c>
      <c r="BD454" s="14">
        <v>0</v>
      </c>
      <c r="BE454" s="14"/>
      <c r="BF454" s="14">
        <v>0.362716813622593</v>
      </c>
      <c r="BG454" s="14">
        <v>0.30836141116229399</v>
      </c>
      <c r="BH454" s="14">
        <v>0.27464520270717002</v>
      </c>
      <c r="BI454" s="14">
        <v>0.235317200224855</v>
      </c>
      <c r="BJ454" s="14"/>
      <c r="BK454" s="14">
        <v>0.365395752500426</v>
      </c>
      <c r="BL454" s="14">
        <v>0.33026583472454002</v>
      </c>
      <c r="BM454" s="14">
        <v>0.28011547330199699</v>
      </c>
      <c r="BN454" s="14">
        <v>0.24038486848620599</v>
      </c>
      <c r="BO454" s="14"/>
      <c r="BP454" s="14">
        <v>0.31527623788676401</v>
      </c>
      <c r="BQ454" s="14">
        <v>0.30470329873497098</v>
      </c>
      <c r="BR454" s="14">
        <v>0.48605515333115401</v>
      </c>
      <c r="BS454" s="14">
        <v>0.35478769613885403</v>
      </c>
      <c r="BT454" s="14">
        <v>0.19536943191119499</v>
      </c>
    </row>
    <row r="455" spans="2:72" x14ac:dyDescent="0.35">
      <c r="B455" t="s">
        <v>238</v>
      </c>
      <c r="C455" s="14">
        <v>0.194217618689282</v>
      </c>
      <c r="D455" s="14">
        <v>0.14291656898981001</v>
      </c>
      <c r="E455" s="14">
        <v>0.24978915908150201</v>
      </c>
      <c r="F455" s="14"/>
      <c r="G455" s="14">
        <v>0.16819648941786</v>
      </c>
      <c r="H455" s="14">
        <v>0.17655114293760199</v>
      </c>
      <c r="I455" s="14">
        <v>0.19543546936158099</v>
      </c>
      <c r="J455" s="14">
        <v>0.216987150379609</v>
      </c>
      <c r="K455" s="14">
        <v>0.19833485481520699</v>
      </c>
      <c r="L455" s="14">
        <v>0.18434119734423501</v>
      </c>
      <c r="M455" s="14"/>
      <c r="N455" s="14">
        <v>0.200430599188168</v>
      </c>
      <c r="O455" s="14">
        <v>0.19661688405365799</v>
      </c>
      <c r="P455" s="14">
        <v>0.18073133844703099</v>
      </c>
      <c r="Q455" s="14">
        <v>0.19213329455877501</v>
      </c>
      <c r="R455" s="14"/>
      <c r="S455" s="14">
        <v>0.15832100672250901</v>
      </c>
      <c r="T455" s="14">
        <v>0.23964742901334299</v>
      </c>
      <c r="U455" s="14">
        <v>0.16537038719002101</v>
      </c>
      <c r="V455" s="14">
        <v>0.20485312805771499</v>
      </c>
      <c r="W455" s="14">
        <v>0.15594137896796401</v>
      </c>
      <c r="X455" s="14">
        <v>0.20697310110243</v>
      </c>
      <c r="Y455" s="14">
        <v>0.224929348408338</v>
      </c>
      <c r="Z455" s="14">
        <v>0.14854769671894799</v>
      </c>
      <c r="AA455" s="14">
        <v>0.176353637418562</v>
      </c>
      <c r="AB455" s="14">
        <v>0.206962790914171</v>
      </c>
      <c r="AC455" s="14">
        <v>0.194386281981102</v>
      </c>
      <c r="AD455" s="14">
        <v>0.33448344805541103</v>
      </c>
      <c r="AE455" s="14"/>
      <c r="AF455" s="14">
        <v>0.202802922091355</v>
      </c>
      <c r="AG455" s="14">
        <v>0.223967621249237</v>
      </c>
      <c r="AH455" s="14">
        <v>0.195484824026911</v>
      </c>
      <c r="AI455" s="14">
        <v>0.164638486149078</v>
      </c>
      <c r="AJ455" s="14">
        <v>0.25518060330894798</v>
      </c>
      <c r="AK455" s="14"/>
      <c r="AL455" s="14">
        <v>0.204437230545089</v>
      </c>
      <c r="AM455" s="14">
        <v>0.26140410304380202</v>
      </c>
      <c r="AN455" s="14">
        <v>0.14468964086139399</v>
      </c>
      <c r="AO455" s="14">
        <v>0.236703483392291</v>
      </c>
      <c r="AP455" s="14">
        <v>0.16299299801417</v>
      </c>
      <c r="AQ455" s="14">
        <v>0.261855891652579</v>
      </c>
      <c r="AR455" s="14">
        <v>0.20628929956108399</v>
      </c>
      <c r="AS455" s="14">
        <v>0.15928378318116301</v>
      </c>
      <c r="AT455" s="14">
        <v>0.18813701365104099</v>
      </c>
      <c r="AU455" s="14">
        <v>0.22435188508665199</v>
      </c>
      <c r="AV455" s="14">
        <v>0.14796494495455301</v>
      </c>
      <c r="AW455" s="14">
        <v>0.17539341289670199</v>
      </c>
      <c r="AX455" s="14">
        <v>0.179000305935585</v>
      </c>
      <c r="AY455" s="14">
        <v>0.25402179544669301</v>
      </c>
      <c r="AZ455" s="14">
        <v>0.169247122724517</v>
      </c>
      <c r="BA455" s="14">
        <v>0.196999525480725</v>
      </c>
      <c r="BB455" s="14"/>
      <c r="BC455" s="14">
        <v>0.194217618689282</v>
      </c>
      <c r="BD455" s="14">
        <v>0</v>
      </c>
      <c r="BE455" s="14"/>
      <c r="BF455" s="14">
        <v>0.18331290625622301</v>
      </c>
      <c r="BG455" s="14">
        <v>0.18372839262156099</v>
      </c>
      <c r="BH455" s="14">
        <v>0.22127261398634701</v>
      </c>
      <c r="BI455" s="14">
        <v>0.17857716438983101</v>
      </c>
      <c r="BJ455" s="14"/>
      <c r="BK455" s="14">
        <v>0.195465305277496</v>
      </c>
      <c r="BL455" s="14">
        <v>0.17555193988888201</v>
      </c>
      <c r="BM455" s="14">
        <v>0.201157862266273</v>
      </c>
      <c r="BN455" s="14">
        <v>0.19870691467617899</v>
      </c>
      <c r="BO455" s="14"/>
      <c r="BP455" s="14">
        <v>0.161295433857262</v>
      </c>
      <c r="BQ455" s="14">
        <v>0.228851884301085</v>
      </c>
      <c r="BR455" s="14">
        <v>0</v>
      </c>
      <c r="BS455" s="14">
        <v>0.232339366322731</v>
      </c>
      <c r="BT455" s="14">
        <v>0.160401900788402</v>
      </c>
    </row>
    <row r="456" spans="2:72" x14ac:dyDescent="0.35">
      <c r="B456" t="s">
        <v>102</v>
      </c>
      <c r="C456" s="14">
        <v>2.5911093983110301E-2</v>
      </c>
      <c r="D456" s="14">
        <v>2.6863322309751001E-2</v>
      </c>
      <c r="E456" s="14">
        <v>2.4971347782869399E-2</v>
      </c>
      <c r="F456" s="14"/>
      <c r="G456" s="14">
        <v>1.14908287032156E-2</v>
      </c>
      <c r="H456" s="14">
        <v>7.2661395749068396E-3</v>
      </c>
      <c r="I456" s="14">
        <v>2.0707978593663998E-2</v>
      </c>
      <c r="J456" s="14">
        <v>5.0688278686144603E-2</v>
      </c>
      <c r="K456" s="14">
        <v>6.11224665654439E-2</v>
      </c>
      <c r="L456" s="14">
        <v>0</v>
      </c>
      <c r="M456" s="14"/>
      <c r="N456" s="14">
        <v>1.1125666076801001E-2</v>
      </c>
      <c r="O456" s="14">
        <v>3.1997676366737698E-2</v>
      </c>
      <c r="P456" s="14">
        <v>3.54091114589421E-2</v>
      </c>
      <c r="Q456" s="14">
        <v>4.1885913256365002E-2</v>
      </c>
      <c r="R456" s="14"/>
      <c r="S456" s="14">
        <v>1.46526215403497E-2</v>
      </c>
      <c r="T456" s="14">
        <v>2.3597212723314099E-2</v>
      </c>
      <c r="U456" s="14">
        <v>8.4518025892827101E-2</v>
      </c>
      <c r="V456" s="14">
        <v>1.21305415702413E-2</v>
      </c>
      <c r="W456" s="14">
        <v>2.19580090184485E-2</v>
      </c>
      <c r="X456" s="14">
        <v>1.2974415040862001E-2</v>
      </c>
      <c r="Y456" s="14">
        <v>6.5927186807252305E-2</v>
      </c>
      <c r="Z456" s="14">
        <v>1.07585577326167E-2</v>
      </c>
      <c r="AA456" s="14">
        <v>8.8090209475974405E-3</v>
      </c>
      <c r="AB456" s="14">
        <v>3.3124005986328801E-2</v>
      </c>
      <c r="AC456" s="14">
        <v>3.9010927611047699E-2</v>
      </c>
      <c r="AD456" s="14">
        <v>3.1552889490017097E-2</v>
      </c>
      <c r="AE456" s="14"/>
      <c r="AF456" s="14">
        <v>4.47924475834615E-2</v>
      </c>
      <c r="AG456" s="14">
        <v>4.6263601356231601E-2</v>
      </c>
      <c r="AH456" s="14">
        <v>1.35305955297085E-2</v>
      </c>
      <c r="AI456" s="14">
        <v>4.4471922629627401E-3</v>
      </c>
      <c r="AJ456" s="14">
        <v>2.54384013841524E-2</v>
      </c>
      <c r="AK456" s="14"/>
      <c r="AL456" s="14">
        <v>0</v>
      </c>
      <c r="AM456" s="14">
        <v>0.105661756974395</v>
      </c>
      <c r="AN456" s="14">
        <v>2.92663272224571E-2</v>
      </c>
      <c r="AO456" s="14">
        <v>4.0479944929285798E-2</v>
      </c>
      <c r="AP456" s="14">
        <v>4.4347098269554901E-2</v>
      </c>
      <c r="AQ456" s="14">
        <v>1.4886747397820499E-2</v>
      </c>
      <c r="AR456" s="14">
        <v>6.5428454901588703E-3</v>
      </c>
      <c r="AS456" s="14">
        <v>3.1715827739159798E-2</v>
      </c>
      <c r="AT456" s="14">
        <v>3.8611259417740101E-2</v>
      </c>
      <c r="AU456" s="14">
        <v>5.5532695346475397E-2</v>
      </c>
      <c r="AV456" s="14">
        <v>1.13030318257716E-2</v>
      </c>
      <c r="AW456" s="14">
        <v>1.1532052841420301E-2</v>
      </c>
      <c r="AX456" s="14">
        <v>3.7474787723992001E-2</v>
      </c>
      <c r="AY456" s="14">
        <v>1.2549111182326799E-2</v>
      </c>
      <c r="AZ456" s="14">
        <v>2.1750524845803101E-2</v>
      </c>
      <c r="BA456" s="14">
        <v>1.0895969694302799E-2</v>
      </c>
      <c r="BB456" s="14"/>
      <c r="BC456" s="14">
        <v>2.5911093983110301E-2</v>
      </c>
      <c r="BD456" s="14">
        <v>0</v>
      </c>
      <c r="BE456" s="14"/>
      <c r="BF456" s="14">
        <v>1.0188911439409001E-2</v>
      </c>
      <c r="BG456" s="14">
        <v>3.2535101999648902E-2</v>
      </c>
      <c r="BH456" s="14">
        <v>1.8986542842703499E-2</v>
      </c>
      <c r="BI456" s="14">
        <v>5.3276568559789898E-2</v>
      </c>
      <c r="BJ456" s="14"/>
      <c r="BK456" s="14">
        <v>4.6560505630069996E-3</v>
      </c>
      <c r="BL456" s="14">
        <v>3.7430023152707298E-2</v>
      </c>
      <c r="BM456" s="14">
        <v>1.6524774569283401E-2</v>
      </c>
      <c r="BN456" s="14">
        <v>5.7176241215931997E-2</v>
      </c>
      <c r="BO456" s="14"/>
      <c r="BP456" s="14">
        <v>8.5669346769503708E-3</v>
      </c>
      <c r="BQ456" s="14">
        <v>5.0375636579523202E-2</v>
      </c>
      <c r="BR456" s="14">
        <v>0</v>
      </c>
      <c r="BS456" s="14">
        <v>1.3690675218238E-2</v>
      </c>
      <c r="BT456" s="14">
        <v>5.3533143131403102E-2</v>
      </c>
    </row>
    <row r="457" spans="2:72" x14ac:dyDescent="0.35">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row>
    <row r="458" spans="2:72" x14ac:dyDescent="0.35">
      <c r="B458" s="6" t="s">
        <v>243</v>
      </c>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row>
    <row r="459" spans="2:72" x14ac:dyDescent="0.35">
      <c r="B459" s="21" t="s">
        <v>240</v>
      </c>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row>
    <row r="460" spans="2:72" x14ac:dyDescent="0.35">
      <c r="B460" t="s">
        <v>233</v>
      </c>
      <c r="C460" s="14">
        <v>4.5916488456457599E-2</v>
      </c>
      <c r="D460" s="14">
        <v>5.33240675460986E-2</v>
      </c>
      <c r="E460" s="14">
        <v>3.8122176848543798E-2</v>
      </c>
      <c r="F460" s="14"/>
      <c r="G460" s="14">
        <v>3.7415146888374197E-2</v>
      </c>
      <c r="H460" s="14">
        <v>2.1189312397880501E-2</v>
      </c>
      <c r="I460" s="14">
        <v>4.5800114871598699E-2</v>
      </c>
      <c r="J460" s="14">
        <v>7.8718857761721897E-2</v>
      </c>
      <c r="K460" s="14">
        <v>4.1271356352622697E-2</v>
      </c>
      <c r="L460" s="14">
        <v>0</v>
      </c>
      <c r="M460" s="14"/>
      <c r="N460" s="14">
        <v>3.1476494705007602E-2</v>
      </c>
      <c r="O460" s="14">
        <v>4.27833011610897E-2</v>
      </c>
      <c r="P460" s="14">
        <v>5.53967490824505E-2</v>
      </c>
      <c r="Q460" s="14">
        <v>7.3913837140192895E-2</v>
      </c>
      <c r="R460" s="14"/>
      <c r="S460" s="14">
        <v>1.7230802293125999E-2</v>
      </c>
      <c r="T460" s="14">
        <v>5.3368262999151601E-2</v>
      </c>
      <c r="U460" s="14">
        <v>6.1896160187763401E-2</v>
      </c>
      <c r="V460" s="14">
        <v>0.10222673257013699</v>
      </c>
      <c r="W460" s="14">
        <v>3.5008413620261997E-2</v>
      </c>
      <c r="X460" s="14">
        <v>3.1601659004481503E-2</v>
      </c>
      <c r="Y460" s="14">
        <v>2.3386145905586599E-2</v>
      </c>
      <c r="Z460" s="14">
        <v>5.8751765761931501E-2</v>
      </c>
      <c r="AA460" s="14">
        <v>5.9551740221648698E-2</v>
      </c>
      <c r="AB460" s="14">
        <v>4.9755933373765202E-2</v>
      </c>
      <c r="AC460" s="14">
        <v>3.9107360344957702E-2</v>
      </c>
      <c r="AD460" s="14">
        <v>5.9653311994522E-2</v>
      </c>
      <c r="AE460" s="14"/>
      <c r="AF460" s="14">
        <v>7.4406154062484395E-2</v>
      </c>
      <c r="AG460" s="14">
        <v>4.1157619583130897E-2</v>
      </c>
      <c r="AH460" s="14">
        <v>3.2149216754798503E-2</v>
      </c>
      <c r="AI460" s="14">
        <v>2.58500413609953E-2</v>
      </c>
      <c r="AJ460" s="14">
        <v>3.35742385031206E-2</v>
      </c>
      <c r="AK460" s="14"/>
      <c r="AL460" s="14">
        <v>0.29530716108754501</v>
      </c>
      <c r="AM460" s="14">
        <v>0.11202348201682601</v>
      </c>
      <c r="AN460" s="14">
        <v>4.5010282150802598E-2</v>
      </c>
      <c r="AO460" s="14">
        <v>0.13172405989139599</v>
      </c>
      <c r="AP460" s="14">
        <v>5.1849169731441103E-2</v>
      </c>
      <c r="AQ460" s="14">
        <v>5.9077056924227801E-2</v>
      </c>
      <c r="AR460" s="14">
        <v>3.71567911200009E-2</v>
      </c>
      <c r="AS460" s="14">
        <v>6.3500964674974805E-2</v>
      </c>
      <c r="AT460" s="14">
        <v>4.7261337285418599E-2</v>
      </c>
      <c r="AU460" s="14">
        <v>3.8114723706805499E-2</v>
      </c>
      <c r="AV460" s="14">
        <v>3.98485406666753E-2</v>
      </c>
      <c r="AW460" s="14">
        <v>1.7609761546334798E-2</v>
      </c>
      <c r="AX460" s="14">
        <v>5.19997502123902E-2</v>
      </c>
      <c r="AY460" s="14">
        <v>5.1582733000777398E-2</v>
      </c>
      <c r="AZ460" s="14">
        <v>4.1721788142407401E-2</v>
      </c>
      <c r="BA460" s="14">
        <v>1.39546512184588E-2</v>
      </c>
      <c r="BB460" s="14"/>
      <c r="BC460" s="14">
        <v>4.5916488456457599E-2</v>
      </c>
      <c r="BD460" s="14">
        <v>0</v>
      </c>
      <c r="BE460" s="14"/>
      <c r="BF460" s="14">
        <v>3.5037665824126499E-2</v>
      </c>
      <c r="BG460" s="14">
        <v>4.1247187650745101E-2</v>
      </c>
      <c r="BH460" s="14">
        <v>4.4548939440984002E-2</v>
      </c>
      <c r="BI460" s="14">
        <v>7.7985964740791502E-2</v>
      </c>
      <c r="BJ460" s="14"/>
      <c r="BK460" s="14">
        <v>2.5165649110649901E-2</v>
      </c>
      <c r="BL460" s="14">
        <v>3.0915365476731699E-2</v>
      </c>
      <c r="BM460" s="14">
        <v>4.71127432447776E-2</v>
      </c>
      <c r="BN460" s="14">
        <v>8.3488109523103704E-2</v>
      </c>
      <c r="BO460" s="14"/>
      <c r="BP460" s="14">
        <v>2.93407376814173E-2</v>
      </c>
      <c r="BQ460" s="14">
        <v>5.06757360312734E-2</v>
      </c>
      <c r="BR460" s="14">
        <v>0</v>
      </c>
      <c r="BS460" s="14">
        <v>3.3374903952439E-2</v>
      </c>
      <c r="BT460" s="14">
        <v>8.5860612030706204E-2</v>
      </c>
    </row>
    <row r="461" spans="2:72" x14ac:dyDescent="0.35">
      <c r="B461" t="s">
        <v>234</v>
      </c>
      <c r="C461" s="14">
        <v>8.9243255197555896E-2</v>
      </c>
      <c r="D461" s="14">
        <v>0.109523972815357</v>
      </c>
      <c r="E461" s="14">
        <v>6.7790368152367497E-2</v>
      </c>
      <c r="F461" s="14"/>
      <c r="G461" s="14">
        <v>0.10014637608500999</v>
      </c>
      <c r="H461" s="14">
        <v>0.100636925795503</v>
      </c>
      <c r="I461" s="14">
        <v>7.7316204209374906E-2</v>
      </c>
      <c r="J461" s="14">
        <v>8.3681965759773796E-2</v>
      </c>
      <c r="K461" s="14">
        <v>0.119059517235312</v>
      </c>
      <c r="L461" s="14">
        <v>0.181399531361183</v>
      </c>
      <c r="M461" s="14"/>
      <c r="N461" s="14">
        <v>5.46342885311926E-2</v>
      </c>
      <c r="O461" s="14">
        <v>0.13981901318979501</v>
      </c>
      <c r="P461" s="14">
        <v>9.9884303247558801E-2</v>
      </c>
      <c r="Q461" s="14">
        <v>9.2563819506261594E-2</v>
      </c>
      <c r="R461" s="14"/>
      <c r="S461" s="14">
        <v>9.9455420459448995E-2</v>
      </c>
      <c r="T461" s="14">
        <v>9.5136665979361906E-2</v>
      </c>
      <c r="U461" s="14">
        <v>4.48298327764413E-2</v>
      </c>
      <c r="V461" s="14">
        <v>7.4796392692401806E-2</v>
      </c>
      <c r="W461" s="14">
        <v>9.0194933862581705E-2</v>
      </c>
      <c r="X461" s="14">
        <v>0.10191357900204601</v>
      </c>
      <c r="Y461" s="14">
        <v>0.112231361807861</v>
      </c>
      <c r="Z461" s="14">
        <v>0.145845147209967</v>
      </c>
      <c r="AA461" s="14">
        <v>8.6245525020737401E-2</v>
      </c>
      <c r="AB461" s="14">
        <v>5.2694006574388899E-2</v>
      </c>
      <c r="AC461" s="14">
        <v>6.1755009485936298E-2</v>
      </c>
      <c r="AD461" s="14">
        <v>0.109377181894642</v>
      </c>
      <c r="AE461" s="14"/>
      <c r="AF461" s="14">
        <v>7.5424825433240902E-2</v>
      </c>
      <c r="AG461" s="14">
        <v>8.9866258243778793E-2</v>
      </c>
      <c r="AH461" s="14">
        <v>0.11249305907243</v>
      </c>
      <c r="AI461" s="14">
        <v>6.0238811741373702E-2</v>
      </c>
      <c r="AJ461" s="14">
        <v>6.3041424322178699E-2</v>
      </c>
      <c r="AK461" s="14"/>
      <c r="AL461" s="14">
        <v>0.10013734320883599</v>
      </c>
      <c r="AM461" s="14">
        <v>8.7132771890094607E-2</v>
      </c>
      <c r="AN461" s="14">
        <v>7.3424018572317895E-2</v>
      </c>
      <c r="AO461" s="14">
        <v>6.7190034396797299E-2</v>
      </c>
      <c r="AP461" s="14">
        <v>9.6715566905739694E-2</v>
      </c>
      <c r="AQ461" s="14">
        <v>9.9708455608958399E-2</v>
      </c>
      <c r="AR461" s="14">
        <v>9.9846445114813207E-2</v>
      </c>
      <c r="AS461" s="14">
        <v>6.4211539129442899E-2</v>
      </c>
      <c r="AT461" s="14">
        <v>6.2151415233370401E-2</v>
      </c>
      <c r="AU461" s="14">
        <v>9.5329796546626905E-2</v>
      </c>
      <c r="AV461" s="14">
        <v>0.122952054665235</v>
      </c>
      <c r="AW461" s="14">
        <v>0.126834200283374</v>
      </c>
      <c r="AX461" s="14">
        <v>9.8847489802661698E-2</v>
      </c>
      <c r="AY461" s="14">
        <v>9.3867071855317299E-2</v>
      </c>
      <c r="AZ461" s="14">
        <v>8.0835046454544396E-2</v>
      </c>
      <c r="BA461" s="14">
        <v>6.1349999857930798E-2</v>
      </c>
      <c r="BB461" s="14"/>
      <c r="BC461" s="14">
        <v>8.9243255197555896E-2</v>
      </c>
      <c r="BD461" s="14">
        <v>0</v>
      </c>
      <c r="BE461" s="14"/>
      <c r="BF461" s="14">
        <v>0.123527304280612</v>
      </c>
      <c r="BG461" s="14">
        <v>7.3425779488875298E-2</v>
      </c>
      <c r="BH461" s="14">
        <v>8.0769479269776207E-2</v>
      </c>
      <c r="BI461" s="14">
        <v>8.2870548191067497E-2</v>
      </c>
      <c r="BJ461" s="14"/>
      <c r="BK461" s="14">
        <v>9.6820811138322097E-2</v>
      </c>
      <c r="BL461" s="14">
        <v>8.8232283443033396E-2</v>
      </c>
      <c r="BM461" s="14">
        <v>8.4093142687059697E-2</v>
      </c>
      <c r="BN461" s="14">
        <v>9.2540758023974698E-2</v>
      </c>
      <c r="BO461" s="14"/>
      <c r="BP461" s="14">
        <v>0.112890836647085</v>
      </c>
      <c r="BQ461" s="14">
        <v>7.3434615478513696E-2</v>
      </c>
      <c r="BR461" s="14">
        <v>0</v>
      </c>
      <c r="BS461" s="14">
        <v>6.1202093658642903E-2</v>
      </c>
      <c r="BT461" s="14">
        <v>0.109689826236143</v>
      </c>
    </row>
    <row r="462" spans="2:72" x14ac:dyDescent="0.35">
      <c r="B462" t="s">
        <v>235</v>
      </c>
      <c r="C462" s="14">
        <v>0.122732170928053</v>
      </c>
      <c r="D462" s="14">
        <v>0.132361963818245</v>
      </c>
      <c r="E462" s="14">
        <v>0.112795588825455</v>
      </c>
      <c r="F462" s="14"/>
      <c r="G462" s="14">
        <v>0.17975425514162499</v>
      </c>
      <c r="H462" s="14">
        <v>0.13263362385578001</v>
      </c>
      <c r="I462" s="14">
        <v>0.11641593227284799</v>
      </c>
      <c r="J462" s="14">
        <v>0.124482984557535</v>
      </c>
      <c r="K462" s="14">
        <v>7.8094043517025299E-2</v>
      </c>
      <c r="L462" s="14">
        <v>0</v>
      </c>
      <c r="M462" s="14"/>
      <c r="N462" s="14">
        <v>0.114662809658839</v>
      </c>
      <c r="O462" s="14">
        <v>8.5641459613007898E-2</v>
      </c>
      <c r="P462" s="14">
        <v>0.15823249461244801</v>
      </c>
      <c r="Q462" s="14">
        <v>0.14742567887528299</v>
      </c>
      <c r="R462" s="14"/>
      <c r="S462" s="14">
        <v>0.13090782455747599</v>
      </c>
      <c r="T462" s="14">
        <v>0.118098262827755</v>
      </c>
      <c r="U462" s="14">
        <v>0.107815164834658</v>
      </c>
      <c r="V462" s="14">
        <v>0.11240264085486799</v>
      </c>
      <c r="W462" s="14">
        <v>0.16384192611923301</v>
      </c>
      <c r="X462" s="14">
        <v>0.109728056314514</v>
      </c>
      <c r="Y462" s="14">
        <v>9.8921731412386901E-2</v>
      </c>
      <c r="Z462" s="14">
        <v>0.154967409114772</v>
      </c>
      <c r="AA462" s="14">
        <v>0.14207007602851199</v>
      </c>
      <c r="AB462" s="14">
        <v>0.115266863483534</v>
      </c>
      <c r="AC462" s="14">
        <v>0.11604066413342801</v>
      </c>
      <c r="AD462" s="14">
        <v>7.2464774925881797E-2</v>
      </c>
      <c r="AE462" s="14"/>
      <c r="AF462" s="14">
        <v>0.13134154832285899</v>
      </c>
      <c r="AG462" s="14">
        <v>0.12699422187772799</v>
      </c>
      <c r="AH462" s="14">
        <v>0.11142953912556799</v>
      </c>
      <c r="AI462" s="14">
        <v>0.13741014990162301</v>
      </c>
      <c r="AJ462" s="14">
        <v>0.10585659645121299</v>
      </c>
      <c r="AK462" s="14"/>
      <c r="AL462" s="14">
        <v>0.102719155374323</v>
      </c>
      <c r="AM462" s="14">
        <v>0.14072393060196201</v>
      </c>
      <c r="AN462" s="14">
        <v>0.12778380011547399</v>
      </c>
      <c r="AO462" s="14">
        <v>8.1341268689164997E-2</v>
      </c>
      <c r="AP462" s="14">
        <v>0.16611630034675401</v>
      </c>
      <c r="AQ462" s="14">
        <v>0.14319068900321</v>
      </c>
      <c r="AR462" s="14">
        <v>0.116652075656972</v>
      </c>
      <c r="AS462" s="14">
        <v>0.19238162419993099</v>
      </c>
      <c r="AT462" s="14">
        <v>0.11821496439878799</v>
      </c>
      <c r="AU462" s="14">
        <v>8.1606545172847003E-2</v>
      </c>
      <c r="AV462" s="14">
        <v>0.15950786410016399</v>
      </c>
      <c r="AW462" s="14">
        <v>7.1083850250412903E-2</v>
      </c>
      <c r="AX462" s="14">
        <v>0.139125331675612</v>
      </c>
      <c r="AY462" s="14">
        <v>0.12684311502918599</v>
      </c>
      <c r="AZ462" s="14">
        <v>0.122927894134979</v>
      </c>
      <c r="BA462" s="14">
        <v>9.5340479748836707E-2</v>
      </c>
      <c r="BB462" s="14"/>
      <c r="BC462" s="14">
        <v>0.122732170928053</v>
      </c>
      <c r="BD462" s="14">
        <v>0</v>
      </c>
      <c r="BE462" s="14"/>
      <c r="BF462" s="14">
        <v>0.106226564725399</v>
      </c>
      <c r="BG462" s="14">
        <v>0.12232140233708801</v>
      </c>
      <c r="BH462" s="14">
        <v>0.12823505444932101</v>
      </c>
      <c r="BI462" s="14">
        <v>0.14049082209668801</v>
      </c>
      <c r="BJ462" s="14"/>
      <c r="BK462" s="14">
        <v>0.129267051772776</v>
      </c>
      <c r="BL462" s="14">
        <v>0.110290713288774</v>
      </c>
      <c r="BM462" s="14">
        <v>0.128071217028456</v>
      </c>
      <c r="BN462" s="14">
        <v>0.11773475564538</v>
      </c>
      <c r="BO462" s="14"/>
      <c r="BP462" s="14">
        <v>0.13260486019811901</v>
      </c>
      <c r="BQ462" s="14">
        <v>0.115926836875569</v>
      </c>
      <c r="BR462" s="14">
        <v>0</v>
      </c>
      <c r="BS462" s="14">
        <v>0.100371883950507</v>
      </c>
      <c r="BT462" s="14">
        <v>0.14822565214557501</v>
      </c>
    </row>
    <row r="463" spans="2:72" x14ac:dyDescent="0.35">
      <c r="B463" t="s">
        <v>236</v>
      </c>
      <c r="C463" s="14">
        <v>0.24860852790438001</v>
      </c>
      <c r="D463" s="14">
        <v>0.28034040830436102</v>
      </c>
      <c r="E463" s="14">
        <v>0.21334976192739499</v>
      </c>
      <c r="F463" s="14"/>
      <c r="G463" s="14">
        <v>0.22934044451351401</v>
      </c>
      <c r="H463" s="14">
        <v>0.25143303575095999</v>
      </c>
      <c r="I463" s="14">
        <v>0.26346191511389999</v>
      </c>
      <c r="J463" s="14">
        <v>0.22533032332297401</v>
      </c>
      <c r="K463" s="14">
        <v>0.24422196885636599</v>
      </c>
      <c r="L463" s="14">
        <v>0.27775100425396299</v>
      </c>
      <c r="M463" s="14"/>
      <c r="N463" s="14">
        <v>0.275411609632365</v>
      </c>
      <c r="O463" s="14">
        <v>0.238354194774408</v>
      </c>
      <c r="P463" s="14">
        <v>0.240129264705568</v>
      </c>
      <c r="Q463" s="14">
        <v>0.206354342118516</v>
      </c>
      <c r="R463" s="14"/>
      <c r="S463" s="14">
        <v>0.28733973672169599</v>
      </c>
      <c r="T463" s="14">
        <v>0.21682880195998899</v>
      </c>
      <c r="U463" s="14">
        <v>0.249695569403344</v>
      </c>
      <c r="V463" s="14">
        <v>0.26673862939151199</v>
      </c>
      <c r="W463" s="14">
        <v>0.243953024663215</v>
      </c>
      <c r="X463" s="14">
        <v>0.25527471489636699</v>
      </c>
      <c r="Y463" s="14">
        <v>0.27310672062069302</v>
      </c>
      <c r="Z463" s="14">
        <v>0.17380640829274499</v>
      </c>
      <c r="AA463" s="14">
        <v>0.23189808840531501</v>
      </c>
      <c r="AB463" s="14">
        <v>0.21960555523330899</v>
      </c>
      <c r="AC463" s="14">
        <v>0.22770289345382499</v>
      </c>
      <c r="AD463" s="14">
        <v>0.26396518245022899</v>
      </c>
      <c r="AE463" s="14"/>
      <c r="AF463" s="14">
        <v>0.19819179535390499</v>
      </c>
      <c r="AG463" s="14">
        <v>0.26841269684278601</v>
      </c>
      <c r="AH463" s="14">
        <v>0.261127183626782</v>
      </c>
      <c r="AI463" s="14">
        <v>0.279451871020859</v>
      </c>
      <c r="AJ463" s="14">
        <v>0.29078135305513703</v>
      </c>
      <c r="AK463" s="14"/>
      <c r="AL463" s="14">
        <v>0.20412869008047199</v>
      </c>
      <c r="AM463" s="14">
        <v>0.15865453162072099</v>
      </c>
      <c r="AN463" s="14">
        <v>0.29755175295482</v>
      </c>
      <c r="AO463" s="14">
        <v>0.17274270593480101</v>
      </c>
      <c r="AP463" s="14">
        <v>0.21428853517558499</v>
      </c>
      <c r="AQ463" s="14">
        <v>0.23801920230379101</v>
      </c>
      <c r="AR463" s="14">
        <v>0.26503112123287398</v>
      </c>
      <c r="AS463" s="14">
        <v>0.25050117494483598</v>
      </c>
      <c r="AT463" s="14">
        <v>0.26207400282114302</v>
      </c>
      <c r="AU463" s="14">
        <v>0.29641349238263598</v>
      </c>
      <c r="AV463" s="14">
        <v>0.23950602264593801</v>
      </c>
      <c r="AW463" s="14">
        <v>0.25794398949738401</v>
      </c>
      <c r="AX463" s="14">
        <v>0.23605653033578899</v>
      </c>
      <c r="AY463" s="14">
        <v>0.25759961315067398</v>
      </c>
      <c r="AZ463" s="14">
        <v>0.24636490006495401</v>
      </c>
      <c r="BA463" s="14">
        <v>0.26221082016999298</v>
      </c>
      <c r="BB463" s="14"/>
      <c r="BC463" s="14">
        <v>0.24860852790438001</v>
      </c>
      <c r="BD463" s="14">
        <v>0</v>
      </c>
      <c r="BE463" s="14"/>
      <c r="BF463" s="14">
        <v>0.26326263183711901</v>
      </c>
      <c r="BG463" s="14">
        <v>0.27643120522224601</v>
      </c>
      <c r="BH463" s="14">
        <v>0.23092946697067901</v>
      </c>
      <c r="BI463" s="14">
        <v>0.19948021558416801</v>
      </c>
      <c r="BJ463" s="14"/>
      <c r="BK463" s="14">
        <v>0.27437731063949899</v>
      </c>
      <c r="BL463" s="14">
        <v>0.27594432584774697</v>
      </c>
      <c r="BM463" s="14">
        <v>0.23883007044659099</v>
      </c>
      <c r="BN463" s="14">
        <v>0.20981008650722599</v>
      </c>
      <c r="BO463" s="14"/>
      <c r="BP463" s="14">
        <v>0.25299623029606999</v>
      </c>
      <c r="BQ463" s="14">
        <v>0.26622174084311201</v>
      </c>
      <c r="BR463" s="14">
        <v>0</v>
      </c>
      <c r="BS463" s="14">
        <v>0.25309636481971198</v>
      </c>
      <c r="BT463" s="14">
        <v>0.22513953510360701</v>
      </c>
    </row>
    <row r="464" spans="2:72" x14ac:dyDescent="0.35">
      <c r="B464" t="s">
        <v>237</v>
      </c>
      <c r="C464" s="14">
        <v>0.28964997207845899</v>
      </c>
      <c r="D464" s="14">
        <v>0.269076917249298</v>
      </c>
      <c r="E464" s="14">
        <v>0.31151702932630398</v>
      </c>
      <c r="F464" s="14"/>
      <c r="G464" s="14">
        <v>0.32980192259316599</v>
      </c>
      <c r="H464" s="14">
        <v>0.32239847790183501</v>
      </c>
      <c r="I464" s="14">
        <v>0.28257985275953601</v>
      </c>
      <c r="J464" s="14">
        <v>0.25988770550654799</v>
      </c>
      <c r="K464" s="14">
        <v>0.26488005746454402</v>
      </c>
      <c r="L464" s="14">
        <v>0.356508267040619</v>
      </c>
      <c r="M464" s="14"/>
      <c r="N464" s="14">
        <v>0.33004530197608101</v>
      </c>
      <c r="O464" s="14">
        <v>0.28111676053255502</v>
      </c>
      <c r="P464" s="14">
        <v>0.24197149265864901</v>
      </c>
      <c r="Q464" s="14">
        <v>0.261075982776931</v>
      </c>
      <c r="R464" s="14"/>
      <c r="S464" s="14">
        <v>0.30946664864538398</v>
      </c>
      <c r="T464" s="14">
        <v>0.28819764624400201</v>
      </c>
      <c r="U464" s="14">
        <v>0.327686273891168</v>
      </c>
      <c r="V464" s="14">
        <v>0.266259968780999</v>
      </c>
      <c r="W464" s="14">
        <v>0.285867472174819</v>
      </c>
      <c r="X464" s="14">
        <v>0.314329600243894</v>
      </c>
      <c r="Y464" s="14">
        <v>0.27442438821903498</v>
      </c>
      <c r="Z464" s="14">
        <v>0.29421484709257401</v>
      </c>
      <c r="AA464" s="14">
        <v>0.27187938268710399</v>
      </c>
      <c r="AB464" s="14">
        <v>0.29145298982649398</v>
      </c>
      <c r="AC464" s="14">
        <v>0.24859595769411799</v>
      </c>
      <c r="AD464" s="14">
        <v>0.227101794115525</v>
      </c>
      <c r="AE464" s="14"/>
      <c r="AF464" s="14">
        <v>0.26099807707056399</v>
      </c>
      <c r="AG464" s="14">
        <v>0.276458181792476</v>
      </c>
      <c r="AH464" s="14">
        <v>0.27305063840427601</v>
      </c>
      <c r="AI464" s="14">
        <v>0.33577510151668399</v>
      </c>
      <c r="AJ464" s="14">
        <v>0.29018451009906199</v>
      </c>
      <c r="AK464" s="14"/>
      <c r="AL464" s="14">
        <v>9.3885060419166805E-2</v>
      </c>
      <c r="AM464" s="14">
        <v>0.24472809538350801</v>
      </c>
      <c r="AN464" s="14">
        <v>0.25760471298010701</v>
      </c>
      <c r="AO464" s="14">
        <v>0.30477410941217697</v>
      </c>
      <c r="AP464" s="14">
        <v>0.26431125138629902</v>
      </c>
      <c r="AQ464" s="14">
        <v>0.22553479348979899</v>
      </c>
      <c r="AR464" s="14">
        <v>0.24305074088227599</v>
      </c>
      <c r="AS464" s="14">
        <v>0.31519010103693901</v>
      </c>
      <c r="AT464" s="14">
        <v>0.264408699306169</v>
      </c>
      <c r="AU464" s="14">
        <v>0.21514780879074399</v>
      </c>
      <c r="AV464" s="14">
        <v>0.32723363835445202</v>
      </c>
      <c r="AW464" s="14">
        <v>0.30454313979970299</v>
      </c>
      <c r="AX464" s="14">
        <v>0.27553329522077002</v>
      </c>
      <c r="AY464" s="14">
        <v>0.25369219638936502</v>
      </c>
      <c r="AZ464" s="14">
        <v>0.39643835939118399</v>
      </c>
      <c r="BA464" s="14">
        <v>0.36350075948237498</v>
      </c>
      <c r="BB464" s="14"/>
      <c r="BC464" s="14">
        <v>0.28964997207845899</v>
      </c>
      <c r="BD464" s="14">
        <v>0</v>
      </c>
      <c r="BE464" s="14"/>
      <c r="BF464" s="14">
        <v>0.30454880349864299</v>
      </c>
      <c r="BG464" s="14">
        <v>0.28744311140824302</v>
      </c>
      <c r="BH464" s="14">
        <v>0.29489362595972002</v>
      </c>
      <c r="BI464" s="14">
        <v>0.25753927448241198</v>
      </c>
      <c r="BJ464" s="14"/>
      <c r="BK464" s="14">
        <v>0.32141862064278698</v>
      </c>
      <c r="BL464" s="14">
        <v>0.28009938944943003</v>
      </c>
      <c r="BM464" s="14">
        <v>0.30550917473414901</v>
      </c>
      <c r="BN464" s="14">
        <v>0.23066480367342401</v>
      </c>
      <c r="BO464" s="14"/>
      <c r="BP464" s="14">
        <v>0.29910435830595999</v>
      </c>
      <c r="BQ464" s="14">
        <v>0.23738947022649301</v>
      </c>
      <c r="BR464" s="14">
        <v>1</v>
      </c>
      <c r="BS464" s="14">
        <v>0.34598806174311802</v>
      </c>
      <c r="BT464" s="14">
        <v>0.22011956970004801</v>
      </c>
    </row>
    <row r="465" spans="2:72" x14ac:dyDescent="0.35">
      <c r="B465" t="s">
        <v>238</v>
      </c>
      <c r="C465" s="14">
        <v>0.17194862815501799</v>
      </c>
      <c r="D465" s="14">
        <v>0.125019185229856</v>
      </c>
      <c r="E465" s="14">
        <v>0.222766876391332</v>
      </c>
      <c r="F465" s="14"/>
      <c r="G465" s="14">
        <v>0.112051026075094</v>
      </c>
      <c r="H465" s="14">
        <v>0.158049269284633</v>
      </c>
      <c r="I465" s="14">
        <v>0.17469025215828701</v>
      </c>
      <c r="J465" s="14">
        <v>0.189967602676957</v>
      </c>
      <c r="K465" s="14">
        <v>0.20026742393001201</v>
      </c>
      <c r="L465" s="14">
        <v>9.5094425853952197E-2</v>
      </c>
      <c r="M465" s="14"/>
      <c r="N465" s="14">
        <v>0.174619023311782</v>
      </c>
      <c r="O465" s="14">
        <v>0.17868765180544999</v>
      </c>
      <c r="P465" s="14">
        <v>0.167485458362022</v>
      </c>
      <c r="Q465" s="14">
        <v>0.16374317061093199</v>
      </c>
      <c r="R465" s="14"/>
      <c r="S465" s="14">
        <v>0.122505053639082</v>
      </c>
      <c r="T465" s="14">
        <v>0.209730969325017</v>
      </c>
      <c r="U465" s="14">
        <v>0.14657380662445699</v>
      </c>
      <c r="V465" s="14">
        <v>0.14675901992627499</v>
      </c>
      <c r="W465" s="14">
        <v>0.16638415331155901</v>
      </c>
      <c r="X465" s="14">
        <v>0.16876148816440101</v>
      </c>
      <c r="Y465" s="14">
        <v>0.15174644385312</v>
      </c>
      <c r="Z465" s="14">
        <v>0.138215889945246</v>
      </c>
      <c r="AA465" s="14">
        <v>0.18981530928073501</v>
      </c>
      <c r="AB465" s="14">
        <v>0.22411850140012499</v>
      </c>
      <c r="AC465" s="14">
        <v>0.28175746045559102</v>
      </c>
      <c r="AD465" s="14">
        <v>0.22155163320093099</v>
      </c>
      <c r="AE465" s="14"/>
      <c r="AF465" s="14">
        <v>0.208115061749408</v>
      </c>
      <c r="AG465" s="14">
        <v>0.167937251478771</v>
      </c>
      <c r="AH465" s="14">
        <v>0.17874003102086999</v>
      </c>
      <c r="AI465" s="14">
        <v>0.149205901786155</v>
      </c>
      <c r="AJ465" s="14">
        <v>0.20618753865252001</v>
      </c>
      <c r="AK465" s="14"/>
      <c r="AL465" s="14">
        <v>0.20382258982965701</v>
      </c>
      <c r="AM465" s="14">
        <v>0.12522356441056601</v>
      </c>
      <c r="AN465" s="14">
        <v>0.142152099443696</v>
      </c>
      <c r="AO465" s="14">
        <v>0.18953373946111499</v>
      </c>
      <c r="AP465" s="14">
        <v>0.16215414101998901</v>
      </c>
      <c r="AQ465" s="14">
        <v>0.225906810536429</v>
      </c>
      <c r="AR465" s="14">
        <v>0.206547575000426</v>
      </c>
      <c r="AS465" s="14">
        <v>9.6614861413376399E-2</v>
      </c>
      <c r="AT465" s="14">
        <v>0.207086739228282</v>
      </c>
      <c r="AU465" s="14">
        <v>0.226293864748042</v>
      </c>
      <c r="AV465" s="14">
        <v>9.9383010080072096E-2</v>
      </c>
      <c r="AW465" s="14">
        <v>0.19299158893436499</v>
      </c>
      <c r="AX465" s="14">
        <v>0.15949487619216199</v>
      </c>
      <c r="AY465" s="14">
        <v>0.19234649500718301</v>
      </c>
      <c r="AZ465" s="14">
        <v>0.102841669962992</v>
      </c>
      <c r="BA465" s="14">
        <v>0.18516145397110501</v>
      </c>
      <c r="BB465" s="14"/>
      <c r="BC465" s="14">
        <v>0.17194862815501799</v>
      </c>
      <c r="BD465" s="14">
        <v>0</v>
      </c>
      <c r="BE465" s="14"/>
      <c r="BF465" s="14">
        <v>0.15034763234911699</v>
      </c>
      <c r="BG465" s="14">
        <v>0.167681453151523</v>
      </c>
      <c r="BH465" s="14">
        <v>0.188143390128929</v>
      </c>
      <c r="BI465" s="14">
        <v>0.18424958335236499</v>
      </c>
      <c r="BJ465" s="14"/>
      <c r="BK465" s="14">
        <v>0.13307804163008899</v>
      </c>
      <c r="BL465" s="14">
        <v>0.18008821115517801</v>
      </c>
      <c r="BM465" s="14">
        <v>0.174291296206322</v>
      </c>
      <c r="BN465" s="14">
        <v>0.20234662149309399</v>
      </c>
      <c r="BO465" s="14"/>
      <c r="BP465" s="14">
        <v>0.15256882668082999</v>
      </c>
      <c r="BQ465" s="14">
        <v>0.202033623500909</v>
      </c>
      <c r="BR465" s="14">
        <v>0</v>
      </c>
      <c r="BS465" s="14">
        <v>0.19229456730977401</v>
      </c>
      <c r="BT465" s="14">
        <v>0.149225664695676</v>
      </c>
    </row>
    <row r="466" spans="2:72" x14ac:dyDescent="0.35">
      <c r="B466" t="s">
        <v>102</v>
      </c>
      <c r="C466" s="14">
        <v>3.1900957280076803E-2</v>
      </c>
      <c r="D466" s="14">
        <v>3.0353485036784301E-2</v>
      </c>
      <c r="E466" s="14">
        <v>3.3658198528603203E-2</v>
      </c>
      <c r="F466" s="14"/>
      <c r="G466" s="14">
        <v>1.14908287032156E-2</v>
      </c>
      <c r="H466" s="14">
        <v>1.36593550134086E-2</v>
      </c>
      <c r="I466" s="14">
        <v>3.9735728614455103E-2</v>
      </c>
      <c r="J466" s="14">
        <v>3.7930560414489098E-2</v>
      </c>
      <c r="K466" s="14">
        <v>5.2205632644118302E-2</v>
      </c>
      <c r="L466" s="14">
        <v>8.92467714902829E-2</v>
      </c>
      <c r="M466" s="14"/>
      <c r="N466" s="14">
        <v>1.91504721847334E-2</v>
      </c>
      <c r="O466" s="14">
        <v>3.35976189236947E-2</v>
      </c>
      <c r="P466" s="14">
        <v>3.6900237331303397E-2</v>
      </c>
      <c r="Q466" s="14">
        <v>5.4923168971882798E-2</v>
      </c>
      <c r="R466" s="14"/>
      <c r="S466" s="14">
        <v>3.30945136837879E-2</v>
      </c>
      <c r="T466" s="14">
        <v>1.8639390664724E-2</v>
      </c>
      <c r="U466" s="14">
        <v>6.15031922821676E-2</v>
      </c>
      <c r="V466" s="14">
        <v>3.08166157838063E-2</v>
      </c>
      <c r="W466" s="14">
        <v>1.47500762483304E-2</v>
      </c>
      <c r="X466" s="14">
        <v>1.8390902374297101E-2</v>
      </c>
      <c r="Y466" s="14">
        <v>6.6183208181317094E-2</v>
      </c>
      <c r="Z466" s="14">
        <v>3.4198532582765298E-2</v>
      </c>
      <c r="AA466" s="14">
        <v>1.85398783559481E-2</v>
      </c>
      <c r="AB466" s="14">
        <v>4.7106150108384703E-2</v>
      </c>
      <c r="AC466" s="14">
        <v>2.5040654432144399E-2</v>
      </c>
      <c r="AD466" s="14">
        <v>4.5886121418269303E-2</v>
      </c>
      <c r="AE466" s="14"/>
      <c r="AF466" s="14">
        <v>5.15225380075389E-2</v>
      </c>
      <c r="AG466" s="14">
        <v>2.9173770181330001E-2</v>
      </c>
      <c r="AH466" s="14">
        <v>3.10103319952744E-2</v>
      </c>
      <c r="AI466" s="14">
        <v>1.2068122672310199E-2</v>
      </c>
      <c r="AJ466" s="14">
        <v>1.03743389167691E-2</v>
      </c>
      <c r="AK466" s="14"/>
      <c r="AL466" s="14">
        <v>0</v>
      </c>
      <c r="AM466" s="14">
        <v>0.131513624076322</v>
      </c>
      <c r="AN466" s="14">
        <v>5.64733337827827E-2</v>
      </c>
      <c r="AO466" s="14">
        <v>5.2694082214548701E-2</v>
      </c>
      <c r="AP466" s="14">
        <v>4.45650354341912E-2</v>
      </c>
      <c r="AQ466" s="14">
        <v>8.5629921335849801E-3</v>
      </c>
      <c r="AR466" s="14">
        <v>3.1715250992638201E-2</v>
      </c>
      <c r="AS466" s="14">
        <v>1.7599734600499999E-2</v>
      </c>
      <c r="AT466" s="14">
        <v>3.88028417268294E-2</v>
      </c>
      <c r="AU466" s="14">
        <v>4.7093768652299597E-2</v>
      </c>
      <c r="AV466" s="14">
        <v>1.15688694874631E-2</v>
      </c>
      <c r="AW466" s="14">
        <v>2.8993469688426601E-2</v>
      </c>
      <c r="AX466" s="14">
        <v>3.89427265606156E-2</v>
      </c>
      <c r="AY466" s="14">
        <v>2.40687755674984E-2</v>
      </c>
      <c r="AZ466" s="14">
        <v>8.8703418489395804E-3</v>
      </c>
      <c r="BA466" s="14">
        <v>1.84818355513005E-2</v>
      </c>
      <c r="BB466" s="14"/>
      <c r="BC466" s="14">
        <v>3.1900957280076803E-2</v>
      </c>
      <c r="BD466" s="14">
        <v>0</v>
      </c>
      <c r="BE466" s="14"/>
      <c r="BF466" s="14">
        <v>1.7049397484982898E-2</v>
      </c>
      <c r="BG466" s="14">
        <v>3.1449860741278597E-2</v>
      </c>
      <c r="BH466" s="14">
        <v>3.2480043780591598E-2</v>
      </c>
      <c r="BI466" s="14">
        <v>5.7383591552507399E-2</v>
      </c>
      <c r="BJ466" s="14"/>
      <c r="BK466" s="14">
        <v>1.9872515065876901E-2</v>
      </c>
      <c r="BL466" s="14">
        <v>3.4429711339105197E-2</v>
      </c>
      <c r="BM466" s="14">
        <v>2.20923556526448E-2</v>
      </c>
      <c r="BN466" s="14">
        <v>6.3414865133797502E-2</v>
      </c>
      <c r="BO466" s="14"/>
      <c r="BP466" s="14">
        <v>2.0494150190520099E-2</v>
      </c>
      <c r="BQ466" s="14">
        <v>5.4317977044129002E-2</v>
      </c>
      <c r="BR466" s="14">
        <v>0</v>
      </c>
      <c r="BS466" s="14">
        <v>1.36721245658069E-2</v>
      </c>
      <c r="BT466" s="14">
        <v>6.17391400882462E-2</v>
      </c>
    </row>
    <row r="467" spans="2:72" x14ac:dyDescent="0.35">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row>
    <row r="468" spans="2:72" x14ac:dyDescent="0.35">
      <c r="B468" s="6" t="s">
        <v>244</v>
      </c>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row>
    <row r="469" spans="2:72" x14ac:dyDescent="0.35">
      <c r="B469" s="21" t="s">
        <v>240</v>
      </c>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row>
    <row r="470" spans="2:72" x14ac:dyDescent="0.35">
      <c r="B470" t="s">
        <v>233</v>
      </c>
      <c r="C470" s="14">
        <v>2.4073736937060702E-2</v>
      </c>
      <c r="D470" s="14">
        <v>2.9723620914824202E-2</v>
      </c>
      <c r="E470" s="14">
        <v>1.80948557978791E-2</v>
      </c>
      <c r="F470" s="14"/>
      <c r="G470" s="14">
        <v>2.6211228434201699E-2</v>
      </c>
      <c r="H470" s="14">
        <v>1.8675836947011599E-2</v>
      </c>
      <c r="I470" s="14">
        <v>2.2682897188787701E-2</v>
      </c>
      <c r="J470" s="14">
        <v>3.2510049058782901E-2</v>
      </c>
      <c r="K470" s="14">
        <v>2.5102455614048998E-2</v>
      </c>
      <c r="L470" s="14">
        <v>0</v>
      </c>
      <c r="M470" s="14"/>
      <c r="N470" s="14">
        <v>1.11964827932913E-2</v>
      </c>
      <c r="O470" s="14">
        <v>1.65586088792525E-2</v>
      </c>
      <c r="P470" s="14">
        <v>2.5969985068842901E-2</v>
      </c>
      <c r="Q470" s="14">
        <v>6.4136063323336906E-2</v>
      </c>
      <c r="R470" s="14"/>
      <c r="S470" s="14">
        <v>2.2040599244015999E-2</v>
      </c>
      <c r="T470" s="14">
        <v>1.42422313906244E-2</v>
      </c>
      <c r="U470" s="14">
        <v>1.4917938016559801E-2</v>
      </c>
      <c r="V470" s="14">
        <v>3.0777887548728601E-2</v>
      </c>
      <c r="W470" s="14">
        <v>7.2079327701180702E-3</v>
      </c>
      <c r="X470" s="14">
        <v>2.8318892125022199E-2</v>
      </c>
      <c r="Y470" s="14">
        <v>3.0394382135905E-2</v>
      </c>
      <c r="Z470" s="14">
        <v>3.50591759501084E-2</v>
      </c>
      <c r="AA470" s="14">
        <v>3.4562249366613701E-2</v>
      </c>
      <c r="AB470" s="14">
        <v>1.42433158292659E-2</v>
      </c>
      <c r="AC470" s="14">
        <v>2.6017705359136899E-2</v>
      </c>
      <c r="AD470" s="14">
        <v>4.9723187190515702E-2</v>
      </c>
      <c r="AE470" s="14"/>
      <c r="AF470" s="14">
        <v>3.9071317453500599E-2</v>
      </c>
      <c r="AG470" s="14">
        <v>2.3757884415924801E-2</v>
      </c>
      <c r="AH470" s="14">
        <v>2.4927185328922599E-2</v>
      </c>
      <c r="AI470" s="14">
        <v>7.4637140897337601E-3</v>
      </c>
      <c r="AJ470" s="14">
        <v>0</v>
      </c>
      <c r="AK470" s="14"/>
      <c r="AL470" s="14">
        <v>0.29530716108754501</v>
      </c>
      <c r="AM470" s="14">
        <v>5.44759927003933E-2</v>
      </c>
      <c r="AN470" s="14">
        <v>5.6057153269603303E-2</v>
      </c>
      <c r="AO470" s="14">
        <v>4.0493035617591301E-2</v>
      </c>
      <c r="AP470" s="14">
        <v>5.9998599050645501E-2</v>
      </c>
      <c r="AQ470" s="14">
        <v>2.21777861963217E-2</v>
      </c>
      <c r="AR470" s="14">
        <v>6.3930548135341398E-3</v>
      </c>
      <c r="AS470" s="14">
        <v>7.8580148911825201E-3</v>
      </c>
      <c r="AT470" s="14">
        <v>3.8205098593672902E-2</v>
      </c>
      <c r="AU470" s="14">
        <v>3.5945951786220301E-2</v>
      </c>
      <c r="AV470" s="14">
        <v>2.4441269342961001E-2</v>
      </c>
      <c r="AW470" s="14">
        <v>7.16817527908588E-3</v>
      </c>
      <c r="AX470" s="14">
        <v>1.36196402329952E-2</v>
      </c>
      <c r="AY470" s="14">
        <v>0</v>
      </c>
      <c r="AZ470" s="14">
        <v>0</v>
      </c>
      <c r="BA470" s="14">
        <v>1.63088891915509E-2</v>
      </c>
      <c r="BB470" s="14"/>
      <c r="BC470" s="14">
        <v>2.4073736937060702E-2</v>
      </c>
      <c r="BD470" s="14">
        <v>0</v>
      </c>
      <c r="BE470" s="14"/>
      <c r="BF470" s="14">
        <v>1.55370104624604E-2</v>
      </c>
      <c r="BG470" s="14">
        <v>1.1274752232458199E-2</v>
      </c>
      <c r="BH470" s="14">
        <v>2.9290214417458701E-2</v>
      </c>
      <c r="BI470" s="14">
        <v>5.6002033818244902E-2</v>
      </c>
      <c r="BJ470" s="14"/>
      <c r="BK470" s="14">
        <v>1.21099576315187E-2</v>
      </c>
      <c r="BL470" s="14">
        <v>1.2580189831094201E-2</v>
      </c>
      <c r="BM470" s="14">
        <v>2.29228154435904E-2</v>
      </c>
      <c r="BN470" s="14">
        <v>5.2722008917899799E-2</v>
      </c>
      <c r="BO470" s="14"/>
      <c r="BP470" s="14">
        <v>1.9230829306916102E-2</v>
      </c>
      <c r="BQ470" s="14">
        <v>1.8394703903129101E-2</v>
      </c>
      <c r="BR470" s="14">
        <v>0</v>
      </c>
      <c r="BS470" s="14">
        <v>1.21273061325393E-2</v>
      </c>
      <c r="BT470" s="14">
        <v>5.31697342484274E-2</v>
      </c>
    </row>
    <row r="471" spans="2:72" x14ac:dyDescent="0.35">
      <c r="B471" t="s">
        <v>234</v>
      </c>
      <c r="C471" s="14">
        <v>6.3147249399055694E-2</v>
      </c>
      <c r="D471" s="14">
        <v>5.1083529242365498E-2</v>
      </c>
      <c r="E471" s="14">
        <v>7.6269521587651698E-2</v>
      </c>
      <c r="F471" s="14"/>
      <c r="G471" s="14">
        <v>7.0659988422570999E-2</v>
      </c>
      <c r="H471" s="14">
        <v>4.8982540441375198E-2</v>
      </c>
      <c r="I471" s="14">
        <v>6.3522485878543006E-2</v>
      </c>
      <c r="J471" s="14">
        <v>6.95127305729904E-2</v>
      </c>
      <c r="K471" s="14">
        <v>0.101719980469628</v>
      </c>
      <c r="L471" s="14">
        <v>0</v>
      </c>
      <c r="M471" s="14"/>
      <c r="N471" s="14">
        <v>5.0526583541507498E-2</v>
      </c>
      <c r="O471" s="14">
        <v>5.7229141623902302E-2</v>
      </c>
      <c r="P471" s="14">
        <v>7.8876205820442094E-2</v>
      </c>
      <c r="Q471" s="14">
        <v>8.22459438623553E-2</v>
      </c>
      <c r="R471" s="14"/>
      <c r="S471" s="14">
        <v>5.1894169476586698E-2</v>
      </c>
      <c r="T471" s="14">
        <v>5.75103537471153E-2</v>
      </c>
      <c r="U471" s="14">
        <v>8.3396622182367194E-2</v>
      </c>
      <c r="V471" s="14">
        <v>7.6310484881595794E-2</v>
      </c>
      <c r="W471" s="14">
        <v>5.9855463449853798E-2</v>
      </c>
      <c r="X471" s="14">
        <v>7.6718702544706405E-2</v>
      </c>
      <c r="Y471" s="14">
        <v>6.2073915728675197E-2</v>
      </c>
      <c r="Z471" s="14">
        <v>9.0548007425731103E-2</v>
      </c>
      <c r="AA471" s="14">
        <v>5.6388684516771898E-2</v>
      </c>
      <c r="AB471" s="14">
        <v>4.3483145435403103E-2</v>
      </c>
      <c r="AC471" s="14">
        <v>8.9551078700341E-2</v>
      </c>
      <c r="AD471" s="14">
        <v>3.8607267995244499E-2</v>
      </c>
      <c r="AE471" s="14"/>
      <c r="AF471" s="14">
        <v>8.72252733561584E-2</v>
      </c>
      <c r="AG471" s="14">
        <v>6.19987666270546E-2</v>
      </c>
      <c r="AH471" s="14">
        <v>5.1444317159893997E-2</v>
      </c>
      <c r="AI471" s="14">
        <v>5.6408849874854797E-2</v>
      </c>
      <c r="AJ471" s="14">
        <v>4.39481255114198E-2</v>
      </c>
      <c r="AK471" s="14"/>
      <c r="AL471" s="14">
        <v>0.10013734320883599</v>
      </c>
      <c r="AM471" s="14">
        <v>5.8630383640286603E-2</v>
      </c>
      <c r="AN471" s="14">
        <v>7.3248830357097297E-2</v>
      </c>
      <c r="AO471" s="14">
        <v>0.13249631252590499</v>
      </c>
      <c r="AP471" s="14">
        <v>0.101080145311595</v>
      </c>
      <c r="AQ471" s="14">
        <v>0.103890875466099</v>
      </c>
      <c r="AR471" s="14">
        <v>5.6593762619073701E-2</v>
      </c>
      <c r="AS471" s="14">
        <v>2.8905474258920701E-2</v>
      </c>
      <c r="AT471" s="14">
        <v>6.3178989630361101E-2</v>
      </c>
      <c r="AU471" s="14">
        <v>3.6194589588778601E-2</v>
      </c>
      <c r="AV471" s="14">
        <v>4.6132814889497997E-2</v>
      </c>
      <c r="AW471" s="14">
        <v>4.6975590675948503E-2</v>
      </c>
      <c r="AX471" s="14">
        <v>7.8769233538150296E-2</v>
      </c>
      <c r="AY471" s="14">
        <v>7.2748483218243107E-2</v>
      </c>
      <c r="AZ471" s="14">
        <v>2.9353123053823E-2</v>
      </c>
      <c r="BA471" s="14">
        <v>4.86696919092428E-2</v>
      </c>
      <c r="BB471" s="14"/>
      <c r="BC471" s="14">
        <v>6.3147249399055694E-2</v>
      </c>
      <c r="BD471" s="14">
        <v>0</v>
      </c>
      <c r="BE471" s="14"/>
      <c r="BF471" s="14">
        <v>4.5035297558814497E-2</v>
      </c>
      <c r="BG471" s="14">
        <v>6.7875707148427597E-2</v>
      </c>
      <c r="BH471" s="14">
        <v>5.5212703498667297E-2</v>
      </c>
      <c r="BI471" s="14">
        <v>0.100991685439403</v>
      </c>
      <c r="BJ471" s="14"/>
      <c r="BK471" s="14">
        <v>3.4445769011451202E-2</v>
      </c>
      <c r="BL471" s="14">
        <v>4.5702345616473197E-2</v>
      </c>
      <c r="BM471" s="14">
        <v>7.0171570906752301E-2</v>
      </c>
      <c r="BN471" s="14">
        <v>0.10021356900747</v>
      </c>
      <c r="BO471" s="14"/>
      <c r="BP471" s="14">
        <v>8.0000327557608594E-2</v>
      </c>
      <c r="BQ471" s="14">
        <v>5.6678905355024199E-2</v>
      </c>
      <c r="BR471" s="14">
        <v>0</v>
      </c>
      <c r="BS471" s="14">
        <v>2.79759943821908E-2</v>
      </c>
      <c r="BT471" s="14">
        <v>9.8021950960033299E-2</v>
      </c>
    </row>
    <row r="472" spans="2:72" x14ac:dyDescent="0.35">
      <c r="B472" t="s">
        <v>235</v>
      </c>
      <c r="C472" s="14">
        <v>0.127191732130085</v>
      </c>
      <c r="D472" s="14">
        <v>0.13540075920969799</v>
      </c>
      <c r="E472" s="14">
        <v>0.118791328297826</v>
      </c>
      <c r="F472" s="14"/>
      <c r="G472" s="14">
        <v>0.125013793706684</v>
      </c>
      <c r="H472" s="14">
        <v>0.151365074553514</v>
      </c>
      <c r="I472" s="14">
        <v>0.11992268941022299</v>
      </c>
      <c r="J472" s="14">
        <v>0.124921705154526</v>
      </c>
      <c r="K472" s="14">
        <v>7.5218935275454799E-2</v>
      </c>
      <c r="L472" s="14">
        <v>9.5184432863217094E-2</v>
      </c>
      <c r="M472" s="14"/>
      <c r="N472" s="14">
        <v>0.11101324734277999</v>
      </c>
      <c r="O472" s="14">
        <v>0.15368744090247</v>
      </c>
      <c r="P472" s="14">
        <v>0.13307666161968401</v>
      </c>
      <c r="Q472" s="14">
        <v>0.124459953393074</v>
      </c>
      <c r="R472" s="14"/>
      <c r="S472" s="14">
        <v>0.15660650422699399</v>
      </c>
      <c r="T472" s="14">
        <v>9.6488279693944801E-2</v>
      </c>
      <c r="U472" s="14">
        <v>0.124133079417865</v>
      </c>
      <c r="V472" s="14">
        <v>0.116233911308493</v>
      </c>
      <c r="W472" s="14">
        <v>0.16015365397537101</v>
      </c>
      <c r="X472" s="14">
        <v>8.3348735641664298E-2</v>
      </c>
      <c r="Y472" s="14">
        <v>0.123292961008452</v>
      </c>
      <c r="Z472" s="14">
        <v>0.123570778389423</v>
      </c>
      <c r="AA472" s="14">
        <v>0.14460941111334799</v>
      </c>
      <c r="AB472" s="14">
        <v>0.136698879712742</v>
      </c>
      <c r="AC472" s="14">
        <v>0.14174150401421701</v>
      </c>
      <c r="AD472" s="14">
        <v>8.9726548766408995E-2</v>
      </c>
      <c r="AE472" s="14"/>
      <c r="AF472" s="14">
        <v>0.11509059312516499</v>
      </c>
      <c r="AG472" s="14">
        <v>0.135210175180629</v>
      </c>
      <c r="AH472" s="14">
        <v>0.123269913925485</v>
      </c>
      <c r="AI472" s="14">
        <v>0.133817126424806</v>
      </c>
      <c r="AJ472" s="14">
        <v>0.15387348347831301</v>
      </c>
      <c r="AK472" s="14"/>
      <c r="AL472" s="14">
        <v>0</v>
      </c>
      <c r="AM472" s="14">
        <v>0.113173208247943</v>
      </c>
      <c r="AN472" s="14">
        <v>0.175540255408449</v>
      </c>
      <c r="AO472" s="14">
        <v>0.114390789137223</v>
      </c>
      <c r="AP472" s="14">
        <v>0.16018982571023599</v>
      </c>
      <c r="AQ472" s="14">
        <v>0.104544892034483</v>
      </c>
      <c r="AR472" s="14">
        <v>0.17222702117548599</v>
      </c>
      <c r="AS472" s="14">
        <v>0.12933195072721701</v>
      </c>
      <c r="AT472" s="14">
        <v>0.130741722459988</v>
      </c>
      <c r="AU472" s="14">
        <v>0.13655156974852101</v>
      </c>
      <c r="AV472" s="14">
        <v>0.136392936616965</v>
      </c>
      <c r="AW472" s="14">
        <v>9.8117524880187906E-2</v>
      </c>
      <c r="AX472" s="14">
        <v>0.14701132972692901</v>
      </c>
      <c r="AY472" s="14">
        <v>0.10954427061118201</v>
      </c>
      <c r="AZ472" s="14">
        <v>0.102971618342366</v>
      </c>
      <c r="BA472" s="14">
        <v>0.101889316545292</v>
      </c>
      <c r="BB472" s="14"/>
      <c r="BC472" s="14">
        <v>0.127191732130085</v>
      </c>
      <c r="BD472" s="14">
        <v>0</v>
      </c>
      <c r="BE472" s="14"/>
      <c r="BF472" s="14">
        <v>0.112699203249343</v>
      </c>
      <c r="BG472" s="14">
        <v>0.109206813950026</v>
      </c>
      <c r="BH472" s="14">
        <v>0.15643502184654101</v>
      </c>
      <c r="BI472" s="14">
        <v>0.12965331032715299</v>
      </c>
      <c r="BJ472" s="14"/>
      <c r="BK472" s="14">
        <v>0.118272451051981</v>
      </c>
      <c r="BL472" s="14">
        <v>0.112214282382403</v>
      </c>
      <c r="BM472" s="14">
        <v>0.13062140474278799</v>
      </c>
      <c r="BN472" s="14">
        <v>0.14657899119603199</v>
      </c>
      <c r="BO472" s="14"/>
      <c r="BP472" s="14">
        <v>0.15439288405018201</v>
      </c>
      <c r="BQ472" s="14">
        <v>9.4798222133814905E-2</v>
      </c>
      <c r="BR472" s="14">
        <v>0</v>
      </c>
      <c r="BS472" s="14">
        <v>9.2428173335763503E-2</v>
      </c>
      <c r="BT472" s="14">
        <v>0.16393985700140901</v>
      </c>
    </row>
    <row r="473" spans="2:72" x14ac:dyDescent="0.35">
      <c r="B473" t="s">
        <v>236</v>
      </c>
      <c r="C473" s="14">
        <v>0.335133200878941</v>
      </c>
      <c r="D473" s="14">
        <v>0.34637653287827602</v>
      </c>
      <c r="E473" s="14">
        <v>0.32101954137041899</v>
      </c>
      <c r="F473" s="14"/>
      <c r="G473" s="14">
        <v>0.25461471387442203</v>
      </c>
      <c r="H473" s="14">
        <v>0.36698068690626301</v>
      </c>
      <c r="I473" s="14">
        <v>0.32711406642747798</v>
      </c>
      <c r="J473" s="14">
        <v>0.324025947956815</v>
      </c>
      <c r="K473" s="14">
        <v>0.34323729812368498</v>
      </c>
      <c r="L473" s="14">
        <v>0.35777923948654999</v>
      </c>
      <c r="M473" s="14"/>
      <c r="N473" s="14">
        <v>0.36924300744118899</v>
      </c>
      <c r="O473" s="14">
        <v>0.32975554769347698</v>
      </c>
      <c r="P473" s="14">
        <v>0.32553199593186899</v>
      </c>
      <c r="Q473" s="14">
        <v>0.27036740532433701</v>
      </c>
      <c r="R473" s="14"/>
      <c r="S473" s="14">
        <v>0.332858421462295</v>
      </c>
      <c r="T473" s="14">
        <v>0.320230014744952</v>
      </c>
      <c r="U473" s="14">
        <v>0.30547307804316098</v>
      </c>
      <c r="V473" s="14">
        <v>0.38822110357918199</v>
      </c>
      <c r="W473" s="14">
        <v>0.38435145609792298</v>
      </c>
      <c r="X473" s="14">
        <v>0.34162753560519898</v>
      </c>
      <c r="Y473" s="14">
        <v>0.29203168784966199</v>
      </c>
      <c r="Z473" s="14">
        <v>0.31709818099327902</v>
      </c>
      <c r="AA473" s="14">
        <v>0.31601810856115697</v>
      </c>
      <c r="AB473" s="14">
        <v>0.29502517455155303</v>
      </c>
      <c r="AC473" s="14">
        <v>0.38750959242466898</v>
      </c>
      <c r="AD473" s="14">
        <v>0.39070669772856598</v>
      </c>
      <c r="AE473" s="14"/>
      <c r="AF473" s="14">
        <v>0.27341151083047499</v>
      </c>
      <c r="AG473" s="14">
        <v>0.30794208257914801</v>
      </c>
      <c r="AH473" s="14">
        <v>0.352448858703307</v>
      </c>
      <c r="AI473" s="14">
        <v>0.382213163653776</v>
      </c>
      <c r="AJ473" s="14">
        <v>0.27706557907558099</v>
      </c>
      <c r="AK473" s="14"/>
      <c r="AL473" s="14">
        <v>0.297000260624459</v>
      </c>
      <c r="AM473" s="14">
        <v>0.28687858807573102</v>
      </c>
      <c r="AN473" s="14">
        <v>0.283978337482307</v>
      </c>
      <c r="AO473" s="14">
        <v>0.29414241151502502</v>
      </c>
      <c r="AP473" s="14">
        <v>0.24353130102668999</v>
      </c>
      <c r="AQ473" s="14">
        <v>0.31014034152813702</v>
      </c>
      <c r="AR473" s="14">
        <v>0.29068994815216498</v>
      </c>
      <c r="AS473" s="14">
        <v>0.44881995680664599</v>
      </c>
      <c r="AT473" s="14">
        <v>0.34941291408377601</v>
      </c>
      <c r="AU473" s="14">
        <v>0.26034173088905499</v>
      </c>
      <c r="AV473" s="14">
        <v>0.34957975601653501</v>
      </c>
      <c r="AW473" s="14">
        <v>0.43504291763637798</v>
      </c>
      <c r="AX473" s="14">
        <v>0.29666537153331801</v>
      </c>
      <c r="AY473" s="14">
        <v>0.35846701874240999</v>
      </c>
      <c r="AZ473" s="14">
        <v>0.41678866958497002</v>
      </c>
      <c r="BA473" s="14">
        <v>0.34496546017114399</v>
      </c>
      <c r="BB473" s="14"/>
      <c r="BC473" s="14">
        <v>0.335133200878941</v>
      </c>
      <c r="BD473" s="14">
        <v>0</v>
      </c>
      <c r="BE473" s="14"/>
      <c r="BF473" s="14">
        <v>0.38850155591067898</v>
      </c>
      <c r="BG473" s="14">
        <v>0.34749079094580598</v>
      </c>
      <c r="BH473" s="14">
        <v>0.30433284263258298</v>
      </c>
      <c r="BI473" s="14">
        <v>0.28109171037129599</v>
      </c>
      <c r="BJ473" s="14"/>
      <c r="BK473" s="14">
        <v>0.37288444776152402</v>
      </c>
      <c r="BL473" s="14">
        <v>0.36390311750882698</v>
      </c>
      <c r="BM473" s="14">
        <v>0.32554139138812399</v>
      </c>
      <c r="BN473" s="14">
        <v>0.280728657206407</v>
      </c>
      <c r="BO473" s="14"/>
      <c r="BP473" s="14">
        <v>0.31069002840197202</v>
      </c>
      <c r="BQ473" s="14">
        <v>0.366034961165283</v>
      </c>
      <c r="BR473" s="14">
        <v>0.48605515333115401</v>
      </c>
      <c r="BS473" s="14">
        <v>0.37627481573388799</v>
      </c>
      <c r="BT473" s="14">
        <v>0.28550123144220302</v>
      </c>
    </row>
    <row r="474" spans="2:72" x14ac:dyDescent="0.35">
      <c r="B474" t="s">
        <v>237</v>
      </c>
      <c r="C474" s="14">
        <v>0.27968251509472197</v>
      </c>
      <c r="D474" s="14">
        <v>0.28698779463158203</v>
      </c>
      <c r="E474" s="14">
        <v>0.27272446423895502</v>
      </c>
      <c r="F474" s="14"/>
      <c r="G474" s="14">
        <v>0.30367119020554401</v>
      </c>
      <c r="H474" s="14">
        <v>0.27947193576561002</v>
      </c>
      <c r="I474" s="14">
        <v>0.288845150442129</v>
      </c>
      <c r="J474" s="14">
        <v>0.26217749750825697</v>
      </c>
      <c r="K474" s="14">
        <v>0.26482920519291903</v>
      </c>
      <c r="L474" s="14">
        <v>0.36248519354908099</v>
      </c>
      <c r="M474" s="14"/>
      <c r="N474" s="14">
        <v>0.300097150309169</v>
      </c>
      <c r="O474" s="14">
        <v>0.27338127871408102</v>
      </c>
      <c r="P474" s="14">
        <v>0.268760357581104</v>
      </c>
      <c r="Q474" s="14">
        <v>0.25177229136252499</v>
      </c>
      <c r="R474" s="14"/>
      <c r="S474" s="14">
        <v>0.29003631826599802</v>
      </c>
      <c r="T474" s="14">
        <v>0.32291335681877797</v>
      </c>
      <c r="U474" s="14">
        <v>0.31202936873022402</v>
      </c>
      <c r="V474" s="14">
        <v>0.21568107032269501</v>
      </c>
      <c r="W474" s="14">
        <v>0.21802018337875501</v>
      </c>
      <c r="X474" s="14">
        <v>0.31139306314341098</v>
      </c>
      <c r="Y474" s="14">
        <v>0.32201270047879799</v>
      </c>
      <c r="Z474" s="14">
        <v>0.25621340511688301</v>
      </c>
      <c r="AA474" s="14">
        <v>0.28289903905884101</v>
      </c>
      <c r="AB474" s="14">
        <v>0.301602159480994</v>
      </c>
      <c r="AC474" s="14">
        <v>0.194499886239204</v>
      </c>
      <c r="AD474" s="14">
        <v>0.190404960927644</v>
      </c>
      <c r="AE474" s="14"/>
      <c r="AF474" s="14">
        <v>0.25709867400703401</v>
      </c>
      <c r="AG474" s="14">
        <v>0.30782267935811303</v>
      </c>
      <c r="AH474" s="14">
        <v>0.28618662627289498</v>
      </c>
      <c r="AI474" s="14">
        <v>0.26875101174150101</v>
      </c>
      <c r="AJ474" s="14">
        <v>0.34228380018534499</v>
      </c>
      <c r="AK474" s="14"/>
      <c r="AL474" s="14">
        <v>0.204836079704837</v>
      </c>
      <c r="AM474" s="14">
        <v>0.21867093368406301</v>
      </c>
      <c r="AN474" s="14">
        <v>0.28159498075044298</v>
      </c>
      <c r="AO474" s="14">
        <v>0.22555345869305399</v>
      </c>
      <c r="AP474" s="14">
        <v>0.25152949866704699</v>
      </c>
      <c r="AQ474" s="14">
        <v>0.30654393193174501</v>
      </c>
      <c r="AR474" s="14">
        <v>0.273068034129545</v>
      </c>
      <c r="AS474" s="14">
        <v>0.23332231692816799</v>
      </c>
      <c r="AT474" s="14">
        <v>0.239388239480881</v>
      </c>
      <c r="AU474" s="14">
        <v>0.323594252058298</v>
      </c>
      <c r="AV474" s="14">
        <v>0.27868662452236997</v>
      </c>
      <c r="AW474" s="14">
        <v>0.23961086317753899</v>
      </c>
      <c r="AX474" s="14">
        <v>0.33301776924891102</v>
      </c>
      <c r="AY474" s="14">
        <v>0.29035859672212</v>
      </c>
      <c r="AZ474" s="14">
        <v>0.29325303699171501</v>
      </c>
      <c r="BA474" s="14">
        <v>0.33385033584347001</v>
      </c>
      <c r="BB474" s="14"/>
      <c r="BC474" s="14">
        <v>0.27968251509472197</v>
      </c>
      <c r="BD474" s="14">
        <v>0</v>
      </c>
      <c r="BE474" s="14"/>
      <c r="BF474" s="14">
        <v>0.287053265140993</v>
      </c>
      <c r="BG474" s="14">
        <v>0.29647094775130001</v>
      </c>
      <c r="BH474" s="14">
        <v>0.27196718026866901</v>
      </c>
      <c r="BI474" s="14">
        <v>0.24629120573878299</v>
      </c>
      <c r="BJ474" s="14"/>
      <c r="BK474" s="14">
        <v>0.30770342520156202</v>
      </c>
      <c r="BL474" s="14">
        <v>0.28680078936311598</v>
      </c>
      <c r="BM474" s="14">
        <v>0.29041560281040302</v>
      </c>
      <c r="BN474" s="14">
        <v>0.21743593989715301</v>
      </c>
      <c r="BO474" s="14"/>
      <c r="BP474" s="14">
        <v>0.27191022139863502</v>
      </c>
      <c r="BQ474" s="14">
        <v>0.31210075387603697</v>
      </c>
      <c r="BR474" s="14">
        <v>0.51394484666884599</v>
      </c>
      <c r="BS474" s="14">
        <v>0.30997885104012701</v>
      </c>
      <c r="BT474" s="14">
        <v>0.22179360819673</v>
      </c>
    </row>
    <row r="475" spans="2:72" x14ac:dyDescent="0.35">
      <c r="B475" t="s">
        <v>238</v>
      </c>
      <c r="C475" s="14">
        <v>0.150999918062203</v>
      </c>
      <c r="D475" s="14">
        <v>0.135124486111077</v>
      </c>
      <c r="E475" s="14">
        <v>0.168479431951568</v>
      </c>
      <c r="F475" s="14"/>
      <c r="G475" s="14">
        <v>0.19684742795014501</v>
      </c>
      <c r="H475" s="14">
        <v>0.12293760412311699</v>
      </c>
      <c r="I475" s="14">
        <v>0.159932984806409</v>
      </c>
      <c r="J475" s="14">
        <v>0.158675682329213</v>
      </c>
      <c r="K475" s="14">
        <v>0.15448992500841199</v>
      </c>
      <c r="L475" s="14">
        <v>0.18455113410115101</v>
      </c>
      <c r="M475" s="14"/>
      <c r="N475" s="14">
        <v>0.14907143338663101</v>
      </c>
      <c r="O475" s="14">
        <v>0.152867601789032</v>
      </c>
      <c r="P475" s="14">
        <v>0.15110749500991499</v>
      </c>
      <c r="Q475" s="14">
        <v>0.151270452166723</v>
      </c>
      <c r="R475" s="14"/>
      <c r="S475" s="14">
        <v>0.12553088490581699</v>
      </c>
      <c r="T475" s="14">
        <v>0.18861576360458601</v>
      </c>
      <c r="U475" s="14">
        <v>0.122557132508918</v>
      </c>
      <c r="V475" s="14">
        <v>0.14070497680459801</v>
      </c>
      <c r="W475" s="14">
        <v>0.15566123407964899</v>
      </c>
      <c r="X475" s="14">
        <v>0.12676960813468099</v>
      </c>
      <c r="Y475" s="14">
        <v>0.133650690472922</v>
      </c>
      <c r="Z475" s="14">
        <v>0.177510452124576</v>
      </c>
      <c r="AA475" s="14">
        <v>0.16552250738327001</v>
      </c>
      <c r="AB475" s="14">
        <v>0.182269333838323</v>
      </c>
      <c r="AC475" s="14">
        <v>0.14717782978894201</v>
      </c>
      <c r="AD475" s="14">
        <v>0.20927844790160399</v>
      </c>
      <c r="AE475" s="14"/>
      <c r="AF475" s="14">
        <v>0.182420799751425</v>
      </c>
      <c r="AG475" s="14">
        <v>0.139233731640209</v>
      </c>
      <c r="AH475" s="14">
        <v>0.14958220128347799</v>
      </c>
      <c r="AI475" s="14">
        <v>0.14637916669891901</v>
      </c>
      <c r="AJ475" s="14">
        <v>0.17245467283257199</v>
      </c>
      <c r="AK475" s="14"/>
      <c r="AL475" s="14">
        <v>0.102719155374323</v>
      </c>
      <c r="AM475" s="14">
        <v>0.21411432565904101</v>
      </c>
      <c r="AN475" s="14">
        <v>0.100314115509644</v>
      </c>
      <c r="AO475" s="14">
        <v>0.12354189627117899</v>
      </c>
      <c r="AP475" s="14">
        <v>0.13016527936639899</v>
      </c>
      <c r="AQ475" s="14">
        <v>0.14524812344503801</v>
      </c>
      <c r="AR475" s="14">
        <v>0.187644508882884</v>
      </c>
      <c r="AS475" s="14">
        <v>0.143696224348036</v>
      </c>
      <c r="AT475" s="14">
        <v>0.16319484199229101</v>
      </c>
      <c r="AU475" s="14">
        <v>0.17834638330911401</v>
      </c>
      <c r="AV475" s="14">
        <v>0.15923472405852901</v>
      </c>
      <c r="AW475" s="14">
        <v>0.15575090799914201</v>
      </c>
      <c r="AX475" s="14">
        <v>0.12526259372301701</v>
      </c>
      <c r="AY475" s="14">
        <v>0.15633251952371899</v>
      </c>
      <c r="AZ475" s="14">
        <v>0.148763210178187</v>
      </c>
      <c r="BA475" s="14">
        <v>0.14253558384812301</v>
      </c>
      <c r="BB475" s="14"/>
      <c r="BC475" s="14">
        <v>0.150999918062203</v>
      </c>
      <c r="BD475" s="14">
        <v>0</v>
      </c>
      <c r="BE475" s="14"/>
      <c r="BF475" s="14">
        <v>0.146921616931942</v>
      </c>
      <c r="BG475" s="14">
        <v>0.14567482998174</v>
      </c>
      <c r="BH475" s="14">
        <v>0.168860602615232</v>
      </c>
      <c r="BI475" s="14">
        <v>0.13173760246132801</v>
      </c>
      <c r="BJ475" s="14"/>
      <c r="BK475" s="14">
        <v>0.14902976084375</v>
      </c>
      <c r="BL475" s="14">
        <v>0.159463519487206</v>
      </c>
      <c r="BM475" s="14">
        <v>0.14851881596963701</v>
      </c>
      <c r="BN475" s="14">
        <v>0.14916498923195001</v>
      </c>
      <c r="BO475" s="14"/>
      <c r="BP475" s="14">
        <v>0.153149729373349</v>
      </c>
      <c r="BQ475" s="14">
        <v>0.125977826602436</v>
      </c>
      <c r="BR475" s="14">
        <v>0</v>
      </c>
      <c r="BS475" s="14">
        <v>0.17197611361870199</v>
      </c>
      <c r="BT475" s="14">
        <v>0.132568565146681</v>
      </c>
    </row>
    <row r="476" spans="2:72" x14ac:dyDescent="0.35">
      <c r="B476" t="s">
        <v>102</v>
      </c>
      <c r="C476" s="14">
        <v>1.9771647497932799E-2</v>
      </c>
      <c r="D476" s="14">
        <v>1.5303277012177201E-2</v>
      </c>
      <c r="E476" s="14">
        <v>2.4620856755701699E-2</v>
      </c>
      <c r="F476" s="14"/>
      <c r="G476" s="14">
        <v>2.29816574064312E-2</v>
      </c>
      <c r="H476" s="14">
        <v>1.15863212631104E-2</v>
      </c>
      <c r="I476" s="14">
        <v>1.7979725846430199E-2</v>
      </c>
      <c r="J476" s="14">
        <v>2.8176387419415399E-2</v>
      </c>
      <c r="K476" s="14">
        <v>3.54022003158522E-2</v>
      </c>
      <c r="L476" s="14">
        <v>0</v>
      </c>
      <c r="M476" s="14"/>
      <c r="N476" s="14">
        <v>8.8520951854332997E-3</v>
      </c>
      <c r="O476" s="14">
        <v>1.6520380397784799E-2</v>
      </c>
      <c r="P476" s="14">
        <v>1.6677298968142799E-2</v>
      </c>
      <c r="Q476" s="14">
        <v>5.5747890567647798E-2</v>
      </c>
      <c r="R476" s="14"/>
      <c r="S476" s="14">
        <v>2.1033102418293498E-2</v>
      </c>
      <c r="T476" s="14">
        <v>0</v>
      </c>
      <c r="U476" s="14">
        <v>3.7492781100904898E-2</v>
      </c>
      <c r="V476" s="14">
        <v>3.2070565554707803E-2</v>
      </c>
      <c r="W476" s="14">
        <v>1.47500762483304E-2</v>
      </c>
      <c r="X476" s="14">
        <v>3.1823462805316102E-2</v>
      </c>
      <c r="Y476" s="14">
        <v>3.6543662325585799E-2</v>
      </c>
      <c r="Z476" s="14">
        <v>0</v>
      </c>
      <c r="AA476" s="14">
        <v>0</v>
      </c>
      <c r="AB476" s="14">
        <v>2.6677991151719201E-2</v>
      </c>
      <c r="AC476" s="14">
        <v>1.3502403473490601E-2</v>
      </c>
      <c r="AD476" s="14">
        <v>3.1552889490017097E-2</v>
      </c>
      <c r="AE476" s="14"/>
      <c r="AF476" s="14">
        <v>4.56818314762414E-2</v>
      </c>
      <c r="AG476" s="14">
        <v>2.4034680198920699E-2</v>
      </c>
      <c r="AH476" s="14">
        <v>1.21408973260188E-2</v>
      </c>
      <c r="AI476" s="14">
        <v>4.9669675164101604E-3</v>
      </c>
      <c r="AJ476" s="14">
        <v>1.03743389167691E-2</v>
      </c>
      <c r="AK476" s="14"/>
      <c r="AL476" s="14">
        <v>0</v>
      </c>
      <c r="AM476" s="14">
        <v>5.4056567992542097E-2</v>
      </c>
      <c r="AN476" s="14">
        <v>2.92663272224571E-2</v>
      </c>
      <c r="AO476" s="14">
        <v>6.9382096240022201E-2</v>
      </c>
      <c r="AP476" s="14">
        <v>5.3505350867387003E-2</v>
      </c>
      <c r="AQ476" s="14">
        <v>7.45404939817666E-3</v>
      </c>
      <c r="AR476" s="14">
        <v>1.33836702273121E-2</v>
      </c>
      <c r="AS476" s="14">
        <v>8.0660620398293106E-3</v>
      </c>
      <c r="AT476" s="14">
        <v>1.5878193759029699E-2</v>
      </c>
      <c r="AU476" s="14">
        <v>2.9025522620013001E-2</v>
      </c>
      <c r="AV476" s="14">
        <v>5.5318745531422403E-3</v>
      </c>
      <c r="AW476" s="14">
        <v>1.73340203517185E-2</v>
      </c>
      <c r="AX476" s="14">
        <v>5.65406199667913E-3</v>
      </c>
      <c r="AY476" s="14">
        <v>1.2549111182326799E-2</v>
      </c>
      <c r="AZ476" s="14">
        <v>8.8703418489395804E-3</v>
      </c>
      <c r="BA476" s="14">
        <v>1.17807224911772E-2</v>
      </c>
      <c r="BB476" s="14"/>
      <c r="BC476" s="14">
        <v>1.9771647497932799E-2</v>
      </c>
      <c r="BD476" s="14">
        <v>0</v>
      </c>
      <c r="BE476" s="14"/>
      <c r="BF476" s="14">
        <v>4.2520507457684299E-3</v>
      </c>
      <c r="BG476" s="14">
        <v>2.20061579902424E-2</v>
      </c>
      <c r="BH476" s="14">
        <v>1.3901434720850101E-2</v>
      </c>
      <c r="BI476" s="14">
        <v>5.42324518437928E-2</v>
      </c>
      <c r="BJ476" s="14"/>
      <c r="BK476" s="14">
        <v>5.5541884982137496E-3</v>
      </c>
      <c r="BL476" s="14">
        <v>1.9335755810881199E-2</v>
      </c>
      <c r="BM476" s="14">
        <v>1.18083987387051E-2</v>
      </c>
      <c r="BN476" s="14">
        <v>5.3155844543088901E-2</v>
      </c>
      <c r="BO476" s="14"/>
      <c r="BP476" s="14">
        <v>1.0625979911337799E-2</v>
      </c>
      <c r="BQ476" s="14">
        <v>2.60146269642762E-2</v>
      </c>
      <c r="BR476" s="14">
        <v>0</v>
      </c>
      <c r="BS476" s="14">
        <v>9.2387457567903002E-3</v>
      </c>
      <c r="BT476" s="14">
        <v>4.50050530045163E-2</v>
      </c>
    </row>
    <row r="477" spans="2:72" x14ac:dyDescent="0.35">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row>
    <row r="478" spans="2:72" x14ac:dyDescent="0.35">
      <c r="B478" s="6" t="s">
        <v>245</v>
      </c>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row>
    <row r="479" spans="2:72" x14ac:dyDescent="0.35">
      <c r="B479" s="21" t="s">
        <v>240</v>
      </c>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row>
    <row r="480" spans="2:72" x14ac:dyDescent="0.35">
      <c r="B480" t="s">
        <v>233</v>
      </c>
      <c r="C480" s="14">
        <v>4.1165726783828203E-2</v>
      </c>
      <c r="D480" s="14">
        <v>5.2408628377435401E-2</v>
      </c>
      <c r="E480" s="14">
        <v>2.9247193037336899E-2</v>
      </c>
      <c r="F480" s="14"/>
      <c r="G480" s="14">
        <v>0</v>
      </c>
      <c r="H480" s="14">
        <v>3.0884335237201001E-2</v>
      </c>
      <c r="I480" s="14">
        <v>4.3465716290136999E-2</v>
      </c>
      <c r="J480" s="14">
        <v>6.0507434655816303E-2</v>
      </c>
      <c r="K480" s="14">
        <v>2.3604719586237999E-2</v>
      </c>
      <c r="L480" s="14">
        <v>8.8642604032786204E-2</v>
      </c>
      <c r="M480" s="14"/>
      <c r="N480" s="14">
        <v>2.84683987892803E-2</v>
      </c>
      <c r="O480" s="14">
        <v>3.9239200426705798E-2</v>
      </c>
      <c r="P480" s="14">
        <v>5.4375813824037597E-2</v>
      </c>
      <c r="Q480" s="14">
        <v>5.81282552278106E-2</v>
      </c>
      <c r="R480" s="14"/>
      <c r="S480" s="14">
        <v>3.2652341867750602E-2</v>
      </c>
      <c r="T480" s="14">
        <v>1.9544195661106899E-2</v>
      </c>
      <c r="U480" s="14">
        <v>3.1336487365538797E-2</v>
      </c>
      <c r="V480" s="14">
        <v>6.7340024693483394E-2</v>
      </c>
      <c r="W480" s="14">
        <v>6.50309130543026E-2</v>
      </c>
      <c r="X480" s="14">
        <v>3.7909471426872503E-2</v>
      </c>
      <c r="Y480" s="14">
        <v>2.3721594161362401E-2</v>
      </c>
      <c r="Z480" s="14">
        <v>9.4945960815817396E-2</v>
      </c>
      <c r="AA480" s="14">
        <v>5.9277662301580797E-2</v>
      </c>
      <c r="AB480" s="14">
        <v>2.8532837325460102E-2</v>
      </c>
      <c r="AC480" s="14">
        <v>3.9107360344957702E-2</v>
      </c>
      <c r="AD480" s="14">
        <v>1.4124025158722299E-2</v>
      </c>
      <c r="AE480" s="14"/>
      <c r="AF480" s="14">
        <v>6.9039159599830396E-2</v>
      </c>
      <c r="AG480" s="14">
        <v>3.7533686279975199E-2</v>
      </c>
      <c r="AH480" s="14">
        <v>2.6006075519128501E-2</v>
      </c>
      <c r="AI480" s="14">
        <v>2.38568428523541E-2</v>
      </c>
      <c r="AJ480" s="14">
        <v>1.10243964850259E-2</v>
      </c>
      <c r="AK480" s="14"/>
      <c r="AL480" s="14">
        <v>9.9059883478001098E-2</v>
      </c>
      <c r="AM480" s="14">
        <v>8.5280034319675901E-2</v>
      </c>
      <c r="AN480" s="14">
        <v>5.9320256573353602E-2</v>
      </c>
      <c r="AO480" s="14">
        <v>9.6230348794955595E-2</v>
      </c>
      <c r="AP480" s="14">
        <v>7.5155886441024E-2</v>
      </c>
      <c r="AQ480" s="14">
        <v>6.3910743917561894E-2</v>
      </c>
      <c r="AR480" s="14">
        <v>4.86877068202426E-2</v>
      </c>
      <c r="AS480" s="14">
        <v>8.90626074932786E-2</v>
      </c>
      <c r="AT480" s="14">
        <v>2.9647516418912698E-2</v>
      </c>
      <c r="AU480" s="14">
        <v>2.7113904568154799E-2</v>
      </c>
      <c r="AV480" s="14">
        <v>4.2308996025224199E-2</v>
      </c>
      <c r="AW480" s="14">
        <v>7.16817527908588E-3</v>
      </c>
      <c r="AX480" s="14">
        <v>2.6243047731572901E-2</v>
      </c>
      <c r="AY480" s="14">
        <v>1.1220637596984599E-2</v>
      </c>
      <c r="AZ480" s="14">
        <v>0</v>
      </c>
      <c r="BA480" s="14">
        <v>2.12862684829861E-2</v>
      </c>
      <c r="BB480" s="14"/>
      <c r="BC480" s="14">
        <v>4.1165726783828203E-2</v>
      </c>
      <c r="BD480" s="14">
        <v>0</v>
      </c>
      <c r="BE480" s="14"/>
      <c r="BF480" s="14">
        <v>2.5345510734792E-2</v>
      </c>
      <c r="BG480" s="14">
        <v>3.6810862418985298E-2</v>
      </c>
      <c r="BH480" s="14">
        <v>4.32954805485532E-2</v>
      </c>
      <c r="BI480" s="14">
        <v>7.3641011051580801E-2</v>
      </c>
      <c r="BJ480" s="14"/>
      <c r="BK480" s="14">
        <v>1.7056168145009001E-2</v>
      </c>
      <c r="BL480" s="14">
        <v>4.0483098726604598E-2</v>
      </c>
      <c r="BM480" s="14">
        <v>4.3814386767645E-2</v>
      </c>
      <c r="BN480" s="14">
        <v>6.3798725944936602E-2</v>
      </c>
      <c r="BO480" s="14"/>
      <c r="BP480" s="14">
        <v>3.7901327260275203E-2</v>
      </c>
      <c r="BQ480" s="14">
        <v>2.8809275045907402E-2</v>
      </c>
      <c r="BR480" s="14">
        <v>0</v>
      </c>
      <c r="BS480" s="14">
        <v>2.9463227369074699E-2</v>
      </c>
      <c r="BT480" s="14">
        <v>7.2072491705785099E-2</v>
      </c>
    </row>
    <row r="481" spans="2:72" x14ac:dyDescent="0.35">
      <c r="B481" t="s">
        <v>234</v>
      </c>
      <c r="C481" s="14">
        <v>6.7903740628877302E-2</v>
      </c>
      <c r="D481" s="14">
        <v>7.6376979415888904E-2</v>
      </c>
      <c r="E481" s="14">
        <v>5.8005225333232199E-2</v>
      </c>
      <c r="F481" s="14"/>
      <c r="G481" s="14">
        <v>6.9388970683240597E-2</v>
      </c>
      <c r="H481" s="14">
        <v>6.3097163607465701E-2</v>
      </c>
      <c r="I481" s="14">
        <v>6.8068760144510299E-2</v>
      </c>
      <c r="J481" s="14">
        <v>6.8514433705935504E-2</v>
      </c>
      <c r="K481" s="14">
        <v>9.2284463021206201E-2</v>
      </c>
      <c r="L481" s="14">
        <v>0</v>
      </c>
      <c r="M481" s="14"/>
      <c r="N481" s="14">
        <v>5.1041399806701297E-2</v>
      </c>
      <c r="O481" s="14">
        <v>7.4372081078566105E-2</v>
      </c>
      <c r="P481" s="14">
        <v>7.6268690159735197E-2</v>
      </c>
      <c r="Q481" s="14">
        <v>9.0458695748447004E-2</v>
      </c>
      <c r="R481" s="14"/>
      <c r="S481" s="14">
        <v>6.3136836729000001E-2</v>
      </c>
      <c r="T481" s="14">
        <v>5.3692895026709798E-2</v>
      </c>
      <c r="U481" s="14">
        <v>6.9116910740118997E-2</v>
      </c>
      <c r="V481" s="14">
        <v>5.6796252061268301E-2</v>
      </c>
      <c r="W481" s="14">
        <v>8.5539238683050606E-2</v>
      </c>
      <c r="X481" s="14">
        <v>7.2487819712494697E-2</v>
      </c>
      <c r="Y481" s="14">
        <v>5.2614220423377399E-2</v>
      </c>
      <c r="Z481" s="14">
        <v>0.110905112218706</v>
      </c>
      <c r="AA481" s="14">
        <v>7.9532877702300997E-2</v>
      </c>
      <c r="AB481" s="14">
        <v>7.2858375577416604E-2</v>
      </c>
      <c r="AC481" s="14">
        <v>4.7023747403904102E-2</v>
      </c>
      <c r="AD481" s="14">
        <v>6.9154145762195807E-2</v>
      </c>
      <c r="AE481" s="14"/>
      <c r="AF481" s="14">
        <v>7.16832837320793E-2</v>
      </c>
      <c r="AG481" s="14">
        <v>7.8189322936547498E-2</v>
      </c>
      <c r="AH481" s="14">
        <v>4.7645091009194299E-2</v>
      </c>
      <c r="AI481" s="14">
        <v>7.4995242407038004E-2</v>
      </c>
      <c r="AJ481" s="14">
        <v>9.9974352304166694E-2</v>
      </c>
      <c r="AK481" s="14"/>
      <c r="AL481" s="14">
        <v>0</v>
      </c>
      <c r="AM481" s="14">
        <v>0.14189795207789399</v>
      </c>
      <c r="AN481" s="14">
        <v>9.9989810303073801E-2</v>
      </c>
      <c r="AO481" s="14">
        <v>6.7607114432046894E-2</v>
      </c>
      <c r="AP481" s="14">
        <v>0.104526065855054</v>
      </c>
      <c r="AQ481" s="14">
        <v>5.9286767548807302E-2</v>
      </c>
      <c r="AR481" s="14">
        <v>3.7667594537416998E-2</v>
      </c>
      <c r="AS481" s="14">
        <v>6.3534649343606101E-2</v>
      </c>
      <c r="AT481" s="14">
        <v>4.8105507584550601E-2</v>
      </c>
      <c r="AU481" s="14">
        <v>8.5827297096555205E-2</v>
      </c>
      <c r="AV481" s="14">
        <v>9.4592370540547199E-2</v>
      </c>
      <c r="AW481" s="14">
        <v>6.4848724514275105E-2</v>
      </c>
      <c r="AX481" s="14">
        <v>6.9556486328811104E-2</v>
      </c>
      <c r="AY481" s="14">
        <v>6.9520032297616594E-2</v>
      </c>
      <c r="AZ481" s="14">
        <v>4.1665797747784901E-2</v>
      </c>
      <c r="BA481" s="14">
        <v>4.3275705232417999E-2</v>
      </c>
      <c r="BB481" s="14"/>
      <c r="BC481" s="14">
        <v>6.7903740628877302E-2</v>
      </c>
      <c r="BD481" s="14">
        <v>0</v>
      </c>
      <c r="BE481" s="14"/>
      <c r="BF481" s="14">
        <v>5.51853812653934E-2</v>
      </c>
      <c r="BG481" s="14">
        <v>6.4933844588267606E-2</v>
      </c>
      <c r="BH481" s="14">
        <v>7.1129900919925396E-2</v>
      </c>
      <c r="BI481" s="14">
        <v>8.9610194448563496E-2</v>
      </c>
      <c r="BJ481" s="14"/>
      <c r="BK481" s="14">
        <v>4.9503940994586701E-2</v>
      </c>
      <c r="BL481" s="14">
        <v>6.6347751404613201E-2</v>
      </c>
      <c r="BM481" s="14">
        <v>7.8117876023765395E-2</v>
      </c>
      <c r="BN481" s="14">
        <v>6.9109382301173305E-2</v>
      </c>
      <c r="BO481" s="14"/>
      <c r="BP481" s="14">
        <v>7.7091720808198497E-2</v>
      </c>
      <c r="BQ481" s="14">
        <v>7.2161751661498394E-2</v>
      </c>
      <c r="BR481" s="14">
        <v>0</v>
      </c>
      <c r="BS481" s="14">
        <v>4.0655820963148598E-2</v>
      </c>
      <c r="BT481" s="14">
        <v>9.4457113159317901E-2</v>
      </c>
    </row>
    <row r="482" spans="2:72" x14ac:dyDescent="0.35">
      <c r="B482" t="s">
        <v>235</v>
      </c>
      <c r="C482" s="14">
        <v>0.133196998016231</v>
      </c>
      <c r="D482" s="14">
        <v>0.15922967536719301</v>
      </c>
      <c r="E482" s="14">
        <v>0.10571765408813801</v>
      </c>
      <c r="F482" s="14"/>
      <c r="G482" s="14">
        <v>0.16679111652346801</v>
      </c>
      <c r="H482" s="14">
        <v>0.16599587456568499</v>
      </c>
      <c r="I482" s="14">
        <v>0.12631291290038399</v>
      </c>
      <c r="J482" s="14">
        <v>0.110007634879143</v>
      </c>
      <c r="K482" s="14">
        <v>8.6662008624585299E-2</v>
      </c>
      <c r="L482" s="14">
        <v>0.187941360191614</v>
      </c>
      <c r="M482" s="14"/>
      <c r="N482" s="14">
        <v>0.12626811914991801</v>
      </c>
      <c r="O482" s="14">
        <v>0.149768271258479</v>
      </c>
      <c r="P482" s="14">
        <v>0.13992096756445199</v>
      </c>
      <c r="Q482" s="14">
        <v>0.116538937985514</v>
      </c>
      <c r="R482" s="14"/>
      <c r="S482" s="14">
        <v>0.18166751301532799</v>
      </c>
      <c r="T482" s="14">
        <v>0.136865905026511</v>
      </c>
      <c r="U482" s="14">
        <v>0.14973072001280699</v>
      </c>
      <c r="V482" s="14">
        <v>0.110393107729731</v>
      </c>
      <c r="W482" s="14">
        <v>7.5397166640566296E-2</v>
      </c>
      <c r="X482" s="14">
        <v>0.13918518798135299</v>
      </c>
      <c r="Y482" s="14">
        <v>0.152872027088646</v>
      </c>
      <c r="Z482" s="14">
        <v>0.128768251540193</v>
      </c>
      <c r="AA482" s="14">
        <v>0.10399618001854601</v>
      </c>
      <c r="AB482" s="14">
        <v>7.3523662471608506E-2</v>
      </c>
      <c r="AC482" s="14">
        <v>0.14649188136741201</v>
      </c>
      <c r="AD482" s="14">
        <v>0.170083597064142</v>
      </c>
      <c r="AE482" s="14"/>
      <c r="AF482" s="14">
        <v>9.4198450544578094E-2</v>
      </c>
      <c r="AG482" s="14">
        <v>0.111175882541574</v>
      </c>
      <c r="AH482" s="14">
        <v>0.15627753637236999</v>
      </c>
      <c r="AI482" s="14">
        <v>0.14836058522562301</v>
      </c>
      <c r="AJ482" s="14">
        <v>0.105908343500296</v>
      </c>
      <c r="AK482" s="14"/>
      <c r="AL482" s="14">
        <v>0.203270821490559</v>
      </c>
      <c r="AM482" s="14">
        <v>2.79381459771787E-2</v>
      </c>
      <c r="AN482" s="14">
        <v>0.228098344528711</v>
      </c>
      <c r="AO482" s="14">
        <v>9.7711191682431101E-2</v>
      </c>
      <c r="AP482" s="14">
        <v>0.12920945807972101</v>
      </c>
      <c r="AQ482" s="14">
        <v>0.116264727845083</v>
      </c>
      <c r="AR482" s="14">
        <v>8.9508562508197595E-2</v>
      </c>
      <c r="AS482" s="14">
        <v>0.17364949652365799</v>
      </c>
      <c r="AT482" s="14">
        <v>0.106319388923951</v>
      </c>
      <c r="AU482" s="14">
        <v>0.14814456297454501</v>
      </c>
      <c r="AV482" s="14">
        <v>0.108268010820522</v>
      </c>
      <c r="AW482" s="14">
        <v>0.13144014399977</v>
      </c>
      <c r="AX482" s="14">
        <v>0.17781180849342099</v>
      </c>
      <c r="AY482" s="14">
        <v>0.14289569671102501</v>
      </c>
      <c r="AZ482" s="14">
        <v>0.248199951597912</v>
      </c>
      <c r="BA482" s="14">
        <v>0.11365265394617401</v>
      </c>
      <c r="BB482" s="14"/>
      <c r="BC482" s="14">
        <v>0.133196998016231</v>
      </c>
      <c r="BD482" s="14">
        <v>0</v>
      </c>
      <c r="BE482" s="14"/>
      <c r="BF482" s="14">
        <v>0.12644268194420599</v>
      </c>
      <c r="BG482" s="14">
        <v>0.133707956454164</v>
      </c>
      <c r="BH482" s="14">
        <v>0.14463560402778999</v>
      </c>
      <c r="BI482" s="14">
        <v>0.119374465136715</v>
      </c>
      <c r="BJ482" s="14"/>
      <c r="BK482" s="14">
        <v>0.13947428521730301</v>
      </c>
      <c r="BL482" s="14">
        <v>0.115267537777897</v>
      </c>
      <c r="BM482" s="14">
        <v>0.14341507278100399</v>
      </c>
      <c r="BN482" s="14">
        <v>0.124270105335811</v>
      </c>
      <c r="BO482" s="14"/>
      <c r="BP482" s="14">
        <v>0.166082904961734</v>
      </c>
      <c r="BQ482" s="14">
        <v>0.10843188100001901</v>
      </c>
      <c r="BR482" s="14">
        <v>0</v>
      </c>
      <c r="BS482" s="14">
        <v>0.109088724149367</v>
      </c>
      <c r="BT482" s="14">
        <v>0.14051657192625899</v>
      </c>
    </row>
    <row r="483" spans="2:72" x14ac:dyDescent="0.35">
      <c r="B483" t="s">
        <v>236</v>
      </c>
      <c r="C483" s="14">
        <v>0.27710311836448298</v>
      </c>
      <c r="D483" s="14">
        <v>0.308483569322134</v>
      </c>
      <c r="E483" s="14">
        <v>0.243340195878578</v>
      </c>
      <c r="F483" s="14"/>
      <c r="G483" s="14">
        <v>0.28611055385046402</v>
      </c>
      <c r="H483" s="14">
        <v>0.33048020564813302</v>
      </c>
      <c r="I483" s="14">
        <v>0.26303416553086401</v>
      </c>
      <c r="J483" s="14">
        <v>0.239271570168646</v>
      </c>
      <c r="K483" s="14">
        <v>0.25632777593476103</v>
      </c>
      <c r="L483" s="14">
        <v>0.36200041208646899</v>
      </c>
      <c r="M483" s="14"/>
      <c r="N483" s="14">
        <v>0.32733559121351902</v>
      </c>
      <c r="O483" s="14">
        <v>0.24249630122358501</v>
      </c>
      <c r="P483" s="14">
        <v>0.26731897940221599</v>
      </c>
      <c r="Q483" s="14">
        <v>0.21230975971378499</v>
      </c>
      <c r="R483" s="14"/>
      <c r="S483" s="14">
        <v>0.30806383386660202</v>
      </c>
      <c r="T483" s="14">
        <v>0.26513786860226701</v>
      </c>
      <c r="U483" s="14">
        <v>0.19692488880678199</v>
      </c>
      <c r="V483" s="14">
        <v>0.33511307014795799</v>
      </c>
      <c r="W483" s="14">
        <v>0.39220048885138298</v>
      </c>
      <c r="X483" s="14">
        <v>0.25186537258092601</v>
      </c>
      <c r="Y483" s="14">
        <v>0.24490124842452299</v>
      </c>
      <c r="Z483" s="14">
        <v>0.25631621892222001</v>
      </c>
      <c r="AA483" s="14">
        <v>0.27481969974938902</v>
      </c>
      <c r="AB483" s="14">
        <v>0.262274316565134</v>
      </c>
      <c r="AC483" s="14">
        <v>0.22133878507937099</v>
      </c>
      <c r="AD483" s="14">
        <v>0.18857363452032699</v>
      </c>
      <c r="AE483" s="14"/>
      <c r="AF483" s="14">
        <v>0.22395207283530899</v>
      </c>
      <c r="AG483" s="14">
        <v>0.25568812689465398</v>
      </c>
      <c r="AH483" s="14">
        <v>0.30033367977050501</v>
      </c>
      <c r="AI483" s="14">
        <v>0.32496619728946202</v>
      </c>
      <c r="AJ483" s="14">
        <v>0.29147395606468501</v>
      </c>
      <c r="AK483" s="14"/>
      <c r="AL483" s="14">
        <v>0.39996164478261498</v>
      </c>
      <c r="AM483" s="14">
        <v>0.15808308977016999</v>
      </c>
      <c r="AN483" s="14">
        <v>0.20629658265346301</v>
      </c>
      <c r="AO483" s="14">
        <v>0.16036753029053599</v>
      </c>
      <c r="AP483" s="14">
        <v>0.20578112339921001</v>
      </c>
      <c r="AQ483" s="14">
        <v>0.262196304271062</v>
      </c>
      <c r="AR483" s="14">
        <v>0.312442852281406</v>
      </c>
      <c r="AS483" s="14">
        <v>0.202912621016481</v>
      </c>
      <c r="AT483" s="14">
        <v>0.243207186703258</v>
      </c>
      <c r="AU483" s="14">
        <v>0.24021749607926501</v>
      </c>
      <c r="AV483" s="14">
        <v>0.36225711485416001</v>
      </c>
      <c r="AW483" s="14">
        <v>0.31399596699924898</v>
      </c>
      <c r="AX483" s="14">
        <v>0.29540148877144001</v>
      </c>
      <c r="AY483" s="14">
        <v>0.30492217717961301</v>
      </c>
      <c r="AZ483" s="14">
        <v>0.25430095624566301</v>
      </c>
      <c r="BA483" s="14">
        <v>0.331729092219262</v>
      </c>
      <c r="BB483" s="14"/>
      <c r="BC483" s="14">
        <v>0.27710311836448298</v>
      </c>
      <c r="BD483" s="14">
        <v>0</v>
      </c>
      <c r="BE483" s="14"/>
      <c r="BF483" s="14">
        <v>0.33366425014333401</v>
      </c>
      <c r="BG483" s="14">
        <v>0.27332285137650097</v>
      </c>
      <c r="BH483" s="14">
        <v>0.24746027389469699</v>
      </c>
      <c r="BI483" s="14">
        <v>0.25070521799469803</v>
      </c>
      <c r="BJ483" s="14"/>
      <c r="BK483" s="14">
        <v>0.33329898254874202</v>
      </c>
      <c r="BL483" s="14">
        <v>0.30031319039803001</v>
      </c>
      <c r="BM483" s="14">
        <v>0.26212015842751302</v>
      </c>
      <c r="BN483" s="14">
        <v>0.219123173162938</v>
      </c>
      <c r="BO483" s="14"/>
      <c r="BP483" s="14">
        <v>0.27970730354610301</v>
      </c>
      <c r="BQ483" s="14">
        <v>0.24648646332708399</v>
      </c>
      <c r="BR483" s="14">
        <v>0</v>
      </c>
      <c r="BS483" s="14">
        <v>0.31607311026914903</v>
      </c>
      <c r="BT483" s="14">
        <v>0.23448638158805901</v>
      </c>
    </row>
    <row r="484" spans="2:72" x14ac:dyDescent="0.35">
      <c r="B484" t="s">
        <v>237</v>
      </c>
      <c r="C484" s="14">
        <v>0.282339362561913</v>
      </c>
      <c r="D484" s="14">
        <v>0.27377083476700997</v>
      </c>
      <c r="E484" s="14">
        <v>0.291321136838395</v>
      </c>
      <c r="F484" s="14"/>
      <c r="G484" s="14">
        <v>0.33082212775957298</v>
      </c>
      <c r="H484" s="14">
        <v>0.277720012517151</v>
      </c>
      <c r="I484" s="14">
        <v>0.28453109818746702</v>
      </c>
      <c r="J484" s="14">
        <v>0.26937534760695397</v>
      </c>
      <c r="K484" s="14">
        <v>0.322807981464867</v>
      </c>
      <c r="L484" s="14">
        <v>9.0898592982457796E-2</v>
      </c>
      <c r="M484" s="14"/>
      <c r="N484" s="14">
        <v>0.309368186720615</v>
      </c>
      <c r="O484" s="14">
        <v>0.25856816963067197</v>
      </c>
      <c r="P484" s="14">
        <v>0.25791919841196398</v>
      </c>
      <c r="Q484" s="14">
        <v>0.28323658238072202</v>
      </c>
      <c r="R484" s="14"/>
      <c r="S484" s="14">
        <v>0.30929369331317302</v>
      </c>
      <c r="T484" s="14">
        <v>0.31230162802714401</v>
      </c>
      <c r="U484" s="14">
        <v>0.349181750734394</v>
      </c>
      <c r="V484" s="14">
        <v>0.24881333373925801</v>
      </c>
      <c r="W484" s="14">
        <v>0.202861685312165</v>
      </c>
      <c r="X484" s="14">
        <v>0.28474708337227</v>
      </c>
      <c r="Y484" s="14">
        <v>0.238445207549354</v>
      </c>
      <c r="Z484" s="14">
        <v>0.19902688537299301</v>
      </c>
      <c r="AA484" s="14">
        <v>0.26560524128151902</v>
      </c>
      <c r="AB484" s="14">
        <v>0.32151851534279702</v>
      </c>
      <c r="AC484" s="14">
        <v>0.33724733665089301</v>
      </c>
      <c r="AD484" s="14">
        <v>0.237236482948432</v>
      </c>
      <c r="AE484" s="14"/>
      <c r="AF484" s="14">
        <v>0.29000624683241899</v>
      </c>
      <c r="AG484" s="14">
        <v>0.29280752625662398</v>
      </c>
      <c r="AH484" s="14">
        <v>0.27780355214970998</v>
      </c>
      <c r="AI484" s="14">
        <v>0.28156502901056701</v>
      </c>
      <c r="AJ484" s="14">
        <v>0.32488856846909198</v>
      </c>
      <c r="AK484" s="14"/>
      <c r="AL484" s="14">
        <v>0.195603135589933</v>
      </c>
      <c r="AM484" s="14">
        <v>0.26521851514471401</v>
      </c>
      <c r="AN484" s="14">
        <v>0.219984795273996</v>
      </c>
      <c r="AO484" s="14">
        <v>0.26720329254916803</v>
      </c>
      <c r="AP484" s="14">
        <v>0.26550495586872003</v>
      </c>
      <c r="AQ484" s="14">
        <v>0.286092457676761</v>
      </c>
      <c r="AR484" s="14">
        <v>0.27531413770114499</v>
      </c>
      <c r="AS484" s="14">
        <v>0.27442140765669798</v>
      </c>
      <c r="AT484" s="14">
        <v>0.34347469612377701</v>
      </c>
      <c r="AU484" s="14">
        <v>0.201592703884382</v>
      </c>
      <c r="AV484" s="14">
        <v>0.25275606896684399</v>
      </c>
      <c r="AW484" s="14">
        <v>0.27742771937904698</v>
      </c>
      <c r="AX484" s="14">
        <v>0.27480768725846499</v>
      </c>
      <c r="AY484" s="14">
        <v>0.28937236243511799</v>
      </c>
      <c r="AZ484" s="14">
        <v>0.34859474165349502</v>
      </c>
      <c r="BA484" s="14">
        <v>0.330588627800803</v>
      </c>
      <c r="BB484" s="14"/>
      <c r="BC484" s="14">
        <v>0.282339362561913</v>
      </c>
      <c r="BD484" s="14">
        <v>0</v>
      </c>
      <c r="BE484" s="14"/>
      <c r="BF484" s="14">
        <v>0.30093596033325198</v>
      </c>
      <c r="BG484" s="14">
        <v>0.27758651253822703</v>
      </c>
      <c r="BH484" s="14">
        <v>0.28503994839641</v>
      </c>
      <c r="BI484" s="14">
        <v>0.25487037675964502</v>
      </c>
      <c r="BJ484" s="14"/>
      <c r="BK484" s="14">
        <v>0.28636179276923701</v>
      </c>
      <c r="BL484" s="14">
        <v>0.285272690546511</v>
      </c>
      <c r="BM484" s="14">
        <v>0.283850738792357</v>
      </c>
      <c r="BN484" s="14">
        <v>0.271367905877758</v>
      </c>
      <c r="BO484" s="14"/>
      <c r="BP484" s="14">
        <v>0.28422809552703499</v>
      </c>
      <c r="BQ484" s="14">
        <v>0.32427407118150198</v>
      </c>
      <c r="BR484" s="14">
        <v>0.51394484666884599</v>
      </c>
      <c r="BS484" s="14">
        <v>0.29198197788111202</v>
      </c>
      <c r="BT484" s="14">
        <v>0.236441681379987</v>
      </c>
    </row>
    <row r="485" spans="2:72" x14ac:dyDescent="0.35">
      <c r="B485" t="s">
        <v>238</v>
      </c>
      <c r="C485" s="14">
        <v>0.17488584970434701</v>
      </c>
      <c r="D485" s="14">
        <v>0.107797847312135</v>
      </c>
      <c r="E485" s="14">
        <v>0.24731263361674699</v>
      </c>
      <c r="F485" s="14"/>
      <c r="G485" s="14">
        <v>0.111299903875998</v>
      </c>
      <c r="H485" s="14">
        <v>0.124198086754402</v>
      </c>
      <c r="I485" s="14">
        <v>0.19570696975379401</v>
      </c>
      <c r="J485" s="14">
        <v>0.21214802622409201</v>
      </c>
      <c r="K485" s="14">
        <v>0.16610741872422399</v>
      </c>
      <c r="L485" s="14">
        <v>0.27051703070667299</v>
      </c>
      <c r="M485" s="14"/>
      <c r="N485" s="14">
        <v>0.14728505610291001</v>
      </c>
      <c r="O485" s="14">
        <v>0.20393195152230201</v>
      </c>
      <c r="P485" s="14">
        <v>0.17068801221846</v>
      </c>
      <c r="Q485" s="14">
        <v>0.20772543820776301</v>
      </c>
      <c r="R485" s="14"/>
      <c r="S485" s="14">
        <v>9.3581471835816998E-2</v>
      </c>
      <c r="T485" s="14">
        <v>0.20338053426998001</v>
      </c>
      <c r="U485" s="14">
        <v>0.150308830078973</v>
      </c>
      <c r="V485" s="14">
        <v>0.143579141853547</v>
      </c>
      <c r="W485" s="14">
        <v>0.16422043121020299</v>
      </c>
      <c r="X485" s="14">
        <v>0.19637821162178201</v>
      </c>
      <c r="Y485" s="14">
        <v>0.21428375756704801</v>
      </c>
      <c r="Z485" s="14">
        <v>0.19793706257156901</v>
      </c>
      <c r="AA485" s="14">
        <v>0.20351811555864799</v>
      </c>
      <c r="AB485" s="14">
        <v>0.22037847827283399</v>
      </c>
      <c r="AC485" s="14">
        <v>0.196036627084684</v>
      </c>
      <c r="AD485" s="14">
        <v>0.27494199312791101</v>
      </c>
      <c r="AE485" s="14"/>
      <c r="AF485" s="14">
        <v>0.21867703103566499</v>
      </c>
      <c r="AG485" s="14">
        <v>0.200990083999185</v>
      </c>
      <c r="AH485" s="14">
        <v>0.17377363660492801</v>
      </c>
      <c r="AI485" s="14">
        <v>0.138805138162374</v>
      </c>
      <c r="AJ485" s="14">
        <v>0.15635604425996599</v>
      </c>
      <c r="AK485" s="14"/>
      <c r="AL485" s="14">
        <v>0.102104514658892</v>
      </c>
      <c r="AM485" s="14">
        <v>0.267525694717826</v>
      </c>
      <c r="AN485" s="14">
        <v>0.15704388344494499</v>
      </c>
      <c r="AO485" s="14">
        <v>0.218732147452148</v>
      </c>
      <c r="AP485" s="14">
        <v>0.19806871220089201</v>
      </c>
      <c r="AQ485" s="14">
        <v>0.19653541683346101</v>
      </c>
      <c r="AR485" s="14">
        <v>0.22352346380874999</v>
      </c>
      <c r="AS485" s="14">
        <v>0.17299983901160301</v>
      </c>
      <c r="AT485" s="14">
        <v>0.19847913438690001</v>
      </c>
      <c r="AU485" s="14">
        <v>0.25085996115453701</v>
      </c>
      <c r="AV485" s="14">
        <v>0.13428556423956001</v>
      </c>
      <c r="AW485" s="14">
        <v>0.18206014825689401</v>
      </c>
      <c r="AX485" s="14">
        <v>0.13614795157852699</v>
      </c>
      <c r="AY485" s="14">
        <v>0.15829934500033099</v>
      </c>
      <c r="AZ485" s="14">
        <v>9.8368210906206094E-2</v>
      </c>
      <c r="BA485" s="14">
        <v>0.14418312282298501</v>
      </c>
      <c r="BB485" s="14"/>
      <c r="BC485" s="14">
        <v>0.17488584970434701</v>
      </c>
      <c r="BD485" s="14">
        <v>0</v>
      </c>
      <c r="BE485" s="14"/>
      <c r="BF485" s="14">
        <v>0.15203834460788401</v>
      </c>
      <c r="BG485" s="14">
        <v>0.189301435877097</v>
      </c>
      <c r="BH485" s="14">
        <v>0.18637017558460001</v>
      </c>
      <c r="BI485" s="14">
        <v>0.158128205415828</v>
      </c>
      <c r="BJ485" s="14"/>
      <c r="BK485" s="14">
        <v>0.16690177364199099</v>
      </c>
      <c r="BL485" s="14">
        <v>0.16828686394490799</v>
      </c>
      <c r="BM485" s="14">
        <v>0.17306001933819701</v>
      </c>
      <c r="BN485" s="14">
        <v>0.195049898784452</v>
      </c>
      <c r="BO485" s="14"/>
      <c r="BP485" s="14">
        <v>0.14317250769892301</v>
      </c>
      <c r="BQ485" s="14">
        <v>0.17676717460132199</v>
      </c>
      <c r="BR485" s="14">
        <v>0.48605515333115401</v>
      </c>
      <c r="BS485" s="14">
        <v>0.20076738129882099</v>
      </c>
      <c r="BT485" s="14">
        <v>0.17725087510490201</v>
      </c>
    </row>
    <row r="486" spans="2:72" x14ac:dyDescent="0.35">
      <c r="B486" t="s">
        <v>102</v>
      </c>
      <c r="C486" s="14">
        <v>2.3405203940319599E-2</v>
      </c>
      <c r="D486" s="14">
        <v>2.1932465438202799E-2</v>
      </c>
      <c r="E486" s="14">
        <v>2.5055961207574001E-2</v>
      </c>
      <c r="F486" s="14"/>
      <c r="G486" s="14">
        <v>3.5587327307256097E-2</v>
      </c>
      <c r="H486" s="14">
        <v>7.6243216699628698E-3</v>
      </c>
      <c r="I486" s="14">
        <v>1.8880377192843599E-2</v>
      </c>
      <c r="J486" s="14">
        <v>4.0175552759412099E-2</v>
      </c>
      <c r="K486" s="14">
        <v>5.2205632644118302E-2</v>
      </c>
      <c r="L486" s="14">
        <v>0</v>
      </c>
      <c r="M486" s="14"/>
      <c r="N486" s="14">
        <v>1.02332482170556E-2</v>
      </c>
      <c r="O486" s="14">
        <v>3.1624024859689903E-2</v>
      </c>
      <c r="P486" s="14">
        <v>3.3508338419135301E-2</v>
      </c>
      <c r="Q486" s="14">
        <v>3.16023307359585E-2</v>
      </c>
      <c r="R486" s="14"/>
      <c r="S486" s="14">
        <v>1.16043093723294E-2</v>
      </c>
      <c r="T486" s="14">
        <v>9.0769733862809902E-3</v>
      </c>
      <c r="U486" s="14">
        <v>5.3400412261385297E-2</v>
      </c>
      <c r="V486" s="14">
        <v>3.7965069774754702E-2</v>
      </c>
      <c r="W486" s="14">
        <v>1.47500762483304E-2</v>
      </c>
      <c r="X486" s="14">
        <v>1.7426853304301701E-2</v>
      </c>
      <c r="Y486" s="14">
        <v>7.3161944785690505E-2</v>
      </c>
      <c r="Z486" s="14">
        <v>1.21005085585002E-2</v>
      </c>
      <c r="AA486" s="14">
        <v>1.32502233880166E-2</v>
      </c>
      <c r="AB486" s="14">
        <v>2.0913814444749702E-2</v>
      </c>
      <c r="AC486" s="14">
        <v>1.2754262068778501E-2</v>
      </c>
      <c r="AD486" s="14">
        <v>4.5886121418269303E-2</v>
      </c>
      <c r="AE486" s="14"/>
      <c r="AF486" s="14">
        <v>3.2443755420118597E-2</v>
      </c>
      <c r="AG486" s="14">
        <v>2.3615371091440601E-2</v>
      </c>
      <c r="AH486" s="14">
        <v>1.8160428574162901E-2</v>
      </c>
      <c r="AI486" s="14">
        <v>7.4509650525822896E-3</v>
      </c>
      <c r="AJ486" s="14">
        <v>1.03743389167691E-2</v>
      </c>
      <c r="AK486" s="14"/>
      <c r="AL486" s="14">
        <v>0</v>
      </c>
      <c r="AM486" s="14">
        <v>5.4056567992542097E-2</v>
      </c>
      <c r="AN486" s="14">
        <v>2.92663272224571E-2</v>
      </c>
      <c r="AO486" s="14">
        <v>9.2148374798714294E-2</v>
      </c>
      <c r="AP486" s="14">
        <v>2.1753798155378201E-2</v>
      </c>
      <c r="AQ486" s="14">
        <v>1.5713581907264101E-2</v>
      </c>
      <c r="AR486" s="14">
        <v>1.28556823428417E-2</v>
      </c>
      <c r="AS486" s="14">
        <v>2.3419378954675999E-2</v>
      </c>
      <c r="AT486" s="14">
        <v>3.0766569858650901E-2</v>
      </c>
      <c r="AU486" s="14">
        <v>4.62440742425606E-2</v>
      </c>
      <c r="AV486" s="14">
        <v>5.5318745531422403E-3</v>
      </c>
      <c r="AW486" s="14">
        <v>2.3059121571679199E-2</v>
      </c>
      <c r="AX486" s="14">
        <v>2.0031529837762602E-2</v>
      </c>
      <c r="AY486" s="14">
        <v>2.3769748779311501E-2</v>
      </c>
      <c r="AZ486" s="14">
        <v>8.8703418489395804E-3</v>
      </c>
      <c r="BA486" s="14">
        <v>1.5284529495372399E-2</v>
      </c>
      <c r="BB486" s="14"/>
      <c r="BC486" s="14">
        <v>2.3405203940319599E-2</v>
      </c>
      <c r="BD486" s="14">
        <v>0</v>
      </c>
      <c r="BE486" s="14"/>
      <c r="BF486" s="14">
        <v>6.3878709711379196E-3</v>
      </c>
      <c r="BG486" s="14">
        <v>2.4336536746758401E-2</v>
      </c>
      <c r="BH486" s="14">
        <v>2.2068616628024802E-2</v>
      </c>
      <c r="BI486" s="14">
        <v>5.3670529192969899E-2</v>
      </c>
      <c r="BJ486" s="14"/>
      <c r="BK486" s="14">
        <v>7.4030566831316301E-3</v>
      </c>
      <c r="BL486" s="14">
        <v>2.40288672014356E-2</v>
      </c>
      <c r="BM486" s="14">
        <v>1.5621747869518501E-2</v>
      </c>
      <c r="BN486" s="14">
        <v>5.7280808592931401E-2</v>
      </c>
      <c r="BO486" s="14"/>
      <c r="BP486" s="14">
        <v>1.18161401977309E-2</v>
      </c>
      <c r="BQ486" s="14">
        <v>4.3069383182666898E-2</v>
      </c>
      <c r="BR486" s="14">
        <v>0</v>
      </c>
      <c r="BS486" s="14">
        <v>1.19697580693287E-2</v>
      </c>
      <c r="BT486" s="14">
        <v>4.4774885135689398E-2</v>
      </c>
    </row>
    <row r="487" spans="2:72" x14ac:dyDescent="0.35">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row>
    <row r="488" spans="2:72" x14ac:dyDescent="0.35">
      <c r="B488" s="6" t="s">
        <v>246</v>
      </c>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row>
    <row r="489" spans="2:72" x14ac:dyDescent="0.35">
      <c r="B489" s="21" t="s">
        <v>240</v>
      </c>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row>
    <row r="490" spans="2:72" x14ac:dyDescent="0.35">
      <c r="B490" t="s">
        <v>233</v>
      </c>
      <c r="C490" s="14">
        <v>3.9557948880929901E-2</v>
      </c>
      <c r="D490" s="14">
        <v>4.4189956074292998E-2</v>
      </c>
      <c r="E490" s="14">
        <v>3.4717829774513799E-2</v>
      </c>
      <c r="F490" s="14"/>
      <c r="G490" s="14">
        <v>1.0891775407515699E-2</v>
      </c>
      <c r="H490" s="14">
        <v>3.64939333049102E-2</v>
      </c>
      <c r="I490" s="14">
        <v>4.1294907048150101E-2</v>
      </c>
      <c r="J490" s="14">
        <v>4.4155116204979299E-2</v>
      </c>
      <c r="K490" s="14">
        <v>5.00105670974135E-2</v>
      </c>
      <c r="L490" s="14">
        <v>0</v>
      </c>
      <c r="M490" s="14"/>
      <c r="N490" s="14">
        <v>3.0044056430332401E-2</v>
      </c>
      <c r="O490" s="14">
        <v>2.80220319337533E-2</v>
      </c>
      <c r="P490" s="14">
        <v>3.9733551596348698E-2</v>
      </c>
      <c r="Q490" s="14">
        <v>7.9230094925709593E-2</v>
      </c>
      <c r="R490" s="14"/>
      <c r="S490" s="14">
        <v>4.09453771158588E-2</v>
      </c>
      <c r="T490" s="14">
        <v>2.9016648678622602E-2</v>
      </c>
      <c r="U490" s="14">
        <v>1.96104232818279E-2</v>
      </c>
      <c r="V490" s="14">
        <v>6.2024013785427302E-2</v>
      </c>
      <c r="W490" s="14">
        <v>3.64074748498628E-2</v>
      </c>
      <c r="X490" s="14">
        <v>4.1856059633689102E-2</v>
      </c>
      <c r="Y490" s="14">
        <v>2.44183767874449E-2</v>
      </c>
      <c r="Z490" s="14">
        <v>6.8428514487860206E-2</v>
      </c>
      <c r="AA490" s="14">
        <v>2.8811427309626499E-2</v>
      </c>
      <c r="AB490" s="14">
        <v>4.3492834933556303E-2</v>
      </c>
      <c r="AC490" s="14">
        <v>3.8771967427915402E-2</v>
      </c>
      <c r="AD490" s="14">
        <v>7.5049439343510202E-2</v>
      </c>
      <c r="AE490" s="14"/>
      <c r="AF490" s="14">
        <v>5.4560793151681899E-2</v>
      </c>
      <c r="AG490" s="14">
        <v>4.1668743989310801E-2</v>
      </c>
      <c r="AH490" s="14">
        <v>3.3050560856591797E-2</v>
      </c>
      <c r="AI490" s="14">
        <v>2.3049911172509499E-2</v>
      </c>
      <c r="AJ490" s="14">
        <v>3.9593312775247497E-2</v>
      </c>
      <c r="AK490" s="14"/>
      <c r="AL490" s="14">
        <v>9.9059883478001098E-2</v>
      </c>
      <c r="AM490" s="14">
        <v>0.11202348201682601</v>
      </c>
      <c r="AN490" s="14">
        <v>7.6229195619221202E-2</v>
      </c>
      <c r="AO490" s="14">
        <v>0.11253224678981601</v>
      </c>
      <c r="AP490" s="14">
        <v>5.1618393891552303E-2</v>
      </c>
      <c r="AQ490" s="14">
        <v>5.8872515979186003E-2</v>
      </c>
      <c r="AR490" s="14">
        <v>4.5255020189954497E-2</v>
      </c>
      <c r="AS490" s="14">
        <v>2.2512531329396301E-2</v>
      </c>
      <c r="AT490" s="14">
        <v>7.3246158869789803E-3</v>
      </c>
      <c r="AU490" s="14">
        <v>6.3991229118092699E-2</v>
      </c>
      <c r="AV490" s="14">
        <v>2.7331651043372401E-2</v>
      </c>
      <c r="AW490" s="14">
        <v>3.7020243595305098E-2</v>
      </c>
      <c r="AX490" s="14">
        <v>2.9865208553807199E-2</v>
      </c>
      <c r="AY490" s="14">
        <v>2.6696821704169899E-2</v>
      </c>
      <c r="AZ490" s="14">
        <v>0</v>
      </c>
      <c r="BA490" s="14">
        <v>2.4500768152045199E-2</v>
      </c>
      <c r="BB490" s="14"/>
      <c r="BC490" s="14">
        <v>3.9557948880929901E-2</v>
      </c>
      <c r="BD490" s="14">
        <v>0</v>
      </c>
      <c r="BE490" s="14"/>
      <c r="BF490" s="14">
        <v>1.9915505266501599E-2</v>
      </c>
      <c r="BG490" s="14">
        <v>2.67773753857301E-2</v>
      </c>
      <c r="BH490" s="14">
        <v>5.5504835484402097E-2</v>
      </c>
      <c r="BI490" s="14">
        <v>6.7797826645455E-2</v>
      </c>
      <c r="BJ490" s="14"/>
      <c r="BK490" s="14">
        <v>1.41976987939674E-2</v>
      </c>
      <c r="BL490" s="14">
        <v>3.05116020507466E-2</v>
      </c>
      <c r="BM490" s="14">
        <v>3.9431352121328998E-2</v>
      </c>
      <c r="BN490" s="14">
        <v>7.8620045340057301E-2</v>
      </c>
      <c r="BO490" s="14"/>
      <c r="BP490" s="14">
        <v>4.3165738318773302E-2</v>
      </c>
      <c r="BQ490" s="14">
        <v>3.9024966514602001E-2</v>
      </c>
      <c r="BR490" s="14">
        <v>0</v>
      </c>
      <c r="BS490" s="14">
        <v>2.0228874685285E-2</v>
      </c>
      <c r="BT490" s="14">
        <v>6.4790669668475701E-2</v>
      </c>
    </row>
    <row r="491" spans="2:72" x14ac:dyDescent="0.35">
      <c r="B491" t="s">
        <v>234</v>
      </c>
      <c r="C491" s="14">
        <v>7.1701534932662195E-2</v>
      </c>
      <c r="D491" s="14">
        <v>7.6057326944798706E-2</v>
      </c>
      <c r="E491" s="14">
        <v>6.6226568811909706E-2</v>
      </c>
      <c r="F491" s="14"/>
      <c r="G491" s="14">
        <v>8.2719930529208702E-2</v>
      </c>
      <c r="H491" s="14">
        <v>6.5112022095610095E-2</v>
      </c>
      <c r="I491" s="14">
        <v>6.9631994749321205E-2</v>
      </c>
      <c r="J491" s="14">
        <v>7.8735873925193697E-2</v>
      </c>
      <c r="K491" s="14">
        <v>7.7226508069200506E-2</v>
      </c>
      <c r="L491" s="14">
        <v>9.2756927328396493E-2</v>
      </c>
      <c r="M491" s="14"/>
      <c r="N491" s="14">
        <v>6.7015262130493206E-2</v>
      </c>
      <c r="O491" s="14">
        <v>8.5671041259984301E-2</v>
      </c>
      <c r="P491" s="14">
        <v>6.7426793948566696E-2</v>
      </c>
      <c r="Q491" s="14">
        <v>7.0621967562928906E-2</v>
      </c>
      <c r="R491" s="14"/>
      <c r="S491" s="14">
        <v>7.1281759663364697E-2</v>
      </c>
      <c r="T491" s="14">
        <v>8.6445312450861497E-2</v>
      </c>
      <c r="U491" s="14">
        <v>6.2280616145296799E-2</v>
      </c>
      <c r="V491" s="14">
        <v>8.1142266284369102E-2</v>
      </c>
      <c r="W491" s="14">
        <v>3.5862683030870597E-2</v>
      </c>
      <c r="X491" s="14">
        <v>9.2659119868130496E-2</v>
      </c>
      <c r="Y491" s="14">
        <v>8.8239427804075996E-2</v>
      </c>
      <c r="Z491" s="14">
        <v>8.5716817976172296E-2</v>
      </c>
      <c r="AA491" s="14">
        <v>7.5627053612512499E-2</v>
      </c>
      <c r="AB491" s="14">
        <v>3.9425506429669403E-2</v>
      </c>
      <c r="AC491" s="14">
        <v>9.0275512734192306E-2</v>
      </c>
      <c r="AD491" s="14">
        <v>1.4858912186621999E-2</v>
      </c>
      <c r="AE491" s="14"/>
      <c r="AF491" s="14">
        <v>8.3980860555873199E-2</v>
      </c>
      <c r="AG491" s="14">
        <v>5.6178522490305603E-2</v>
      </c>
      <c r="AH491" s="14">
        <v>6.9599639766357704E-2</v>
      </c>
      <c r="AI491" s="14">
        <v>6.9975693295656699E-2</v>
      </c>
      <c r="AJ491" s="14">
        <v>6.3796987199239097E-2</v>
      </c>
      <c r="AK491" s="14"/>
      <c r="AL491" s="14">
        <v>0.10013734320883599</v>
      </c>
      <c r="AM491" s="14">
        <v>0.13789968966068999</v>
      </c>
      <c r="AN491" s="14">
        <v>8.5462597226805395E-2</v>
      </c>
      <c r="AO491" s="14">
        <v>9.2569625319030097E-2</v>
      </c>
      <c r="AP491" s="14">
        <v>0.102724835824043</v>
      </c>
      <c r="AQ491" s="14">
        <v>6.11209909563461E-2</v>
      </c>
      <c r="AR491" s="14">
        <v>2.98474279052512E-2</v>
      </c>
      <c r="AS491" s="14">
        <v>8.8349693330849105E-2</v>
      </c>
      <c r="AT491" s="14">
        <v>6.5300288473006299E-2</v>
      </c>
      <c r="AU491" s="14">
        <v>2.7264967145098198E-2</v>
      </c>
      <c r="AV491" s="14">
        <v>8.52456034461367E-2</v>
      </c>
      <c r="AW491" s="14">
        <v>5.2398898879898202E-2</v>
      </c>
      <c r="AX491" s="14">
        <v>0.101495794725296</v>
      </c>
      <c r="AY491" s="14">
        <v>3.0584679047405E-2</v>
      </c>
      <c r="AZ491" s="14">
        <v>6.6003372773322799E-2</v>
      </c>
      <c r="BA491" s="14">
        <v>7.2873146123115601E-2</v>
      </c>
      <c r="BB491" s="14"/>
      <c r="BC491" s="14">
        <v>7.1701534932662195E-2</v>
      </c>
      <c r="BD491" s="14">
        <v>0</v>
      </c>
      <c r="BE491" s="14"/>
      <c r="BF491" s="14">
        <v>6.5386613244672501E-2</v>
      </c>
      <c r="BG491" s="14">
        <v>6.29635715536324E-2</v>
      </c>
      <c r="BH491" s="14">
        <v>6.4733240438643702E-2</v>
      </c>
      <c r="BI491" s="14">
        <v>0.116795800820941</v>
      </c>
      <c r="BJ491" s="14"/>
      <c r="BK491" s="14">
        <v>5.6255883577590197E-2</v>
      </c>
      <c r="BL491" s="14">
        <v>3.7919551583252699E-2</v>
      </c>
      <c r="BM491" s="14">
        <v>9.4194058583817006E-2</v>
      </c>
      <c r="BN491" s="14">
        <v>7.9125242410844496E-2</v>
      </c>
      <c r="BO491" s="14"/>
      <c r="BP491" s="14">
        <v>9.1927425453521394E-2</v>
      </c>
      <c r="BQ491" s="14">
        <v>4.3966781680820403E-2</v>
      </c>
      <c r="BR491" s="14">
        <v>0</v>
      </c>
      <c r="BS491" s="14">
        <v>4.97977107685907E-2</v>
      </c>
      <c r="BT491" s="14">
        <v>9.5210129670309507E-2</v>
      </c>
    </row>
    <row r="492" spans="2:72" x14ac:dyDescent="0.35">
      <c r="B492" t="s">
        <v>235</v>
      </c>
      <c r="C492" s="14">
        <v>0.121197027676785</v>
      </c>
      <c r="D492" s="14">
        <v>0.14765059177613299</v>
      </c>
      <c r="E492" s="14">
        <v>9.3229412578884799E-2</v>
      </c>
      <c r="F492" s="14"/>
      <c r="G492" s="14">
        <v>0.116003841176183</v>
      </c>
      <c r="H492" s="14">
        <v>0.13238960171807199</v>
      </c>
      <c r="I492" s="14">
        <v>0.11426278901386799</v>
      </c>
      <c r="J492" s="14">
        <v>0.13199590556677501</v>
      </c>
      <c r="K492" s="14">
        <v>8.6077722639353399E-2</v>
      </c>
      <c r="L492" s="14">
        <v>0</v>
      </c>
      <c r="M492" s="14"/>
      <c r="N492" s="14">
        <v>9.5547876175538296E-2</v>
      </c>
      <c r="O492" s="14">
        <v>0.15326636934054599</v>
      </c>
      <c r="P492" s="14">
        <v>0.13494202227163599</v>
      </c>
      <c r="Q492" s="14">
        <v>0.123794298482715</v>
      </c>
      <c r="R492" s="14"/>
      <c r="S492" s="14">
        <v>0.106019441054203</v>
      </c>
      <c r="T492" s="14">
        <v>0.13515304380815599</v>
      </c>
      <c r="U492" s="14">
        <v>0.163377270100167</v>
      </c>
      <c r="V492" s="14">
        <v>0.12151863081415699</v>
      </c>
      <c r="W492" s="14">
        <v>0.18453138388267401</v>
      </c>
      <c r="X492" s="14">
        <v>0.102450532459441</v>
      </c>
      <c r="Y492" s="14">
        <v>8.4138375033475099E-2</v>
      </c>
      <c r="Z492" s="14">
        <v>0.13197431111278499</v>
      </c>
      <c r="AA492" s="14">
        <v>0.13917511430413099</v>
      </c>
      <c r="AB492" s="14">
        <v>9.17196489432337E-2</v>
      </c>
      <c r="AC492" s="14">
        <v>8.6992198154867501E-2</v>
      </c>
      <c r="AD492" s="14">
        <v>0.107636695753309</v>
      </c>
      <c r="AE492" s="14"/>
      <c r="AF492" s="14">
        <v>0.13430371939316499</v>
      </c>
      <c r="AG492" s="14">
        <v>0.123547762455746</v>
      </c>
      <c r="AH492" s="14">
        <v>0.109390694677971</v>
      </c>
      <c r="AI492" s="14">
        <v>0.11608268909046</v>
      </c>
      <c r="AJ492" s="14">
        <v>7.7279758280431807E-2</v>
      </c>
      <c r="AK492" s="14"/>
      <c r="AL492" s="14">
        <v>0.1978001261522</v>
      </c>
      <c r="AM492" s="14">
        <v>0.139580895022274</v>
      </c>
      <c r="AN492" s="14">
        <v>8.6715145795670204E-2</v>
      </c>
      <c r="AO492" s="14">
        <v>0.10134974924967</v>
      </c>
      <c r="AP492" s="14">
        <v>0.13388347665508399</v>
      </c>
      <c r="AQ492" s="14">
        <v>0.12008243402063</v>
      </c>
      <c r="AR492" s="14">
        <v>0.15413729777969701</v>
      </c>
      <c r="AS492" s="14">
        <v>0.17416023665375799</v>
      </c>
      <c r="AT492" s="14">
        <v>0.114419698936089</v>
      </c>
      <c r="AU492" s="14">
        <v>0.14034477487678701</v>
      </c>
      <c r="AV492" s="14">
        <v>0.124446766769753</v>
      </c>
      <c r="AW492" s="14">
        <v>0.119523077200668</v>
      </c>
      <c r="AX492" s="14">
        <v>0.118467858690705</v>
      </c>
      <c r="AY492" s="14">
        <v>0.15185671107627</v>
      </c>
      <c r="AZ492" s="14">
        <v>8.5591086624833404E-2</v>
      </c>
      <c r="BA492" s="14">
        <v>8.7012460332518304E-2</v>
      </c>
      <c r="BB492" s="14"/>
      <c r="BC492" s="14">
        <v>0.121197027676785</v>
      </c>
      <c r="BD492" s="14">
        <v>0</v>
      </c>
      <c r="BE492" s="14"/>
      <c r="BF492" s="14">
        <v>0.101015460204593</v>
      </c>
      <c r="BG492" s="14">
        <v>0.122016147711256</v>
      </c>
      <c r="BH492" s="14">
        <v>0.122403938307828</v>
      </c>
      <c r="BI492" s="14">
        <v>0.151766503625997</v>
      </c>
      <c r="BJ492" s="14"/>
      <c r="BK492" s="14">
        <v>0.108290159637704</v>
      </c>
      <c r="BL492" s="14">
        <v>0.10246211710594801</v>
      </c>
      <c r="BM492" s="14">
        <v>0.119734007861342</v>
      </c>
      <c r="BN492" s="14">
        <v>0.15952049923786499</v>
      </c>
      <c r="BO492" s="14"/>
      <c r="BP492" s="14">
        <v>0.12888658808258899</v>
      </c>
      <c r="BQ492" s="14">
        <v>0.13437708408948401</v>
      </c>
      <c r="BR492" s="14">
        <v>0</v>
      </c>
      <c r="BS492" s="14">
        <v>7.8263837823711893E-2</v>
      </c>
      <c r="BT492" s="14">
        <v>0.16850618779222601</v>
      </c>
    </row>
    <row r="493" spans="2:72" x14ac:dyDescent="0.35">
      <c r="B493" t="s">
        <v>236</v>
      </c>
      <c r="C493" s="14">
        <v>0.25762973043498599</v>
      </c>
      <c r="D493" s="14">
        <v>0.282935551035644</v>
      </c>
      <c r="E493" s="14">
        <v>0.231315988348403</v>
      </c>
      <c r="F493" s="14"/>
      <c r="G493" s="14">
        <v>0.223078487262903</v>
      </c>
      <c r="H493" s="14">
        <v>0.28371479506495401</v>
      </c>
      <c r="I493" s="14">
        <v>0.26083117571040199</v>
      </c>
      <c r="J493" s="14">
        <v>0.226135320154526</v>
      </c>
      <c r="K493" s="14">
        <v>0.240874628758104</v>
      </c>
      <c r="L493" s="14">
        <v>0.54254657409771201</v>
      </c>
      <c r="M493" s="14"/>
      <c r="N493" s="14">
        <v>0.27419311782339301</v>
      </c>
      <c r="O493" s="14">
        <v>0.23794151442782799</v>
      </c>
      <c r="P493" s="14">
        <v>0.26014658555931303</v>
      </c>
      <c r="Q493" s="14">
        <v>0.23917401232640401</v>
      </c>
      <c r="R493" s="14"/>
      <c r="S493" s="14">
        <v>0.27133925088626198</v>
      </c>
      <c r="T493" s="14">
        <v>0.20598305950118101</v>
      </c>
      <c r="U493" s="14">
        <v>0.23197724784739299</v>
      </c>
      <c r="V493" s="14">
        <v>0.27938847667357303</v>
      </c>
      <c r="W493" s="14">
        <v>0.25687267705726602</v>
      </c>
      <c r="X493" s="14">
        <v>0.245096563999332</v>
      </c>
      <c r="Y493" s="14">
        <v>0.27404033765395602</v>
      </c>
      <c r="Z493" s="14">
        <v>0.33934228495711599</v>
      </c>
      <c r="AA493" s="14">
        <v>0.27320048066368302</v>
      </c>
      <c r="AB493" s="14">
        <v>0.251435939742365</v>
      </c>
      <c r="AC493" s="14">
        <v>0.229126075764299</v>
      </c>
      <c r="AD493" s="14">
        <v>0.262361394884919</v>
      </c>
      <c r="AE493" s="14"/>
      <c r="AF493" s="14">
        <v>0.24113245293278099</v>
      </c>
      <c r="AG493" s="14">
        <v>0.29301040962465702</v>
      </c>
      <c r="AH493" s="14">
        <v>0.25587667283857901</v>
      </c>
      <c r="AI493" s="14">
        <v>0.27086065878028698</v>
      </c>
      <c r="AJ493" s="14">
        <v>0.271707896768068</v>
      </c>
      <c r="AK493" s="14"/>
      <c r="AL493" s="14">
        <v>0.20412869008047199</v>
      </c>
      <c r="AM493" s="14">
        <v>0.128601889325586</v>
      </c>
      <c r="AN493" s="14">
        <v>0.28139597433812102</v>
      </c>
      <c r="AO493" s="14">
        <v>0.20550843336612901</v>
      </c>
      <c r="AP493" s="14">
        <v>0.26031235313521001</v>
      </c>
      <c r="AQ493" s="14">
        <v>0.24641776594217199</v>
      </c>
      <c r="AR493" s="14">
        <v>0.29379516667251698</v>
      </c>
      <c r="AS493" s="14">
        <v>0.25628870310454099</v>
      </c>
      <c r="AT493" s="14">
        <v>0.255892596859364</v>
      </c>
      <c r="AU493" s="14">
        <v>0.26971000066504702</v>
      </c>
      <c r="AV493" s="14">
        <v>0.26457043343137199</v>
      </c>
      <c r="AW493" s="14">
        <v>0.24671262071095701</v>
      </c>
      <c r="AX493" s="14">
        <v>0.28538854238741701</v>
      </c>
      <c r="AY493" s="14">
        <v>0.17421143117638199</v>
      </c>
      <c r="AZ493" s="14">
        <v>0.33588892850458402</v>
      </c>
      <c r="BA493" s="14">
        <v>0.250071556372787</v>
      </c>
      <c r="BB493" s="14"/>
      <c r="BC493" s="14">
        <v>0.25762973043498599</v>
      </c>
      <c r="BD493" s="14">
        <v>0</v>
      </c>
      <c r="BE493" s="14"/>
      <c r="BF493" s="14">
        <v>0.27012506149311499</v>
      </c>
      <c r="BG493" s="14">
        <v>0.24773924038820599</v>
      </c>
      <c r="BH493" s="14">
        <v>0.26210385145533099</v>
      </c>
      <c r="BI493" s="14">
        <v>0.248292325193642</v>
      </c>
      <c r="BJ493" s="14"/>
      <c r="BK493" s="14">
        <v>0.26776913736046598</v>
      </c>
      <c r="BL493" s="14">
        <v>0.30291037121326497</v>
      </c>
      <c r="BM493" s="14">
        <v>0.23557112812372899</v>
      </c>
      <c r="BN493" s="14">
        <v>0.24271734172928799</v>
      </c>
      <c r="BO493" s="14"/>
      <c r="BP493" s="14">
        <v>0.26975706142225497</v>
      </c>
      <c r="BQ493" s="14">
        <v>0.24242726082107499</v>
      </c>
      <c r="BR493" s="14">
        <v>0.48605515333115401</v>
      </c>
      <c r="BS493" s="14">
        <v>0.25076755341505402</v>
      </c>
      <c r="BT493" s="14">
        <v>0.25988519329732501</v>
      </c>
    </row>
    <row r="494" spans="2:72" x14ac:dyDescent="0.35">
      <c r="B494" t="s">
        <v>237</v>
      </c>
      <c r="C494" s="14">
        <v>0.290160846114427</v>
      </c>
      <c r="D494" s="14">
        <v>0.28877372398801199</v>
      </c>
      <c r="E494" s="14">
        <v>0.29047133787673601</v>
      </c>
      <c r="F494" s="14"/>
      <c r="G494" s="14">
        <v>0.42671834844885798</v>
      </c>
      <c r="H494" s="14">
        <v>0.27774916390827098</v>
      </c>
      <c r="I494" s="14">
        <v>0.29024279775693501</v>
      </c>
      <c r="J494" s="14">
        <v>0.27292475256612497</v>
      </c>
      <c r="K494" s="14">
        <v>0.32219811266027298</v>
      </c>
      <c r="L494" s="14">
        <v>0.18035530122965701</v>
      </c>
      <c r="M494" s="14"/>
      <c r="N494" s="14">
        <v>0.324069875492005</v>
      </c>
      <c r="O494" s="14">
        <v>0.291000479139711</v>
      </c>
      <c r="P494" s="14">
        <v>0.26522907964478898</v>
      </c>
      <c r="Q494" s="14">
        <v>0.24091033184771099</v>
      </c>
      <c r="R494" s="14"/>
      <c r="S494" s="14">
        <v>0.31168242765698501</v>
      </c>
      <c r="T494" s="14">
        <v>0.34392931339087102</v>
      </c>
      <c r="U494" s="14">
        <v>0.31771493569610398</v>
      </c>
      <c r="V494" s="14">
        <v>0.263701147973952</v>
      </c>
      <c r="W494" s="14">
        <v>0.29376367723038599</v>
      </c>
      <c r="X494" s="14">
        <v>0.27455448898833201</v>
      </c>
      <c r="Y494" s="14">
        <v>0.27354272517203698</v>
      </c>
      <c r="Z494" s="14">
        <v>0.22264424286423501</v>
      </c>
      <c r="AA494" s="14">
        <v>0.25477371796822601</v>
      </c>
      <c r="AB494" s="14">
        <v>0.26520279935538399</v>
      </c>
      <c r="AC494" s="14">
        <v>0.33344356159643901</v>
      </c>
      <c r="AD494" s="14">
        <v>0.286696690817552</v>
      </c>
      <c r="AE494" s="14"/>
      <c r="AF494" s="14">
        <v>0.25261016768037398</v>
      </c>
      <c r="AG494" s="14">
        <v>0.263481646934351</v>
      </c>
      <c r="AH494" s="14">
        <v>0.304623858082544</v>
      </c>
      <c r="AI494" s="14">
        <v>0.33701088477024299</v>
      </c>
      <c r="AJ494" s="14">
        <v>0.30403269435740898</v>
      </c>
      <c r="AK494" s="14"/>
      <c r="AL494" s="14">
        <v>9.3885060419166805E-2</v>
      </c>
      <c r="AM494" s="14">
        <v>0.10738814488328299</v>
      </c>
      <c r="AN494" s="14">
        <v>0.30308502037246998</v>
      </c>
      <c r="AO494" s="14">
        <v>0.250373987505702</v>
      </c>
      <c r="AP494" s="14">
        <v>0.24475921103015899</v>
      </c>
      <c r="AQ494" s="14">
        <v>0.30133195380033401</v>
      </c>
      <c r="AR494" s="14">
        <v>0.27253913173551397</v>
      </c>
      <c r="AS494" s="14">
        <v>0.33001566781613301</v>
      </c>
      <c r="AT494" s="14">
        <v>0.29664796865286902</v>
      </c>
      <c r="AU494" s="14">
        <v>0.22092413872830999</v>
      </c>
      <c r="AV494" s="14">
        <v>0.30816644973234197</v>
      </c>
      <c r="AW494" s="14">
        <v>0.31672474418277302</v>
      </c>
      <c r="AX494" s="14">
        <v>0.26965716109197002</v>
      </c>
      <c r="AY494" s="14">
        <v>0.35004702481639799</v>
      </c>
      <c r="AZ494" s="14">
        <v>0.32292480693114101</v>
      </c>
      <c r="BA494" s="14">
        <v>0.32917993114701499</v>
      </c>
      <c r="BB494" s="14"/>
      <c r="BC494" s="14">
        <v>0.290160846114427</v>
      </c>
      <c r="BD494" s="14">
        <v>0</v>
      </c>
      <c r="BE494" s="14"/>
      <c r="BF494" s="14">
        <v>0.34961915882894201</v>
      </c>
      <c r="BG494" s="14">
        <v>0.3025583456282</v>
      </c>
      <c r="BH494" s="14">
        <v>0.263515776015528</v>
      </c>
      <c r="BI494" s="14">
        <v>0.21662333758576599</v>
      </c>
      <c r="BJ494" s="14"/>
      <c r="BK494" s="14">
        <v>0.343622253092281</v>
      </c>
      <c r="BL494" s="14">
        <v>0.296538488153678</v>
      </c>
      <c r="BM494" s="14">
        <v>0.29839085764742301</v>
      </c>
      <c r="BN494" s="14">
        <v>0.205022286018926</v>
      </c>
      <c r="BO494" s="14"/>
      <c r="BP494" s="14">
        <v>0.28605472847900099</v>
      </c>
      <c r="BQ494" s="14">
        <v>0.30563005175445501</v>
      </c>
      <c r="BR494" s="14">
        <v>0.51394484666884599</v>
      </c>
      <c r="BS494" s="14">
        <v>0.35137195643340402</v>
      </c>
      <c r="BT494" s="14">
        <v>0.190466250129355</v>
      </c>
    </row>
    <row r="495" spans="2:72" x14ac:dyDescent="0.35">
      <c r="B495" t="s">
        <v>238</v>
      </c>
      <c r="C495" s="14">
        <v>0.190200587394243</v>
      </c>
      <c r="D495" s="14">
        <v>0.132838793817948</v>
      </c>
      <c r="E495" s="14">
        <v>0.25225358050422197</v>
      </c>
      <c r="F495" s="14"/>
      <c r="G495" s="14">
        <v>0.10608965644193299</v>
      </c>
      <c r="H495" s="14">
        <v>0.18685785992567899</v>
      </c>
      <c r="I495" s="14">
        <v>0.192187829480545</v>
      </c>
      <c r="J495" s="14">
        <v>0.20949548557804001</v>
      </c>
      <c r="K495" s="14">
        <v>0.18069903965530701</v>
      </c>
      <c r="L495" s="14">
        <v>0.18434119734423501</v>
      </c>
      <c r="M495" s="14"/>
      <c r="N495" s="14">
        <v>0.196302963943675</v>
      </c>
      <c r="O495" s="14">
        <v>0.180880543616321</v>
      </c>
      <c r="P495" s="14">
        <v>0.19882312224378601</v>
      </c>
      <c r="Q495" s="14">
        <v>0.17165871950088299</v>
      </c>
      <c r="R495" s="14"/>
      <c r="S495" s="14">
        <v>0.17130632228114701</v>
      </c>
      <c r="T495" s="14">
        <v>0.18576414286725601</v>
      </c>
      <c r="U495" s="14">
        <v>0.16646868142009399</v>
      </c>
      <c r="V495" s="14">
        <v>0.17408429114273999</v>
      </c>
      <c r="W495" s="14">
        <v>0.16214530982538999</v>
      </c>
      <c r="X495" s="14">
        <v>0.21154303089618801</v>
      </c>
      <c r="Y495" s="14">
        <v>0.19700019800306101</v>
      </c>
      <c r="Z495" s="14">
        <v>0.12810533232075599</v>
      </c>
      <c r="AA495" s="14">
        <v>0.19708560168279901</v>
      </c>
      <c r="AB495" s="14">
        <v>0.274157722062839</v>
      </c>
      <c r="AC495" s="14">
        <v>0.19513401878001799</v>
      </c>
      <c r="AD495" s="14">
        <v>0.222986561851516</v>
      </c>
      <c r="AE495" s="14"/>
      <c r="AF495" s="14">
        <v>0.1704820589495</v>
      </c>
      <c r="AG495" s="14">
        <v>0.18624177606386899</v>
      </c>
      <c r="AH495" s="14">
        <v>0.210070689438488</v>
      </c>
      <c r="AI495" s="14">
        <v>0.17800491854315301</v>
      </c>
      <c r="AJ495" s="14">
        <v>0.23321501170283601</v>
      </c>
      <c r="AK495" s="14"/>
      <c r="AL495" s="14">
        <v>0.304988896661325</v>
      </c>
      <c r="AM495" s="14">
        <v>0.24368423652099699</v>
      </c>
      <c r="AN495" s="14">
        <v>0.123215826403997</v>
      </c>
      <c r="AO495" s="14">
        <v>0.15511346470491</v>
      </c>
      <c r="AP495" s="14">
        <v>0.17603665942855501</v>
      </c>
      <c r="AQ495" s="14">
        <v>0.183613488651583</v>
      </c>
      <c r="AR495" s="14">
        <v>0.19182789143422299</v>
      </c>
      <c r="AS495" s="14">
        <v>0.121098660553166</v>
      </c>
      <c r="AT495" s="14">
        <v>0.19551612896781201</v>
      </c>
      <c r="AU495" s="14">
        <v>0.21104220581241701</v>
      </c>
      <c r="AV495" s="14">
        <v>0.18470722102388101</v>
      </c>
      <c r="AW495" s="14">
        <v>0.204617021146099</v>
      </c>
      <c r="AX495" s="14">
        <v>0.15229744131888701</v>
      </c>
      <c r="AY495" s="14">
        <v>0.25538269458239099</v>
      </c>
      <c r="AZ495" s="14">
        <v>0.18072146331718</v>
      </c>
      <c r="BA495" s="14">
        <v>0.22896997518241199</v>
      </c>
      <c r="BB495" s="14"/>
      <c r="BC495" s="14">
        <v>0.190200587394243</v>
      </c>
      <c r="BD495" s="14">
        <v>0</v>
      </c>
      <c r="BE495" s="14"/>
      <c r="BF495" s="14">
        <v>0.18120809989633599</v>
      </c>
      <c r="BG495" s="14">
        <v>0.20610347537850099</v>
      </c>
      <c r="BH495" s="14">
        <v>0.19742226930823101</v>
      </c>
      <c r="BI495" s="14">
        <v>0.15525252765887901</v>
      </c>
      <c r="BJ495" s="14"/>
      <c r="BK495" s="14">
        <v>0.199612899115996</v>
      </c>
      <c r="BL495" s="14">
        <v>0.19466327421455701</v>
      </c>
      <c r="BM495" s="14">
        <v>0.19243769534467201</v>
      </c>
      <c r="BN495" s="14">
        <v>0.16989134004852399</v>
      </c>
      <c r="BO495" s="14"/>
      <c r="BP495" s="14">
        <v>0.16602613278690601</v>
      </c>
      <c r="BQ495" s="14">
        <v>0.18657329283573701</v>
      </c>
      <c r="BR495" s="14">
        <v>0</v>
      </c>
      <c r="BS495" s="14">
        <v>0.23567772371068499</v>
      </c>
      <c r="BT495" s="14">
        <v>0.15752638374268399</v>
      </c>
    </row>
    <row r="496" spans="2:72" x14ac:dyDescent="0.35">
      <c r="B496" t="s">
        <v>102</v>
      </c>
      <c r="C496" s="14">
        <v>2.9552324565966199E-2</v>
      </c>
      <c r="D496" s="14">
        <v>2.7554056363171198E-2</v>
      </c>
      <c r="E496" s="14">
        <v>3.1785282105331401E-2</v>
      </c>
      <c r="F496" s="14"/>
      <c r="G496" s="14">
        <v>3.4497960733397497E-2</v>
      </c>
      <c r="H496" s="14">
        <v>1.7682623982504201E-2</v>
      </c>
      <c r="I496" s="14">
        <v>3.1548506240779498E-2</v>
      </c>
      <c r="J496" s="14">
        <v>3.6557546004361098E-2</v>
      </c>
      <c r="K496" s="14">
        <v>4.2913421120348197E-2</v>
      </c>
      <c r="L496" s="14">
        <v>0</v>
      </c>
      <c r="M496" s="14"/>
      <c r="N496" s="14">
        <v>1.28268480045626E-2</v>
      </c>
      <c r="O496" s="14">
        <v>2.3218020281856998E-2</v>
      </c>
      <c r="P496" s="14">
        <v>3.3698844735560701E-2</v>
      </c>
      <c r="Q496" s="14">
        <v>7.4610575353649206E-2</v>
      </c>
      <c r="R496" s="14"/>
      <c r="S496" s="14">
        <v>2.7425421342179599E-2</v>
      </c>
      <c r="T496" s="14">
        <v>1.37084793030515E-2</v>
      </c>
      <c r="U496" s="14">
        <v>3.8570825509117702E-2</v>
      </c>
      <c r="V496" s="14">
        <v>1.8141173325782699E-2</v>
      </c>
      <c r="W496" s="14">
        <v>3.04167941235499E-2</v>
      </c>
      <c r="X496" s="14">
        <v>3.18402041548876E-2</v>
      </c>
      <c r="Y496" s="14">
        <v>5.8620559545948997E-2</v>
      </c>
      <c r="Z496" s="14">
        <v>2.37884962810751E-2</v>
      </c>
      <c r="AA496" s="14">
        <v>3.1326604459022203E-2</v>
      </c>
      <c r="AB496" s="14">
        <v>3.45655485329526E-2</v>
      </c>
      <c r="AC496" s="14">
        <v>2.62566655422691E-2</v>
      </c>
      <c r="AD496" s="14">
        <v>3.0410305162572201E-2</v>
      </c>
      <c r="AE496" s="14"/>
      <c r="AF496" s="14">
        <v>6.29299473366252E-2</v>
      </c>
      <c r="AG496" s="14">
        <v>3.587113844176E-2</v>
      </c>
      <c r="AH496" s="14">
        <v>1.73878843394678E-2</v>
      </c>
      <c r="AI496" s="14">
        <v>5.01524434769135E-3</v>
      </c>
      <c r="AJ496" s="14">
        <v>1.03743389167691E-2</v>
      </c>
      <c r="AK496" s="14"/>
      <c r="AL496" s="14">
        <v>0</v>
      </c>
      <c r="AM496" s="14">
        <v>0.130821662570344</v>
      </c>
      <c r="AN496" s="14">
        <v>4.3896240243714899E-2</v>
      </c>
      <c r="AO496" s="14">
        <v>8.2552493064742299E-2</v>
      </c>
      <c r="AP496" s="14">
        <v>3.06650700353964E-2</v>
      </c>
      <c r="AQ496" s="14">
        <v>2.8560850649748001E-2</v>
      </c>
      <c r="AR496" s="14">
        <v>1.25980642828436E-2</v>
      </c>
      <c r="AS496" s="14">
        <v>7.5745072121570101E-3</v>
      </c>
      <c r="AT496" s="14">
        <v>6.48987022238805E-2</v>
      </c>
      <c r="AU496" s="14">
        <v>6.6722683654247994E-2</v>
      </c>
      <c r="AV496" s="14">
        <v>5.5318745531422403E-3</v>
      </c>
      <c r="AW496" s="14">
        <v>2.3003394284299299E-2</v>
      </c>
      <c r="AX496" s="14">
        <v>4.2827993231918403E-2</v>
      </c>
      <c r="AY496" s="14">
        <v>1.1220637596984599E-2</v>
      </c>
      <c r="AZ496" s="14">
        <v>8.8703418489395804E-3</v>
      </c>
      <c r="BA496" s="14">
        <v>7.3921626901075196E-3</v>
      </c>
      <c r="BB496" s="14"/>
      <c r="BC496" s="14">
        <v>2.9552324565966199E-2</v>
      </c>
      <c r="BD496" s="14">
        <v>0</v>
      </c>
      <c r="BE496" s="14"/>
      <c r="BF496" s="14">
        <v>1.27301010658405E-2</v>
      </c>
      <c r="BG496" s="14">
        <v>3.1841843954474897E-2</v>
      </c>
      <c r="BH496" s="14">
        <v>3.4316088990036499E-2</v>
      </c>
      <c r="BI496" s="14">
        <v>4.34716784693195E-2</v>
      </c>
      <c r="BJ496" s="14"/>
      <c r="BK496" s="14">
        <v>1.02519684219962E-2</v>
      </c>
      <c r="BL496" s="14">
        <v>3.4994595678552697E-2</v>
      </c>
      <c r="BM496" s="14">
        <v>2.0240900317688399E-2</v>
      </c>
      <c r="BN496" s="14">
        <v>6.5103245214496203E-2</v>
      </c>
      <c r="BO496" s="14"/>
      <c r="BP496" s="14">
        <v>1.4182325456953301E-2</v>
      </c>
      <c r="BQ496" s="14">
        <v>4.8000562303826697E-2</v>
      </c>
      <c r="BR496" s="14">
        <v>0</v>
      </c>
      <c r="BS496" s="14">
        <v>1.38923431632698E-2</v>
      </c>
      <c r="BT496" s="14">
        <v>6.3615185699626306E-2</v>
      </c>
    </row>
    <row r="497" spans="2:72" x14ac:dyDescent="0.35">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row>
    <row r="498" spans="2:72" x14ac:dyDescent="0.35">
      <c r="B498" s="6" t="s">
        <v>247</v>
      </c>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row>
    <row r="499" spans="2:72" x14ac:dyDescent="0.35">
      <c r="B499" s="21" t="s">
        <v>240</v>
      </c>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row>
    <row r="500" spans="2:72" x14ac:dyDescent="0.35">
      <c r="B500" t="s">
        <v>233</v>
      </c>
      <c r="C500" s="14">
        <v>2.6399272994675E-2</v>
      </c>
      <c r="D500" s="14">
        <v>3.5061403377645503E-2</v>
      </c>
      <c r="E500" s="14">
        <v>1.72000720050699E-2</v>
      </c>
      <c r="F500" s="14"/>
      <c r="G500" s="14">
        <v>0</v>
      </c>
      <c r="H500" s="14">
        <v>1.42630136532227E-2</v>
      </c>
      <c r="I500" s="14">
        <v>2.1463201767967802E-2</v>
      </c>
      <c r="J500" s="14">
        <v>5.0565056593148902E-2</v>
      </c>
      <c r="K500" s="14">
        <v>4.1098927190289097E-2</v>
      </c>
      <c r="L500" s="14">
        <v>0</v>
      </c>
      <c r="M500" s="14"/>
      <c r="N500" s="14">
        <v>1.6664496876954499E-2</v>
      </c>
      <c r="O500" s="14">
        <v>2.0460083709824401E-2</v>
      </c>
      <c r="P500" s="14">
        <v>3.4773045639517997E-2</v>
      </c>
      <c r="Q500" s="14">
        <v>4.7827925108629599E-2</v>
      </c>
      <c r="R500" s="14"/>
      <c r="S500" s="14">
        <v>9.3539898982378696E-3</v>
      </c>
      <c r="T500" s="14">
        <v>3.2370815966398299E-2</v>
      </c>
      <c r="U500" s="14">
        <v>2.3712006444374299E-2</v>
      </c>
      <c r="V500" s="14">
        <v>4.1101578936905102E-2</v>
      </c>
      <c r="W500" s="14">
        <v>3.0180639536098799E-2</v>
      </c>
      <c r="X500" s="14">
        <v>1.6678132799441501E-2</v>
      </c>
      <c r="Y500" s="14">
        <v>3.1375686262043803E-2</v>
      </c>
      <c r="Z500" s="14">
        <v>5.8072382746964302E-2</v>
      </c>
      <c r="AA500" s="14">
        <v>3.4957087308018303E-2</v>
      </c>
      <c r="AB500" s="14">
        <v>2.8478783099360201E-2</v>
      </c>
      <c r="AC500" s="14">
        <v>2.5604956871467102E-2</v>
      </c>
      <c r="AD500" s="14">
        <v>1.4124025158722299E-2</v>
      </c>
      <c r="AE500" s="14"/>
      <c r="AF500" s="14">
        <v>4.5111895343729898E-2</v>
      </c>
      <c r="AG500" s="14">
        <v>2.89912118025786E-2</v>
      </c>
      <c r="AH500" s="14">
        <v>1.8537862843231799E-2</v>
      </c>
      <c r="AI500" s="14">
        <v>1.35456002591011E-2</v>
      </c>
      <c r="AJ500" s="14">
        <v>0</v>
      </c>
      <c r="AK500" s="14"/>
      <c r="AL500" s="14">
        <v>0.19961154959423699</v>
      </c>
      <c r="AM500" s="14">
        <v>8.5280034319675901E-2</v>
      </c>
      <c r="AN500" s="14">
        <v>4.4085201641315602E-2</v>
      </c>
      <c r="AO500" s="14">
        <v>6.5473853785910002E-2</v>
      </c>
      <c r="AP500" s="14">
        <v>5.1036294233661697E-2</v>
      </c>
      <c r="AQ500" s="14">
        <v>4.2705866211408802E-2</v>
      </c>
      <c r="AR500" s="14">
        <v>2.5399624222109601E-2</v>
      </c>
      <c r="AS500" s="14">
        <v>1.5946389272925399E-2</v>
      </c>
      <c r="AT500" s="14">
        <v>1.51741653959262E-2</v>
      </c>
      <c r="AU500" s="14">
        <v>9.6018075145937395E-3</v>
      </c>
      <c r="AV500" s="14">
        <v>2.3327191977187901E-2</v>
      </c>
      <c r="AW500" s="14">
        <v>1.22509534033778E-2</v>
      </c>
      <c r="AX500" s="14">
        <v>3.2451319713886997E-2</v>
      </c>
      <c r="AY500" s="14">
        <v>1.1220637596984599E-2</v>
      </c>
      <c r="AZ500" s="14">
        <v>0</v>
      </c>
      <c r="BA500" s="14">
        <v>1.35215779198723E-2</v>
      </c>
      <c r="BB500" s="14"/>
      <c r="BC500" s="14">
        <v>2.6399272994675E-2</v>
      </c>
      <c r="BD500" s="14">
        <v>0</v>
      </c>
      <c r="BE500" s="14"/>
      <c r="BF500" s="14">
        <v>1.05684818611096E-2</v>
      </c>
      <c r="BG500" s="14">
        <v>2.7870167776517098E-2</v>
      </c>
      <c r="BH500" s="14">
        <v>2.9177620446496799E-2</v>
      </c>
      <c r="BI500" s="14">
        <v>4.4643275448373099E-2</v>
      </c>
      <c r="BJ500" s="14"/>
      <c r="BK500" s="14">
        <v>1.42394865429347E-2</v>
      </c>
      <c r="BL500" s="14">
        <v>2.2282654459376501E-2</v>
      </c>
      <c r="BM500" s="14">
        <v>2.41429701695576E-2</v>
      </c>
      <c r="BN500" s="14">
        <v>4.9496707273238301E-2</v>
      </c>
      <c r="BO500" s="14"/>
      <c r="BP500" s="14">
        <v>1.7130370933733301E-2</v>
      </c>
      <c r="BQ500" s="14">
        <v>2.4428027188749701E-2</v>
      </c>
      <c r="BR500" s="14">
        <v>0</v>
      </c>
      <c r="BS500" s="14">
        <v>2.2540346614815299E-2</v>
      </c>
      <c r="BT500" s="14">
        <v>4.6887956781558902E-2</v>
      </c>
    </row>
    <row r="501" spans="2:72" x14ac:dyDescent="0.35">
      <c r="B501" t="s">
        <v>234</v>
      </c>
      <c r="C501" s="14">
        <v>5.0776345350495203E-2</v>
      </c>
      <c r="D501" s="14">
        <v>6.02468817658686E-2</v>
      </c>
      <c r="E501" s="14">
        <v>4.07867318212108E-2</v>
      </c>
      <c r="F501" s="14"/>
      <c r="G501" s="14">
        <v>5.8007120417701098E-2</v>
      </c>
      <c r="H501" s="14">
        <v>4.26792814949956E-2</v>
      </c>
      <c r="I501" s="14">
        <v>5.0728042616484101E-2</v>
      </c>
      <c r="J501" s="14">
        <v>5.3430619215616398E-2</v>
      </c>
      <c r="K501" s="14">
        <v>7.7655380762675794E-2</v>
      </c>
      <c r="L501" s="14">
        <v>0</v>
      </c>
      <c r="M501" s="14"/>
      <c r="N501" s="14">
        <v>4.1225071569744802E-2</v>
      </c>
      <c r="O501" s="14">
        <v>3.6657755693509202E-2</v>
      </c>
      <c r="P501" s="14">
        <v>5.6823080832858398E-2</v>
      </c>
      <c r="Q501" s="14">
        <v>8.6337852304163895E-2</v>
      </c>
      <c r="R501" s="14"/>
      <c r="S501" s="14">
        <v>3.9065085150062399E-2</v>
      </c>
      <c r="T501" s="14">
        <v>7.1701816045873307E-2</v>
      </c>
      <c r="U501" s="14">
        <v>2.1851070280919E-2</v>
      </c>
      <c r="V501" s="14">
        <v>6.8551444478291507E-2</v>
      </c>
      <c r="W501" s="14">
        <v>6.5923054410074997E-2</v>
      </c>
      <c r="X501" s="14">
        <v>4.7195931207831401E-2</v>
      </c>
      <c r="Y501" s="14">
        <v>5.3236160424482301E-2</v>
      </c>
      <c r="Z501" s="14">
        <v>7.2412032649227798E-2</v>
      </c>
      <c r="AA501" s="14">
        <v>7.6115918536343502E-2</v>
      </c>
      <c r="AB501" s="14">
        <v>2.9755001563441401E-2</v>
      </c>
      <c r="AC501" s="14">
        <v>2.4022729755417398E-2</v>
      </c>
      <c r="AD501" s="14">
        <v>0</v>
      </c>
      <c r="AE501" s="14"/>
      <c r="AF501" s="14">
        <v>7.6947171012259202E-2</v>
      </c>
      <c r="AG501" s="14">
        <v>4.6916292903887699E-2</v>
      </c>
      <c r="AH501" s="14">
        <v>3.83550891255015E-2</v>
      </c>
      <c r="AI501" s="14">
        <v>4.2621767290670097E-2</v>
      </c>
      <c r="AJ501" s="14">
        <v>5.6873255403971597E-2</v>
      </c>
      <c r="AK501" s="14"/>
      <c r="AL501" s="14">
        <v>0</v>
      </c>
      <c r="AM501" s="14">
        <v>8.6069195456666595E-2</v>
      </c>
      <c r="AN501" s="14">
        <v>8.7077961977392995E-2</v>
      </c>
      <c r="AO501" s="14">
        <v>8.2539141899979504E-2</v>
      </c>
      <c r="AP501" s="14">
        <v>8.1529504823580998E-2</v>
      </c>
      <c r="AQ501" s="14">
        <v>5.3567068375069998E-2</v>
      </c>
      <c r="AR501" s="14">
        <v>4.0903141729339697E-2</v>
      </c>
      <c r="AS501" s="14">
        <v>6.6857190514836101E-2</v>
      </c>
      <c r="AT501" s="14">
        <v>4.2428177763141901E-2</v>
      </c>
      <c r="AU501" s="14">
        <v>4.8494494391566098E-2</v>
      </c>
      <c r="AV501" s="14">
        <v>4.88260944452759E-2</v>
      </c>
      <c r="AW501" s="14">
        <v>5.5479224525518199E-2</v>
      </c>
      <c r="AX501" s="14">
        <v>5.1211478895298999E-2</v>
      </c>
      <c r="AY501" s="14">
        <v>8.0484909021994705E-2</v>
      </c>
      <c r="AZ501" s="14">
        <v>2.1627749667656501E-2</v>
      </c>
      <c r="BA501" s="14">
        <v>2.0478239318877E-2</v>
      </c>
      <c r="BB501" s="14"/>
      <c r="BC501" s="14">
        <v>5.0776345350495203E-2</v>
      </c>
      <c r="BD501" s="14">
        <v>0</v>
      </c>
      <c r="BE501" s="14"/>
      <c r="BF501" s="14">
        <v>5.5184183659795202E-2</v>
      </c>
      <c r="BG501" s="14">
        <v>4.4741152089447997E-2</v>
      </c>
      <c r="BH501" s="14">
        <v>4.7890949010025399E-2</v>
      </c>
      <c r="BI501" s="14">
        <v>6.2624388301435796E-2</v>
      </c>
      <c r="BJ501" s="14"/>
      <c r="BK501" s="14">
        <v>3.3853427098713598E-2</v>
      </c>
      <c r="BL501" s="14">
        <v>5.8721151822480402E-2</v>
      </c>
      <c r="BM501" s="14">
        <v>5.1801647921107703E-2</v>
      </c>
      <c r="BN501" s="14">
        <v>5.9169740589678901E-2</v>
      </c>
      <c r="BO501" s="14"/>
      <c r="BP501" s="14">
        <v>5.4287114440866903E-2</v>
      </c>
      <c r="BQ501" s="14">
        <v>4.7428757296988998E-2</v>
      </c>
      <c r="BR501" s="14">
        <v>0</v>
      </c>
      <c r="BS501" s="14">
        <v>3.3350420446257197E-2</v>
      </c>
      <c r="BT501" s="14">
        <v>7.5093593430483094E-2</v>
      </c>
    </row>
    <row r="502" spans="2:72" x14ac:dyDescent="0.35">
      <c r="B502" t="s">
        <v>235</v>
      </c>
      <c r="C502" s="14">
        <v>0.120158479739226</v>
      </c>
      <c r="D502" s="14">
        <v>0.14546927717196001</v>
      </c>
      <c r="E502" s="14">
        <v>9.3412083019836306E-2</v>
      </c>
      <c r="F502" s="14"/>
      <c r="G502" s="14">
        <v>0.12457260546197101</v>
      </c>
      <c r="H502" s="14">
        <v>0.13516326210423399</v>
      </c>
      <c r="I502" s="14">
        <v>0.106591413101319</v>
      </c>
      <c r="J502" s="14">
        <v>0.13292045081676299</v>
      </c>
      <c r="K502" s="14">
        <v>8.5990167881640101E-2</v>
      </c>
      <c r="L502" s="14">
        <v>9.5184432863217094E-2</v>
      </c>
      <c r="M502" s="14"/>
      <c r="N502" s="14">
        <v>9.5659427999784594E-2</v>
      </c>
      <c r="O502" s="14">
        <v>0.15398542681656699</v>
      </c>
      <c r="P502" s="14">
        <v>0.13335099876430201</v>
      </c>
      <c r="Q502" s="14">
        <v>0.11821014262514901</v>
      </c>
      <c r="R502" s="14"/>
      <c r="S502" s="14">
        <v>0.139906191229803</v>
      </c>
      <c r="T502" s="14">
        <v>0.13042876134231299</v>
      </c>
      <c r="U502" s="14">
        <v>0.1119606741261</v>
      </c>
      <c r="V502" s="14">
        <v>0.10586946133694999</v>
      </c>
      <c r="W502" s="14">
        <v>0.118515489643856</v>
      </c>
      <c r="X502" s="14">
        <v>0.13273205153072801</v>
      </c>
      <c r="Y502" s="14">
        <v>0.11877707776289299</v>
      </c>
      <c r="Z502" s="14">
        <v>0.104687023554582</v>
      </c>
      <c r="AA502" s="14">
        <v>0.110786272708078</v>
      </c>
      <c r="AB502" s="14">
        <v>8.2323967071737905E-2</v>
      </c>
      <c r="AC502" s="14">
        <v>0.101763516424137</v>
      </c>
      <c r="AD502" s="14">
        <v>0.15116179717841499</v>
      </c>
      <c r="AE502" s="14"/>
      <c r="AF502" s="14">
        <v>0.11144208482326701</v>
      </c>
      <c r="AG502" s="14">
        <v>0.11959904271996701</v>
      </c>
      <c r="AH502" s="14">
        <v>0.120756486584703</v>
      </c>
      <c r="AI502" s="14">
        <v>0.116273353944552</v>
      </c>
      <c r="AJ502" s="14">
        <v>0.106135884700297</v>
      </c>
      <c r="AK502" s="14"/>
      <c r="AL502" s="14">
        <v>9.56956114933082E-2</v>
      </c>
      <c r="AM502" s="14">
        <v>7.5004071936728506E-2</v>
      </c>
      <c r="AN502" s="14">
        <v>0.104246954088056</v>
      </c>
      <c r="AO502" s="14">
        <v>5.4233284110628499E-2</v>
      </c>
      <c r="AP502" s="14">
        <v>0.107696901050139</v>
      </c>
      <c r="AQ502" s="14">
        <v>0.162825757675824</v>
      </c>
      <c r="AR502" s="14">
        <v>0.142185032020129</v>
      </c>
      <c r="AS502" s="14">
        <v>0.156627547552769</v>
      </c>
      <c r="AT502" s="14">
        <v>0.17130437926631201</v>
      </c>
      <c r="AU502" s="14">
        <v>9.4454072099197706E-2</v>
      </c>
      <c r="AV502" s="14">
        <v>0.108061737869544</v>
      </c>
      <c r="AW502" s="14">
        <v>0.10382229732966999</v>
      </c>
      <c r="AX502" s="14">
        <v>0.13827715164052501</v>
      </c>
      <c r="AY502" s="14">
        <v>0.14446642185986799</v>
      </c>
      <c r="AZ502" s="14">
        <v>0.136336033528971</v>
      </c>
      <c r="BA502" s="14">
        <v>9.7588171626892206E-2</v>
      </c>
      <c r="BB502" s="14"/>
      <c r="BC502" s="14">
        <v>0.120158479739226</v>
      </c>
      <c r="BD502" s="14">
        <v>0</v>
      </c>
      <c r="BE502" s="14"/>
      <c r="BF502" s="14">
        <v>0.12526830115799101</v>
      </c>
      <c r="BG502" s="14">
        <v>0.10963527270830099</v>
      </c>
      <c r="BH502" s="14">
        <v>0.113762755745588</v>
      </c>
      <c r="BI502" s="14">
        <v>0.14818825520251</v>
      </c>
      <c r="BJ502" s="14"/>
      <c r="BK502" s="14">
        <v>0.106096881705683</v>
      </c>
      <c r="BL502" s="14">
        <v>0.11953636657981299</v>
      </c>
      <c r="BM502" s="14">
        <v>0.12612323261953301</v>
      </c>
      <c r="BN502" s="14">
        <v>0.124323686984077</v>
      </c>
      <c r="BO502" s="14"/>
      <c r="BP502" s="14">
        <v>0.143333464033083</v>
      </c>
      <c r="BQ502" s="14">
        <v>0.104676018941049</v>
      </c>
      <c r="BR502" s="14">
        <v>0</v>
      </c>
      <c r="BS502" s="14">
        <v>9.4405718830031099E-2</v>
      </c>
      <c r="BT502" s="14">
        <v>0.13767319846790499</v>
      </c>
    </row>
    <row r="503" spans="2:72" x14ac:dyDescent="0.35">
      <c r="B503" t="s">
        <v>236</v>
      </c>
      <c r="C503" s="14">
        <v>0.27355210064255298</v>
      </c>
      <c r="D503" s="14">
        <v>0.320581371247806</v>
      </c>
      <c r="E503" s="14">
        <v>0.22298098334015501</v>
      </c>
      <c r="F503" s="14"/>
      <c r="G503" s="14">
        <v>0.259004934287417</v>
      </c>
      <c r="H503" s="14">
        <v>0.32864468446961298</v>
      </c>
      <c r="I503" s="14">
        <v>0.267337891514906</v>
      </c>
      <c r="J503" s="14">
        <v>0.231094953008948</v>
      </c>
      <c r="K503" s="14">
        <v>0.22136342925209801</v>
      </c>
      <c r="L503" s="14">
        <v>0.45074610357186301</v>
      </c>
      <c r="M503" s="14"/>
      <c r="N503" s="14">
        <v>0.31866718187526699</v>
      </c>
      <c r="O503" s="14">
        <v>0.26789566076582899</v>
      </c>
      <c r="P503" s="14">
        <v>0.25394477371672097</v>
      </c>
      <c r="Q503" s="14">
        <v>0.19138918986297701</v>
      </c>
      <c r="R503" s="14"/>
      <c r="S503" s="14">
        <v>0.34021960537627999</v>
      </c>
      <c r="T503" s="14">
        <v>0.23329544943463801</v>
      </c>
      <c r="U503" s="14">
        <v>0.284147394264541</v>
      </c>
      <c r="V503" s="14">
        <v>0.32457558694022898</v>
      </c>
      <c r="W503" s="14">
        <v>0.22682193222974401</v>
      </c>
      <c r="X503" s="14">
        <v>0.306581224578508</v>
      </c>
      <c r="Y503" s="14">
        <v>0.27213647762861398</v>
      </c>
      <c r="Z503" s="14">
        <v>0.23040419244017099</v>
      </c>
      <c r="AA503" s="14">
        <v>0.263566556821276</v>
      </c>
      <c r="AB503" s="14">
        <v>0.19778884345091</v>
      </c>
      <c r="AC503" s="14">
        <v>0.19863800234662299</v>
      </c>
      <c r="AD503" s="14">
        <v>0.22709899278936799</v>
      </c>
      <c r="AE503" s="14"/>
      <c r="AF503" s="14">
        <v>0.23093786239305</v>
      </c>
      <c r="AG503" s="14">
        <v>0.26564538454450098</v>
      </c>
      <c r="AH503" s="14">
        <v>0.279708392856301</v>
      </c>
      <c r="AI503" s="14">
        <v>0.31733995542575899</v>
      </c>
      <c r="AJ503" s="14">
        <v>0.32135709190448303</v>
      </c>
      <c r="AK503" s="14"/>
      <c r="AL503" s="14">
        <v>0.20412869008047199</v>
      </c>
      <c r="AM503" s="14">
        <v>0.13593977110511599</v>
      </c>
      <c r="AN503" s="14">
        <v>0.22364936818511399</v>
      </c>
      <c r="AO503" s="14">
        <v>0.26138628427671601</v>
      </c>
      <c r="AP503" s="14">
        <v>0.201743273793725</v>
      </c>
      <c r="AQ503" s="14">
        <v>0.23005425453313899</v>
      </c>
      <c r="AR503" s="14">
        <v>0.23199190508579301</v>
      </c>
      <c r="AS503" s="14">
        <v>0.282458671915367</v>
      </c>
      <c r="AT503" s="14">
        <v>0.23722999765192501</v>
      </c>
      <c r="AU503" s="14">
        <v>0.26191401480300402</v>
      </c>
      <c r="AV503" s="14">
        <v>0.37516729927876002</v>
      </c>
      <c r="AW503" s="14">
        <v>0.27918854184351499</v>
      </c>
      <c r="AX503" s="14">
        <v>0.31970778141712602</v>
      </c>
      <c r="AY503" s="14">
        <v>0.19952815578711799</v>
      </c>
      <c r="AZ503" s="14">
        <v>0.32986133845082299</v>
      </c>
      <c r="BA503" s="14">
        <v>0.32416346380463901</v>
      </c>
      <c r="BB503" s="14"/>
      <c r="BC503" s="14">
        <v>0.27355210064255298</v>
      </c>
      <c r="BD503" s="14">
        <v>0</v>
      </c>
      <c r="BE503" s="14"/>
      <c r="BF503" s="14">
        <v>0.30642564768960301</v>
      </c>
      <c r="BG503" s="14">
        <v>0.278775457050289</v>
      </c>
      <c r="BH503" s="14">
        <v>0.23879530026155499</v>
      </c>
      <c r="BI503" s="14">
        <v>0.27919839833904903</v>
      </c>
      <c r="BJ503" s="14"/>
      <c r="BK503" s="14">
        <v>0.320153987061498</v>
      </c>
      <c r="BL503" s="14">
        <v>0.27957971602059201</v>
      </c>
      <c r="BM503" s="14">
        <v>0.26233628912732398</v>
      </c>
      <c r="BN503" s="14">
        <v>0.23743849246998999</v>
      </c>
      <c r="BO503" s="14"/>
      <c r="BP503" s="14">
        <v>0.28963136155062802</v>
      </c>
      <c r="BQ503" s="14">
        <v>0.24900432892240301</v>
      </c>
      <c r="BR503" s="14">
        <v>0.48605515333115401</v>
      </c>
      <c r="BS503" s="14">
        <v>0.27872266369936699</v>
      </c>
      <c r="BT503" s="14">
        <v>0.25780094022530298</v>
      </c>
    </row>
    <row r="504" spans="2:72" x14ac:dyDescent="0.35">
      <c r="B504" t="s">
        <v>237</v>
      </c>
      <c r="C504" s="14">
        <v>0.28411303254391201</v>
      </c>
      <c r="D504" s="14">
        <v>0.26206006318448899</v>
      </c>
      <c r="E504" s="14">
        <v>0.306547676963561</v>
      </c>
      <c r="F504" s="14"/>
      <c r="G504" s="14">
        <v>0.33022696184740602</v>
      </c>
      <c r="H504" s="14">
        <v>0.28697034207143701</v>
      </c>
      <c r="I504" s="14">
        <v>0.29458674081594399</v>
      </c>
      <c r="J504" s="14">
        <v>0.25555117991475601</v>
      </c>
      <c r="K504" s="14">
        <v>0.28309365342012499</v>
      </c>
      <c r="L504" s="14">
        <v>0.26972826622068502</v>
      </c>
      <c r="M504" s="14"/>
      <c r="N504" s="14">
        <v>0.30419251397663399</v>
      </c>
      <c r="O504" s="14">
        <v>0.24893028885792601</v>
      </c>
      <c r="P504" s="14">
        <v>0.28489718455624302</v>
      </c>
      <c r="Q504" s="14">
        <v>0.284239083055979</v>
      </c>
      <c r="R504" s="14"/>
      <c r="S504" s="14">
        <v>0.27751832201314702</v>
      </c>
      <c r="T504" s="14">
        <v>0.27352127009703903</v>
      </c>
      <c r="U504" s="14">
        <v>0.30051825335732801</v>
      </c>
      <c r="V504" s="14">
        <v>0.25452966763888202</v>
      </c>
      <c r="W504" s="14">
        <v>0.32876422113849901</v>
      </c>
      <c r="X504" s="14">
        <v>0.23132951788207901</v>
      </c>
      <c r="Y504" s="14">
        <v>0.27003878991951102</v>
      </c>
      <c r="Z504" s="14">
        <v>0.324455215950126</v>
      </c>
      <c r="AA504" s="14">
        <v>0.28880393756326</v>
      </c>
      <c r="AB504" s="14">
        <v>0.37315598493056101</v>
      </c>
      <c r="AC504" s="14">
        <v>0.28302492673346202</v>
      </c>
      <c r="AD504" s="14">
        <v>0.24651399446920599</v>
      </c>
      <c r="AE504" s="14"/>
      <c r="AF504" s="14">
        <v>0.24532843156286599</v>
      </c>
      <c r="AG504" s="14">
        <v>0.27139244010240798</v>
      </c>
      <c r="AH504" s="14">
        <v>0.29036834949179202</v>
      </c>
      <c r="AI504" s="14">
        <v>0.31545133805778097</v>
      </c>
      <c r="AJ504" s="14">
        <v>0.30126908274556102</v>
      </c>
      <c r="AK504" s="14"/>
      <c r="AL504" s="14">
        <v>0.195989575078058</v>
      </c>
      <c r="AM504" s="14">
        <v>0.24820124686745099</v>
      </c>
      <c r="AN504" s="14">
        <v>0.25658826546004398</v>
      </c>
      <c r="AO504" s="14">
        <v>0.23803055818909999</v>
      </c>
      <c r="AP504" s="14">
        <v>0.25644875403768902</v>
      </c>
      <c r="AQ504" s="14">
        <v>0.27955808522099901</v>
      </c>
      <c r="AR504" s="14">
        <v>0.30391070994859698</v>
      </c>
      <c r="AS504" s="14">
        <v>0.28964397651415402</v>
      </c>
      <c r="AT504" s="14">
        <v>0.27440807539106798</v>
      </c>
      <c r="AU504" s="14">
        <v>0.28332301451794201</v>
      </c>
      <c r="AV504" s="14">
        <v>0.220134865967856</v>
      </c>
      <c r="AW504" s="14">
        <v>0.28539710903827797</v>
      </c>
      <c r="AX504" s="14">
        <v>0.30012214025147299</v>
      </c>
      <c r="AY504" s="14">
        <v>0.35549718653311002</v>
      </c>
      <c r="AZ504" s="14">
        <v>0.316994920453815</v>
      </c>
      <c r="BA504" s="14">
        <v>0.32045609437237899</v>
      </c>
      <c r="BB504" s="14"/>
      <c r="BC504" s="14">
        <v>0.28411303254391201</v>
      </c>
      <c r="BD504" s="14">
        <v>0</v>
      </c>
      <c r="BE504" s="14"/>
      <c r="BF504" s="14">
        <v>0.29593665081506998</v>
      </c>
      <c r="BG504" s="14">
        <v>0.29428950439845603</v>
      </c>
      <c r="BH504" s="14">
        <v>0.29292032885799801</v>
      </c>
      <c r="BI504" s="14">
        <v>0.222379802297031</v>
      </c>
      <c r="BJ504" s="14"/>
      <c r="BK504" s="14">
        <v>0.30559403963695603</v>
      </c>
      <c r="BL504" s="14">
        <v>0.28363579384964299</v>
      </c>
      <c r="BM504" s="14">
        <v>0.28580242974244702</v>
      </c>
      <c r="BN504" s="14">
        <v>0.25663604783941202</v>
      </c>
      <c r="BO504" s="14"/>
      <c r="BP504" s="14">
        <v>0.27264294651288601</v>
      </c>
      <c r="BQ504" s="14">
        <v>0.29780702213878302</v>
      </c>
      <c r="BR504" s="14">
        <v>0.51394484666884599</v>
      </c>
      <c r="BS504" s="14">
        <v>0.30583717234064001</v>
      </c>
      <c r="BT504" s="14">
        <v>0.25689278881120498</v>
      </c>
    </row>
    <row r="505" spans="2:72" x14ac:dyDescent="0.35">
      <c r="B505" t="s">
        <v>238</v>
      </c>
      <c r="C505" s="14">
        <v>0.223095223302643</v>
      </c>
      <c r="D505" s="14">
        <v>0.15511725389108699</v>
      </c>
      <c r="E505" s="14">
        <v>0.29662544147617098</v>
      </c>
      <c r="F505" s="14"/>
      <c r="G505" s="14">
        <v>0.204331866277284</v>
      </c>
      <c r="H505" s="14">
        <v>0.184322885903626</v>
      </c>
      <c r="I505" s="14">
        <v>0.23846992651666199</v>
      </c>
      <c r="J505" s="14">
        <v>0.24617362721753999</v>
      </c>
      <c r="K505" s="14">
        <v>0.23802696227154299</v>
      </c>
      <c r="L505" s="14">
        <v>9.5094425853952197E-2</v>
      </c>
      <c r="M505" s="14"/>
      <c r="N505" s="14">
        <v>0.21298796708877399</v>
      </c>
      <c r="O505" s="14">
        <v>0.24945077407330599</v>
      </c>
      <c r="P505" s="14">
        <v>0.21709147560082001</v>
      </c>
      <c r="Q505" s="14">
        <v>0.21899822963234999</v>
      </c>
      <c r="R505" s="14"/>
      <c r="S505" s="14">
        <v>0.17904896323755201</v>
      </c>
      <c r="T505" s="14">
        <v>0.25868188711373802</v>
      </c>
      <c r="U505" s="14">
        <v>0.21898947921380399</v>
      </c>
      <c r="V505" s="14">
        <v>0.179874747644444</v>
      </c>
      <c r="W505" s="14">
        <v>0.215044586793397</v>
      </c>
      <c r="X505" s="14">
        <v>0.233250930784723</v>
      </c>
      <c r="Y505" s="14">
        <v>0.210334785612905</v>
      </c>
      <c r="Z505" s="14">
        <v>0.20996915265892899</v>
      </c>
      <c r="AA505" s="14">
        <v>0.217101181490786</v>
      </c>
      <c r="AB505" s="14">
        <v>0.25267772678060502</v>
      </c>
      <c r="AC505" s="14">
        <v>0.32840280996325899</v>
      </c>
      <c r="AD505" s="14">
        <v>0.31521506898601998</v>
      </c>
      <c r="AE505" s="14"/>
      <c r="AF505" s="14">
        <v>0.244015839596784</v>
      </c>
      <c r="AG505" s="14">
        <v>0.246888465828457</v>
      </c>
      <c r="AH505" s="14">
        <v>0.23177198002178701</v>
      </c>
      <c r="AI505" s="14">
        <v>0.189501715597274</v>
      </c>
      <c r="AJ505" s="14">
        <v>0.20399034632891799</v>
      </c>
      <c r="AK505" s="14"/>
      <c r="AL505" s="14">
        <v>0.30457457375392499</v>
      </c>
      <c r="AM505" s="14">
        <v>0.234657596458623</v>
      </c>
      <c r="AN505" s="14">
        <v>0.239850866493582</v>
      </c>
      <c r="AO505" s="14">
        <v>0.24501870419149599</v>
      </c>
      <c r="AP505" s="14">
        <v>0.26362578524696301</v>
      </c>
      <c r="AQ505" s="14">
        <v>0.231288967983558</v>
      </c>
      <c r="AR505" s="14">
        <v>0.24252389601371399</v>
      </c>
      <c r="AS505" s="14">
        <v>0.18040016219012001</v>
      </c>
      <c r="AT505" s="14">
        <v>0.22061000158004701</v>
      </c>
      <c r="AU505" s="14">
        <v>0.265117159593869</v>
      </c>
      <c r="AV505" s="14">
        <v>0.20686782613715901</v>
      </c>
      <c r="AW505" s="14">
        <v>0.246527853507922</v>
      </c>
      <c r="AX505" s="14">
        <v>0.15036148416765799</v>
      </c>
      <c r="AY505" s="14">
        <v>0.20880268920092501</v>
      </c>
      <c r="AZ505" s="14">
        <v>0.18630961604979501</v>
      </c>
      <c r="BA505" s="14">
        <v>0.21201173046616301</v>
      </c>
      <c r="BB505" s="14"/>
      <c r="BC505" s="14">
        <v>0.223095223302643</v>
      </c>
      <c r="BD505" s="14">
        <v>0</v>
      </c>
      <c r="BE505" s="14"/>
      <c r="BF505" s="14">
        <v>0.196182847212445</v>
      </c>
      <c r="BG505" s="14">
        <v>0.217833281136801</v>
      </c>
      <c r="BH505" s="14">
        <v>0.25321363336200903</v>
      </c>
      <c r="BI505" s="14">
        <v>0.21710100910098401</v>
      </c>
      <c r="BJ505" s="14"/>
      <c r="BK505" s="14">
        <v>0.207491846607745</v>
      </c>
      <c r="BL505" s="14">
        <v>0.20918308277095701</v>
      </c>
      <c r="BM505" s="14">
        <v>0.23641899313949699</v>
      </c>
      <c r="BN505" s="14">
        <v>0.22814688269856601</v>
      </c>
      <c r="BO505" s="14"/>
      <c r="BP505" s="14">
        <v>0.21438294937557101</v>
      </c>
      <c r="BQ505" s="14">
        <v>0.236415678908177</v>
      </c>
      <c r="BR505" s="14">
        <v>0</v>
      </c>
      <c r="BS505" s="14">
        <v>0.25103772064857199</v>
      </c>
      <c r="BT505" s="14">
        <v>0.184682944682934</v>
      </c>
    </row>
    <row r="506" spans="2:72" x14ac:dyDescent="0.35">
      <c r="B506" t="s">
        <v>102</v>
      </c>
      <c r="C506" s="14">
        <v>2.19055454264954E-2</v>
      </c>
      <c r="D506" s="14">
        <v>2.1463749361144001E-2</v>
      </c>
      <c r="E506" s="14">
        <v>2.2447011373996201E-2</v>
      </c>
      <c r="F506" s="14"/>
      <c r="G506" s="14">
        <v>2.3856511708220299E-2</v>
      </c>
      <c r="H506" s="14">
        <v>7.9565303028714708E-3</v>
      </c>
      <c r="I506" s="14">
        <v>2.08227836667173E-2</v>
      </c>
      <c r="J506" s="14">
        <v>3.0264113233228099E-2</v>
      </c>
      <c r="K506" s="14">
        <v>5.2771479221629003E-2</v>
      </c>
      <c r="L506" s="14">
        <v>8.92467714902829E-2</v>
      </c>
      <c r="M506" s="14"/>
      <c r="N506" s="14">
        <v>1.0603340612840399E-2</v>
      </c>
      <c r="O506" s="14">
        <v>2.2620010083038301E-2</v>
      </c>
      <c r="P506" s="14">
        <v>1.9119440889538299E-2</v>
      </c>
      <c r="Q506" s="14">
        <v>5.2997577410751402E-2</v>
      </c>
      <c r="R506" s="14"/>
      <c r="S506" s="14">
        <v>1.48878430949185E-2</v>
      </c>
      <c r="T506" s="14">
        <v>0</v>
      </c>
      <c r="U506" s="14">
        <v>3.8821122312933901E-2</v>
      </c>
      <c r="V506" s="14">
        <v>2.5497513024299801E-2</v>
      </c>
      <c r="W506" s="14">
        <v>1.47500762483304E-2</v>
      </c>
      <c r="X506" s="14">
        <v>3.2232211216688803E-2</v>
      </c>
      <c r="Y506" s="14">
        <v>4.4101022389551298E-2</v>
      </c>
      <c r="Z506" s="14">
        <v>0</v>
      </c>
      <c r="AA506" s="14">
        <v>8.6690455722382605E-3</v>
      </c>
      <c r="AB506" s="14">
        <v>3.58196931033848E-2</v>
      </c>
      <c r="AC506" s="14">
        <v>3.8543057905635003E-2</v>
      </c>
      <c r="AD506" s="14">
        <v>4.5886121418269303E-2</v>
      </c>
      <c r="AE506" s="14"/>
      <c r="AF506" s="14">
        <v>4.6216715268043301E-2</v>
      </c>
      <c r="AG506" s="14">
        <v>2.0567162098200299E-2</v>
      </c>
      <c r="AH506" s="14">
        <v>2.0501839076683601E-2</v>
      </c>
      <c r="AI506" s="14">
        <v>5.2662694248624296E-3</v>
      </c>
      <c r="AJ506" s="14">
        <v>1.03743389167691E-2</v>
      </c>
      <c r="AK506" s="14"/>
      <c r="AL506" s="14">
        <v>0</v>
      </c>
      <c r="AM506" s="14">
        <v>0.13484808385573999</v>
      </c>
      <c r="AN506" s="14">
        <v>4.4501382154494999E-2</v>
      </c>
      <c r="AO506" s="14">
        <v>5.3318173546169897E-2</v>
      </c>
      <c r="AP506" s="14">
        <v>3.79194868142404E-2</v>
      </c>
      <c r="AQ506" s="14">
        <v>0</v>
      </c>
      <c r="AR506" s="14">
        <v>1.3085690980317701E-2</v>
      </c>
      <c r="AS506" s="14">
        <v>8.0660620398293106E-3</v>
      </c>
      <c r="AT506" s="14">
        <v>3.8845202951580698E-2</v>
      </c>
      <c r="AU506" s="14">
        <v>3.7095437079827702E-2</v>
      </c>
      <c r="AV506" s="14">
        <v>1.76149843242169E-2</v>
      </c>
      <c r="AW506" s="14">
        <v>1.73340203517185E-2</v>
      </c>
      <c r="AX506" s="14">
        <v>7.8686439140321605E-3</v>
      </c>
      <c r="AY506" s="14">
        <v>0</v>
      </c>
      <c r="AZ506" s="14">
        <v>8.8703418489395804E-3</v>
      </c>
      <c r="BA506" s="14">
        <v>1.17807224911772E-2</v>
      </c>
      <c r="BB506" s="14"/>
      <c r="BC506" s="14">
        <v>2.19055454264954E-2</v>
      </c>
      <c r="BD506" s="14">
        <v>0</v>
      </c>
      <c r="BE506" s="14"/>
      <c r="BF506" s="14">
        <v>1.0433887603986501E-2</v>
      </c>
      <c r="BG506" s="14">
        <v>2.6855164840187701E-2</v>
      </c>
      <c r="BH506" s="14">
        <v>2.42394123163279E-2</v>
      </c>
      <c r="BI506" s="14">
        <v>2.5864871310617099E-2</v>
      </c>
      <c r="BJ506" s="14"/>
      <c r="BK506" s="14">
        <v>1.2570331346469499E-2</v>
      </c>
      <c r="BL506" s="14">
        <v>2.70612344971379E-2</v>
      </c>
      <c r="BM506" s="14">
        <v>1.3374437280533899E-2</v>
      </c>
      <c r="BN506" s="14">
        <v>4.4788442145037501E-2</v>
      </c>
      <c r="BO506" s="14"/>
      <c r="BP506" s="14">
        <v>8.5917931532333205E-3</v>
      </c>
      <c r="BQ506" s="14">
        <v>4.0240166603849499E-2</v>
      </c>
      <c r="BR506" s="14">
        <v>0</v>
      </c>
      <c r="BS506" s="14">
        <v>1.4105957420317901E-2</v>
      </c>
      <c r="BT506" s="14">
        <v>4.09685776006114E-2</v>
      </c>
    </row>
    <row r="507" spans="2:72" x14ac:dyDescent="0.35">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row>
    <row r="508" spans="2:72" x14ac:dyDescent="0.35">
      <c r="B508" s="6" t="s">
        <v>255</v>
      </c>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row>
    <row r="509" spans="2:72" x14ac:dyDescent="0.35">
      <c r="B509" s="21" t="s">
        <v>106</v>
      </c>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row>
    <row r="510" spans="2:72" x14ac:dyDescent="0.35">
      <c r="B510" t="s">
        <v>197</v>
      </c>
      <c r="C510" s="14">
        <v>6.7208784670652194E-2</v>
      </c>
      <c r="D510" s="14">
        <v>8.1474174948839198E-2</v>
      </c>
      <c r="E510" s="14">
        <v>5.3589860753875902E-2</v>
      </c>
      <c r="F510" s="14"/>
      <c r="G510" s="14">
        <v>0.100521031561566</v>
      </c>
      <c r="H510" s="14">
        <v>0.12102425076500101</v>
      </c>
      <c r="I510" s="14">
        <v>9.5789813624415798E-2</v>
      </c>
      <c r="J510" s="14">
        <v>4.3327357083467702E-2</v>
      </c>
      <c r="K510" s="14">
        <v>3.6843292682072801E-2</v>
      </c>
      <c r="L510" s="14">
        <v>1.7827939916915801E-2</v>
      </c>
      <c r="M510" s="14"/>
      <c r="N510" s="14">
        <v>9.4591755165834304E-2</v>
      </c>
      <c r="O510" s="14">
        <v>5.7973836827286698E-2</v>
      </c>
      <c r="P510" s="14">
        <v>6.59106243824992E-2</v>
      </c>
      <c r="Q510" s="14">
        <v>4.9409172453234201E-2</v>
      </c>
      <c r="R510" s="14"/>
      <c r="S510" s="14">
        <v>0.12808159453603299</v>
      </c>
      <c r="T510" s="14">
        <v>5.2971119614429803E-2</v>
      </c>
      <c r="U510" s="14">
        <v>3.4274443168512601E-2</v>
      </c>
      <c r="V510" s="14">
        <v>7.1746475353299505E-2</v>
      </c>
      <c r="W510" s="14">
        <v>6.0821184912003397E-2</v>
      </c>
      <c r="X510" s="14">
        <v>6.0942815012712197E-2</v>
      </c>
      <c r="Y510" s="14">
        <v>4.7733511123126897E-2</v>
      </c>
      <c r="Z510" s="14">
        <v>6.3289145027940294E-2</v>
      </c>
      <c r="AA510" s="14">
        <v>7.2245427481460997E-2</v>
      </c>
      <c r="AB510" s="14">
        <v>5.7686417857837603E-2</v>
      </c>
      <c r="AC510" s="14">
        <v>3.6361490345667803E-2</v>
      </c>
      <c r="AD510" s="14">
        <v>7.1501325253442605E-2</v>
      </c>
      <c r="AE510" s="14"/>
      <c r="AF510" s="14">
        <v>4.2119641931563499E-2</v>
      </c>
      <c r="AG510" s="14">
        <v>4.3071265084134502E-2</v>
      </c>
      <c r="AH510" s="14">
        <v>9.23830961693234E-2</v>
      </c>
      <c r="AI510" s="14">
        <v>0.1233070453503</v>
      </c>
      <c r="AJ510" s="14">
        <v>0.15679188641667599</v>
      </c>
      <c r="AK510" s="14"/>
      <c r="AL510" s="14">
        <v>6.5860666365877896E-2</v>
      </c>
      <c r="AM510" s="14">
        <v>4.0447601796072097E-2</v>
      </c>
      <c r="AN510" s="14">
        <v>2.9669008099318099E-2</v>
      </c>
      <c r="AO510" s="14">
        <v>5.8449122608615199E-2</v>
      </c>
      <c r="AP510" s="14">
        <v>5.1428791538218097E-2</v>
      </c>
      <c r="AQ510" s="14">
        <v>5.9182422845619802E-2</v>
      </c>
      <c r="AR510" s="14">
        <v>6.4618216710963003E-2</v>
      </c>
      <c r="AS510" s="14">
        <v>6.08445834537324E-2</v>
      </c>
      <c r="AT510" s="14">
        <v>7.1748791655821306E-2</v>
      </c>
      <c r="AU510" s="14">
        <v>5.3891585367511298E-2</v>
      </c>
      <c r="AV510" s="14">
        <v>6.4577325982962994E-2</v>
      </c>
      <c r="AW510" s="14">
        <v>8.0573667469062304E-2</v>
      </c>
      <c r="AX510" s="14">
        <v>7.7775117775226998E-2</v>
      </c>
      <c r="AY510" s="14">
        <v>5.5732920696449202E-2</v>
      </c>
      <c r="AZ510" s="14">
        <v>0.13422830475575101</v>
      </c>
      <c r="BA510" s="14">
        <v>0.16965900298893999</v>
      </c>
      <c r="BB510" s="14"/>
      <c r="BC510" s="14">
        <v>0.118764987070091</v>
      </c>
      <c r="BD510" s="14">
        <v>4.4614831868038302E-2</v>
      </c>
      <c r="BE510" s="14"/>
      <c r="BF510" s="14">
        <v>6.2507788214140603E-2</v>
      </c>
      <c r="BG510" s="14">
        <v>6.2562231579630506E-2</v>
      </c>
      <c r="BH510" s="14">
        <v>7.4903852707996002E-2</v>
      </c>
      <c r="BI510" s="14">
        <v>7.4019003745282197E-2</v>
      </c>
      <c r="BJ510" s="14"/>
      <c r="BK510" s="14">
        <v>7.2977557793193107E-2</v>
      </c>
      <c r="BL510" s="14">
        <v>7.9081731618775505E-2</v>
      </c>
      <c r="BM510" s="14">
        <v>7.2992672028790395E-2</v>
      </c>
      <c r="BN510" s="14">
        <v>4.1362026127880099E-2</v>
      </c>
      <c r="BO510" s="14"/>
      <c r="BP510" s="14">
        <v>0.111014665941225</v>
      </c>
      <c r="BQ510" s="14">
        <v>3.5085968568491402E-2</v>
      </c>
      <c r="BR510" s="14">
        <v>1.36064380545308E-2</v>
      </c>
      <c r="BS510" s="14">
        <v>9.8405839563183106E-2</v>
      </c>
      <c r="BT510" s="14">
        <v>4.0283500721171997E-2</v>
      </c>
    </row>
    <row r="511" spans="2:72" x14ac:dyDescent="0.35">
      <c r="B511" t="s">
        <v>198</v>
      </c>
      <c r="C511" s="14">
        <v>0.105886100932726</v>
      </c>
      <c r="D511" s="14">
        <v>8.4820838390536599E-2</v>
      </c>
      <c r="E511" s="14">
        <v>0.12591468636157899</v>
      </c>
      <c r="F511" s="14"/>
      <c r="G511" s="14">
        <v>0.104570749514862</v>
      </c>
      <c r="H511" s="14">
        <v>0.104339309841657</v>
      </c>
      <c r="I511" s="14">
        <v>0.116986183190796</v>
      </c>
      <c r="J511" s="14">
        <v>0.13495690021828399</v>
      </c>
      <c r="K511" s="14">
        <v>9.9953019063180104E-2</v>
      </c>
      <c r="L511" s="14">
        <v>7.9361185672901999E-2</v>
      </c>
      <c r="M511" s="14"/>
      <c r="N511" s="14">
        <v>9.00284446714852E-2</v>
      </c>
      <c r="O511" s="14">
        <v>0.101440221952803</v>
      </c>
      <c r="P511" s="14">
        <v>9.8954948078683505E-2</v>
      </c>
      <c r="Q511" s="14">
        <v>0.13445197977587001</v>
      </c>
      <c r="R511" s="14"/>
      <c r="S511" s="14">
        <v>7.5807461048570099E-2</v>
      </c>
      <c r="T511" s="14">
        <v>0.10839432636947401</v>
      </c>
      <c r="U511" s="14">
        <v>0.126631188392337</v>
      </c>
      <c r="V511" s="14">
        <v>0.11796823331727201</v>
      </c>
      <c r="W511" s="14">
        <v>0.12754169763543299</v>
      </c>
      <c r="X511" s="14">
        <v>0.113417231298512</v>
      </c>
      <c r="Y511" s="14">
        <v>0.106415335130391</v>
      </c>
      <c r="Z511" s="14">
        <v>0.128578016936679</v>
      </c>
      <c r="AA511" s="14">
        <v>0.101320552789952</v>
      </c>
      <c r="AB511" s="14">
        <v>9.1522527266189799E-2</v>
      </c>
      <c r="AC511" s="14">
        <v>8.0486014754430901E-2</v>
      </c>
      <c r="AD511" s="14">
        <v>0.141271324726677</v>
      </c>
      <c r="AE511" s="14"/>
      <c r="AF511" s="14">
        <v>0.121471572029764</v>
      </c>
      <c r="AG511" s="14">
        <v>0.115417714379365</v>
      </c>
      <c r="AH511" s="14">
        <v>9.8681587873790597E-2</v>
      </c>
      <c r="AI511" s="14">
        <v>8.9990125664790102E-2</v>
      </c>
      <c r="AJ511" s="14">
        <v>8.3848641002725904E-2</v>
      </c>
      <c r="AK511" s="14"/>
      <c r="AL511" s="14">
        <v>0.183602576978869</v>
      </c>
      <c r="AM511" s="14">
        <v>0.142294837975805</v>
      </c>
      <c r="AN511" s="14">
        <v>0.13638832416025701</v>
      </c>
      <c r="AO511" s="14">
        <v>0.121216913116553</v>
      </c>
      <c r="AP511" s="14">
        <v>0.10779653430495301</v>
      </c>
      <c r="AQ511" s="14">
        <v>0.11472480603320501</v>
      </c>
      <c r="AR511" s="14">
        <v>0.11722766020549</v>
      </c>
      <c r="AS511" s="14">
        <v>9.61085040208111E-2</v>
      </c>
      <c r="AT511" s="14">
        <v>0.113544406652567</v>
      </c>
      <c r="AU511" s="14">
        <v>7.8701259365649701E-2</v>
      </c>
      <c r="AV511" s="14">
        <v>0.10479603560713099</v>
      </c>
      <c r="AW511" s="14">
        <v>0.10058819328819001</v>
      </c>
      <c r="AX511" s="14">
        <v>6.8059464490885804E-2</v>
      </c>
      <c r="AY511" s="14">
        <v>8.0465221595479197E-2</v>
      </c>
      <c r="AZ511" s="14">
        <v>7.2281422218947997E-2</v>
      </c>
      <c r="BA511" s="14">
        <v>7.42175452173192E-2</v>
      </c>
      <c r="BB511" s="14"/>
      <c r="BC511" s="14">
        <v>0.10505075279451399</v>
      </c>
      <c r="BD511" s="14">
        <v>0.106252183295859</v>
      </c>
      <c r="BE511" s="14"/>
      <c r="BF511" s="14">
        <v>6.9232820609518797E-2</v>
      </c>
      <c r="BG511" s="14">
        <v>9.2115159043731201E-2</v>
      </c>
      <c r="BH511" s="14">
        <v>0.132204791680158</v>
      </c>
      <c r="BI511" s="14">
        <v>0.16797601678586199</v>
      </c>
      <c r="BJ511" s="14"/>
      <c r="BK511" s="14">
        <v>4.8359088039536098E-2</v>
      </c>
      <c r="BL511" s="14">
        <v>7.9075544098707304E-2</v>
      </c>
      <c r="BM511" s="14">
        <v>0.113486070858002</v>
      </c>
      <c r="BN511" s="14">
        <v>0.178386922482627</v>
      </c>
      <c r="BO511" s="14"/>
      <c r="BP511" s="14">
        <v>0.13205518596713101</v>
      </c>
      <c r="BQ511" s="14">
        <v>7.7044087100754305E-2</v>
      </c>
      <c r="BR511" s="14">
        <v>4.67858345431197E-2</v>
      </c>
      <c r="BS511" s="14">
        <v>3.9605740080790902E-2</v>
      </c>
      <c r="BT511" s="14">
        <v>0.18577338186388301</v>
      </c>
    </row>
    <row r="512" spans="2:72" x14ac:dyDescent="0.35">
      <c r="B512" t="s">
        <v>199</v>
      </c>
      <c r="C512" s="14">
        <v>4.5025544352694402E-2</v>
      </c>
      <c r="D512" s="14">
        <v>5.1259824788937799E-2</v>
      </c>
      <c r="E512" s="14">
        <v>3.9143332324953498E-2</v>
      </c>
      <c r="F512" s="14"/>
      <c r="G512" s="14">
        <v>6.2577738420774104E-2</v>
      </c>
      <c r="H512" s="14">
        <v>5.2455315961366003E-2</v>
      </c>
      <c r="I512" s="14">
        <v>5.5123701599760197E-2</v>
      </c>
      <c r="J512" s="14">
        <v>4.3072550293230198E-2</v>
      </c>
      <c r="K512" s="14">
        <v>3.4827124969459097E-2</v>
      </c>
      <c r="L512" s="14">
        <v>2.7553103679168901E-2</v>
      </c>
      <c r="M512" s="14"/>
      <c r="N512" s="14">
        <v>4.55559987221568E-2</v>
      </c>
      <c r="O512" s="14">
        <v>4.2402553283620803E-2</v>
      </c>
      <c r="P512" s="14">
        <v>4.88968181530538E-2</v>
      </c>
      <c r="Q512" s="14">
        <v>4.3944293623214697E-2</v>
      </c>
      <c r="R512" s="14"/>
      <c r="S512" s="14">
        <v>4.5308326784668403E-2</v>
      </c>
      <c r="T512" s="14">
        <v>5.0046533044927802E-2</v>
      </c>
      <c r="U512" s="14">
        <v>4.2958685695467999E-2</v>
      </c>
      <c r="V512" s="14">
        <v>5.0048033823711098E-2</v>
      </c>
      <c r="W512" s="14">
        <v>5.8999158885892897E-2</v>
      </c>
      <c r="X512" s="14">
        <v>4.5003497645095397E-2</v>
      </c>
      <c r="Y512" s="14">
        <v>2.6394777866763901E-2</v>
      </c>
      <c r="Z512" s="14">
        <v>3.7883756512368902E-2</v>
      </c>
      <c r="AA512" s="14">
        <v>4.7595579977311397E-2</v>
      </c>
      <c r="AB512" s="14">
        <v>3.5675949705497902E-2</v>
      </c>
      <c r="AC512" s="14">
        <v>5.2630142214160201E-2</v>
      </c>
      <c r="AD512" s="14">
        <v>4.5069318969531903E-2</v>
      </c>
      <c r="AE512" s="14"/>
      <c r="AF512" s="14">
        <v>4.4247385939324299E-2</v>
      </c>
      <c r="AG512" s="14">
        <v>4.5152528161138697E-2</v>
      </c>
      <c r="AH512" s="14">
        <v>4.8853679941743597E-2</v>
      </c>
      <c r="AI512" s="14">
        <v>5.1119182784385001E-2</v>
      </c>
      <c r="AJ512" s="14">
        <v>5.3861796838105498E-2</v>
      </c>
      <c r="AK512" s="14"/>
      <c r="AL512" s="14">
        <v>2.25663834108219E-2</v>
      </c>
      <c r="AM512" s="14">
        <v>5.26624597182044E-2</v>
      </c>
      <c r="AN512" s="14">
        <v>5.0493148201346198E-2</v>
      </c>
      <c r="AO512" s="14">
        <v>2.8669881076659999E-2</v>
      </c>
      <c r="AP512" s="14">
        <v>4.3442866647098698E-2</v>
      </c>
      <c r="AQ512" s="14">
        <v>4.3719832245896199E-2</v>
      </c>
      <c r="AR512" s="14">
        <v>5.3191499565462201E-2</v>
      </c>
      <c r="AS512" s="14">
        <v>5.2387669500657097E-2</v>
      </c>
      <c r="AT512" s="14">
        <v>4.9707178446831903E-2</v>
      </c>
      <c r="AU512" s="14">
        <v>6.1921226238180999E-2</v>
      </c>
      <c r="AV512" s="14">
        <v>3.4253495522011401E-2</v>
      </c>
      <c r="AW512" s="14">
        <v>4.6959941334149997E-2</v>
      </c>
      <c r="AX512" s="14">
        <v>4.2465607842287298E-2</v>
      </c>
      <c r="AY512" s="14">
        <v>4.7093291332345598E-2</v>
      </c>
      <c r="AZ512" s="14">
        <v>4.77632228670904E-2</v>
      </c>
      <c r="BA512" s="14">
        <v>4.3002893277075099E-2</v>
      </c>
      <c r="BB512" s="14"/>
      <c r="BC512" s="14">
        <v>5.0891321335123502E-2</v>
      </c>
      <c r="BD512" s="14">
        <v>4.24549304959006E-2</v>
      </c>
      <c r="BE512" s="14"/>
      <c r="BF512" s="14">
        <v>4.3688778192761499E-2</v>
      </c>
      <c r="BG512" s="14">
        <v>4.2031817474451498E-2</v>
      </c>
      <c r="BH512" s="14">
        <v>5.1843399408350997E-2</v>
      </c>
      <c r="BI512" s="14">
        <v>4.21064123606558E-2</v>
      </c>
      <c r="BJ512" s="14"/>
      <c r="BK512" s="14">
        <v>3.82116978708208E-2</v>
      </c>
      <c r="BL512" s="14">
        <v>5.5815775152175E-2</v>
      </c>
      <c r="BM512" s="14">
        <v>4.4381805234508499E-2</v>
      </c>
      <c r="BN512" s="14">
        <v>4.4141921452036798E-2</v>
      </c>
      <c r="BO512" s="14"/>
      <c r="BP512" s="14">
        <v>5.0329979703510899E-2</v>
      </c>
      <c r="BQ512" s="14">
        <v>3.5693760389528498E-2</v>
      </c>
      <c r="BR512" s="14">
        <v>2.1036591866682001E-2</v>
      </c>
      <c r="BS512" s="14">
        <v>3.65728925572028E-2</v>
      </c>
      <c r="BT512" s="14">
        <v>6.3323356686187202E-2</v>
      </c>
    </row>
    <row r="513" spans="2:72" x14ac:dyDescent="0.35">
      <c r="B513" t="s">
        <v>200</v>
      </c>
      <c r="C513" s="14">
        <v>7.3411243707923596E-2</v>
      </c>
      <c r="D513" s="14">
        <v>5.86774689509773E-2</v>
      </c>
      <c r="E513" s="14">
        <v>8.7361105969994093E-2</v>
      </c>
      <c r="F513" s="14"/>
      <c r="G513" s="14">
        <v>0.11352380170766301</v>
      </c>
      <c r="H513" s="14">
        <v>0.116687939856107</v>
      </c>
      <c r="I513" s="14">
        <v>9.0208125162238001E-2</v>
      </c>
      <c r="J513" s="14">
        <v>5.7070747152400202E-2</v>
      </c>
      <c r="K513" s="14">
        <v>4.6774661885431897E-2</v>
      </c>
      <c r="L513" s="14">
        <v>2.9076940235077901E-2</v>
      </c>
      <c r="M513" s="14"/>
      <c r="N513" s="14">
        <v>6.7194980016218597E-2</v>
      </c>
      <c r="O513" s="14">
        <v>6.3345274064609103E-2</v>
      </c>
      <c r="P513" s="14">
        <v>7.9522831838826594E-2</v>
      </c>
      <c r="Q513" s="14">
        <v>8.5857625646147906E-2</v>
      </c>
      <c r="R513" s="14"/>
      <c r="S513" s="14">
        <v>8.5919450962453195E-2</v>
      </c>
      <c r="T513" s="14">
        <v>5.9659079247318801E-2</v>
      </c>
      <c r="U513" s="14">
        <v>6.6998899700904793E-2</v>
      </c>
      <c r="V513" s="14">
        <v>6.9915641613766594E-2</v>
      </c>
      <c r="W513" s="14">
        <v>6.2267173732696503E-2</v>
      </c>
      <c r="X513" s="14">
        <v>9.5460366694280901E-2</v>
      </c>
      <c r="Y513" s="14">
        <v>8.1759170723115906E-2</v>
      </c>
      <c r="Z513" s="14">
        <v>8.0194702454343E-2</v>
      </c>
      <c r="AA513" s="14">
        <v>6.8199560502685802E-2</v>
      </c>
      <c r="AB513" s="14">
        <v>5.7807562208934397E-2</v>
      </c>
      <c r="AC513" s="14">
        <v>8.5457200566151206E-2</v>
      </c>
      <c r="AD513" s="14">
        <v>7.6599570172863604E-2</v>
      </c>
      <c r="AE513" s="14"/>
      <c r="AF513" s="14">
        <v>7.4450715574960594E-2</v>
      </c>
      <c r="AG513" s="14">
        <v>8.1317548658601704E-2</v>
      </c>
      <c r="AH513" s="14">
        <v>6.58041526602125E-2</v>
      </c>
      <c r="AI513" s="14">
        <v>8.6431778599609196E-2</v>
      </c>
      <c r="AJ513" s="14">
        <v>7.6548918102733801E-2</v>
      </c>
      <c r="AK513" s="14"/>
      <c r="AL513" s="14">
        <v>8.5076199058182506E-2</v>
      </c>
      <c r="AM513" s="14">
        <v>0.124515980664162</v>
      </c>
      <c r="AN513" s="14">
        <v>0.10596664693434001</v>
      </c>
      <c r="AO513" s="14">
        <v>8.2914874056593701E-2</v>
      </c>
      <c r="AP513" s="14">
        <v>6.1624988206271797E-2</v>
      </c>
      <c r="AQ513" s="14">
        <v>5.4723844309789001E-2</v>
      </c>
      <c r="AR513" s="14">
        <v>8.5048377543516698E-2</v>
      </c>
      <c r="AS513" s="14">
        <v>5.7249589848869797E-2</v>
      </c>
      <c r="AT513" s="14">
        <v>6.3809006749984798E-2</v>
      </c>
      <c r="AU513" s="14">
        <v>6.0466722182718403E-2</v>
      </c>
      <c r="AV513" s="14">
        <v>7.5957882455287895E-2</v>
      </c>
      <c r="AW513" s="14">
        <v>6.0018951402781601E-2</v>
      </c>
      <c r="AX513" s="14">
        <v>9.2595367122041097E-2</v>
      </c>
      <c r="AY513" s="14">
        <v>4.37660058881289E-2</v>
      </c>
      <c r="AZ513" s="14">
        <v>6.2884591335827494E-2</v>
      </c>
      <c r="BA513" s="14">
        <v>7.3628204583499696E-2</v>
      </c>
      <c r="BB513" s="14"/>
      <c r="BC513" s="14">
        <v>9.3975892910667103E-2</v>
      </c>
      <c r="BD513" s="14">
        <v>6.43990067341981E-2</v>
      </c>
      <c r="BE513" s="14"/>
      <c r="BF513" s="14">
        <v>3.5264352306875399E-2</v>
      </c>
      <c r="BG513" s="14">
        <v>6.4775457226670094E-2</v>
      </c>
      <c r="BH513" s="14">
        <v>9.7429467878491896E-2</v>
      </c>
      <c r="BI513" s="14">
        <v>0.13011188007504801</v>
      </c>
      <c r="BJ513" s="14"/>
      <c r="BK513" s="14">
        <v>3.8143250021808003E-2</v>
      </c>
      <c r="BL513" s="14">
        <v>5.63107492486834E-2</v>
      </c>
      <c r="BM513" s="14">
        <v>7.8647168840806997E-2</v>
      </c>
      <c r="BN513" s="14">
        <v>0.117487549969503</v>
      </c>
      <c r="BO513" s="14"/>
      <c r="BP513" s="14">
        <v>0.107356293716155</v>
      </c>
      <c r="BQ513" s="14">
        <v>2.9294026522259601E-2</v>
      </c>
      <c r="BR513" s="14">
        <v>1.11974448733697E-2</v>
      </c>
      <c r="BS513" s="14">
        <v>3.10926689274999E-2</v>
      </c>
      <c r="BT513" s="14">
        <v>0.13465969838014599</v>
      </c>
    </row>
    <row r="514" spans="2:72" x14ac:dyDescent="0.35">
      <c r="B514" t="s">
        <v>201</v>
      </c>
      <c r="C514" s="14">
        <v>0.28536901006210103</v>
      </c>
      <c r="D514" s="14">
        <v>0.30024527416201102</v>
      </c>
      <c r="E514" s="14">
        <v>0.27163089600941598</v>
      </c>
      <c r="F514" s="14"/>
      <c r="G514" s="14">
        <v>0.266387504966692</v>
      </c>
      <c r="H514" s="14">
        <v>0.23777900772444699</v>
      </c>
      <c r="I514" s="14">
        <v>0.23717221702840499</v>
      </c>
      <c r="J514" s="14">
        <v>0.277468236630731</v>
      </c>
      <c r="K514" s="14">
        <v>0.323359663173308</v>
      </c>
      <c r="L514" s="14">
        <v>0.356849407959347</v>
      </c>
      <c r="M514" s="14"/>
      <c r="N514" s="14">
        <v>0.30384343149575299</v>
      </c>
      <c r="O514" s="14">
        <v>0.29184554089987103</v>
      </c>
      <c r="P514" s="14">
        <v>0.28360891975718</v>
      </c>
      <c r="Q514" s="14">
        <v>0.260194955580899</v>
      </c>
      <c r="R514" s="14"/>
      <c r="S514" s="14">
        <v>0.27020006502194199</v>
      </c>
      <c r="T514" s="14">
        <v>0.30242330929571698</v>
      </c>
      <c r="U514" s="14">
        <v>0.25818824281867597</v>
      </c>
      <c r="V514" s="14">
        <v>0.312044218396277</v>
      </c>
      <c r="W514" s="14">
        <v>0.278438977881796</v>
      </c>
      <c r="X514" s="14">
        <v>0.29369334883582898</v>
      </c>
      <c r="Y514" s="14">
        <v>0.28007469308815902</v>
      </c>
      <c r="Z514" s="14">
        <v>0.266260714940591</v>
      </c>
      <c r="AA514" s="14">
        <v>0.28651792113285102</v>
      </c>
      <c r="AB514" s="14">
        <v>0.30070820734188097</v>
      </c>
      <c r="AC514" s="14">
        <v>0.29068330398342601</v>
      </c>
      <c r="AD514" s="14">
        <v>0.246319239358047</v>
      </c>
      <c r="AE514" s="14"/>
      <c r="AF514" s="14">
        <v>0.27744799753812999</v>
      </c>
      <c r="AG514" s="14">
        <v>0.29405892745157902</v>
      </c>
      <c r="AH514" s="14">
        <v>0.29224524847838002</v>
      </c>
      <c r="AI514" s="14">
        <v>0.25247347536773401</v>
      </c>
      <c r="AJ514" s="14">
        <v>0.22265174028704399</v>
      </c>
      <c r="AK514" s="14"/>
      <c r="AL514" s="14">
        <v>0.26198150058338898</v>
      </c>
      <c r="AM514" s="14">
        <v>0.20120247483152701</v>
      </c>
      <c r="AN514" s="14">
        <v>0.25510278243135098</v>
      </c>
      <c r="AO514" s="14">
        <v>0.26491487666583502</v>
      </c>
      <c r="AP514" s="14">
        <v>0.28368920368876299</v>
      </c>
      <c r="AQ514" s="14">
        <v>0.31007994501253999</v>
      </c>
      <c r="AR514" s="14">
        <v>0.28437371939145001</v>
      </c>
      <c r="AS514" s="14">
        <v>0.28836654028000502</v>
      </c>
      <c r="AT514" s="14">
        <v>0.30381908597705398</v>
      </c>
      <c r="AU514" s="14">
        <v>0.29256678106365602</v>
      </c>
      <c r="AV514" s="14">
        <v>0.30490157247565902</v>
      </c>
      <c r="AW514" s="14">
        <v>0.30304394281351699</v>
      </c>
      <c r="AX514" s="14">
        <v>0.32950254887678898</v>
      </c>
      <c r="AY514" s="14">
        <v>0.34497177150473801</v>
      </c>
      <c r="AZ514" s="14">
        <v>0.252489629517682</v>
      </c>
      <c r="BA514" s="14">
        <v>0.26866825286947799</v>
      </c>
      <c r="BB514" s="14"/>
      <c r="BC514" s="14">
        <v>0.262687133675998</v>
      </c>
      <c r="BD514" s="14">
        <v>0.29530909914337</v>
      </c>
      <c r="BE514" s="14"/>
      <c r="BF514" s="14">
        <v>0.35522109636289201</v>
      </c>
      <c r="BG514" s="14">
        <v>0.30541507849011001</v>
      </c>
      <c r="BH514" s="14">
        <v>0.245580263700788</v>
      </c>
      <c r="BI514" s="14">
        <v>0.162441745140326</v>
      </c>
      <c r="BJ514" s="14"/>
      <c r="BK514" s="14">
        <v>0.35760418153642598</v>
      </c>
      <c r="BL514" s="14">
        <v>0.31647460165424701</v>
      </c>
      <c r="BM514" s="14">
        <v>0.27396983471980002</v>
      </c>
      <c r="BN514" s="14">
        <v>0.199560692449338</v>
      </c>
      <c r="BO514" s="14"/>
      <c r="BP514" s="14">
        <v>0.243526645980819</v>
      </c>
      <c r="BQ514" s="14">
        <v>0.34285809964153302</v>
      </c>
      <c r="BR514" s="14">
        <v>0.40860882644135199</v>
      </c>
      <c r="BS514" s="14">
        <v>0.35539336192322002</v>
      </c>
      <c r="BT514" s="14">
        <v>0.17325877956525601</v>
      </c>
    </row>
    <row r="515" spans="2:72" x14ac:dyDescent="0.35">
      <c r="B515" t="s">
        <v>202</v>
      </c>
      <c r="C515" s="14">
        <v>0.19639931264773999</v>
      </c>
      <c r="D515" s="14">
        <v>0.221931090690489</v>
      </c>
      <c r="E515" s="14">
        <v>0.17210363604493101</v>
      </c>
      <c r="F515" s="14"/>
      <c r="G515" s="14">
        <v>0.181304272995986</v>
      </c>
      <c r="H515" s="14">
        <v>0.19133498280591299</v>
      </c>
      <c r="I515" s="14">
        <v>0.17029340088318901</v>
      </c>
      <c r="J515" s="14">
        <v>0.171849506541116</v>
      </c>
      <c r="K515" s="14">
        <v>0.19174691330708299</v>
      </c>
      <c r="L515" s="14">
        <v>0.25482377900565101</v>
      </c>
      <c r="M515" s="14"/>
      <c r="N515" s="14">
        <v>0.20535047999769299</v>
      </c>
      <c r="O515" s="14">
        <v>0.17219332997449299</v>
      </c>
      <c r="P515" s="14">
        <v>0.21318373942529001</v>
      </c>
      <c r="Q515" s="14">
        <v>0.19465763893303101</v>
      </c>
      <c r="R515" s="14"/>
      <c r="S515" s="14">
        <v>0.20141919391313601</v>
      </c>
      <c r="T515" s="14">
        <v>0.189013098532821</v>
      </c>
      <c r="U515" s="14">
        <v>0.206468558683334</v>
      </c>
      <c r="V515" s="14">
        <v>0.15998118985020601</v>
      </c>
      <c r="W515" s="14">
        <v>0.19233616944188001</v>
      </c>
      <c r="X515" s="14">
        <v>0.18459793252255199</v>
      </c>
      <c r="Y515" s="14">
        <v>0.19606355084528199</v>
      </c>
      <c r="Z515" s="14">
        <v>0.22889425020330401</v>
      </c>
      <c r="AA515" s="14">
        <v>0.19797690570544199</v>
      </c>
      <c r="AB515" s="14">
        <v>0.21450386231121199</v>
      </c>
      <c r="AC515" s="14">
        <v>0.20473658983611001</v>
      </c>
      <c r="AD515" s="14">
        <v>0.21587913774633399</v>
      </c>
      <c r="AE515" s="14"/>
      <c r="AF515" s="14">
        <v>0.20009402956448499</v>
      </c>
      <c r="AG515" s="14">
        <v>0.18430943369091399</v>
      </c>
      <c r="AH515" s="14">
        <v>0.17619684572156799</v>
      </c>
      <c r="AI515" s="14">
        <v>0.21233606860169901</v>
      </c>
      <c r="AJ515" s="14">
        <v>0.21045222321775101</v>
      </c>
      <c r="AK515" s="14"/>
      <c r="AL515" s="14">
        <v>9.6574105822538794E-2</v>
      </c>
      <c r="AM515" s="14">
        <v>0.172580825854284</v>
      </c>
      <c r="AN515" s="14">
        <v>0.181492285611598</v>
      </c>
      <c r="AO515" s="14">
        <v>0.20050617152511599</v>
      </c>
      <c r="AP515" s="14">
        <v>0.186339027302072</v>
      </c>
      <c r="AQ515" s="14">
        <v>0.198811295959617</v>
      </c>
      <c r="AR515" s="14">
        <v>0.21213224065862599</v>
      </c>
      <c r="AS515" s="14">
        <v>0.18930202674737301</v>
      </c>
      <c r="AT515" s="14">
        <v>0.171973798333064</v>
      </c>
      <c r="AU515" s="14">
        <v>0.21273923450665999</v>
      </c>
      <c r="AV515" s="14">
        <v>0.22259180887053401</v>
      </c>
      <c r="AW515" s="14">
        <v>0.18025017587191799</v>
      </c>
      <c r="AX515" s="14">
        <v>0.21389072273920701</v>
      </c>
      <c r="AY515" s="14">
        <v>0.19504692004972199</v>
      </c>
      <c r="AZ515" s="14">
        <v>0.28562665388233899</v>
      </c>
      <c r="BA515" s="14">
        <v>0.21625015439182799</v>
      </c>
      <c r="BB515" s="14"/>
      <c r="BC515" s="14">
        <v>0.203087236304929</v>
      </c>
      <c r="BD515" s="14">
        <v>0.193468401827597</v>
      </c>
      <c r="BE515" s="14"/>
      <c r="BF515" s="14">
        <v>0.23090392366548801</v>
      </c>
      <c r="BG515" s="14">
        <v>0.193692506914732</v>
      </c>
      <c r="BH515" s="14">
        <v>0.18040604375487901</v>
      </c>
      <c r="BI515" s="14">
        <v>0.160714720673719</v>
      </c>
      <c r="BJ515" s="14"/>
      <c r="BK515" s="14">
        <v>0.23536466532478401</v>
      </c>
      <c r="BL515" s="14">
        <v>0.21059318390448301</v>
      </c>
      <c r="BM515" s="14">
        <v>0.19711031609660701</v>
      </c>
      <c r="BN515" s="14">
        <v>0.14112959376900899</v>
      </c>
      <c r="BO515" s="14"/>
      <c r="BP515" s="14">
        <v>0.194442172909951</v>
      </c>
      <c r="BQ515" s="14">
        <v>0.17197813383316701</v>
      </c>
      <c r="BR515" s="14">
        <v>0.270015269792381</v>
      </c>
      <c r="BS515" s="14">
        <v>0.27063679600933699</v>
      </c>
      <c r="BT515" s="14">
        <v>0.11511150907051999</v>
      </c>
    </row>
    <row r="516" spans="2:72" x14ac:dyDescent="0.35">
      <c r="B516" t="s">
        <v>203</v>
      </c>
      <c r="C516" s="14">
        <v>2.5725704330818899E-2</v>
      </c>
      <c r="D516" s="14">
        <v>2.78054690650761E-2</v>
      </c>
      <c r="E516" s="14">
        <v>2.3574127199813399E-2</v>
      </c>
      <c r="F516" s="14"/>
      <c r="G516" s="14">
        <v>3.6714978660646401E-2</v>
      </c>
      <c r="H516" s="14">
        <v>3.3446792713311801E-2</v>
      </c>
      <c r="I516" s="14">
        <v>2.9988992812096899E-2</v>
      </c>
      <c r="J516" s="14">
        <v>2.75447071353698E-2</v>
      </c>
      <c r="K516" s="14">
        <v>2.00105623924339E-2</v>
      </c>
      <c r="L516" s="14">
        <v>1.1049104568725701E-2</v>
      </c>
      <c r="M516" s="14"/>
      <c r="N516" s="14">
        <v>2.28081735912254E-2</v>
      </c>
      <c r="O516" s="14">
        <v>2.8761717017417698E-2</v>
      </c>
      <c r="P516" s="14">
        <v>2.89619845514042E-2</v>
      </c>
      <c r="Q516" s="14">
        <v>2.32711971066779E-2</v>
      </c>
      <c r="R516" s="14"/>
      <c r="S516" s="14">
        <v>3.3229116525507203E-2</v>
      </c>
      <c r="T516" s="14">
        <v>2.3230114464929098E-2</v>
      </c>
      <c r="U516" s="14">
        <v>2.3424753332764399E-2</v>
      </c>
      <c r="V516" s="14">
        <v>1.7631984865145198E-2</v>
      </c>
      <c r="W516" s="14">
        <v>2.7947644892129999E-2</v>
      </c>
      <c r="X516" s="14">
        <v>1.9794032438895701E-2</v>
      </c>
      <c r="Y516" s="14">
        <v>2.7654062204565701E-2</v>
      </c>
      <c r="Z516" s="14">
        <v>3.5812278465540699E-2</v>
      </c>
      <c r="AA516" s="14">
        <v>2.6601845145344399E-2</v>
      </c>
      <c r="AB516" s="14">
        <v>1.9205293853264999E-2</v>
      </c>
      <c r="AC516" s="14">
        <v>3.5564627486663301E-2</v>
      </c>
      <c r="AD516" s="14">
        <v>2.5924269984933201E-2</v>
      </c>
      <c r="AE516" s="14"/>
      <c r="AF516" s="14">
        <v>2.3455251709222399E-2</v>
      </c>
      <c r="AG516" s="14">
        <v>2.05771722896563E-2</v>
      </c>
      <c r="AH516" s="14">
        <v>2.62919396806978E-2</v>
      </c>
      <c r="AI516" s="14">
        <v>3.61044604678942E-2</v>
      </c>
      <c r="AJ516" s="14">
        <v>5.1009236821883103E-2</v>
      </c>
      <c r="AK516" s="14"/>
      <c r="AL516" s="14">
        <v>4.9001692241798997E-2</v>
      </c>
      <c r="AM516" s="14">
        <v>2.3170937866595302E-2</v>
      </c>
      <c r="AN516" s="14">
        <v>2.2658913953747299E-2</v>
      </c>
      <c r="AO516" s="14">
        <v>2.4007123642926301E-2</v>
      </c>
      <c r="AP516" s="14">
        <v>3.1953171845549098E-2</v>
      </c>
      <c r="AQ516" s="14">
        <v>3.0224974804660201E-2</v>
      </c>
      <c r="AR516" s="14">
        <v>2.6016391618298398E-2</v>
      </c>
      <c r="AS516" s="14">
        <v>2.51216461421786E-2</v>
      </c>
      <c r="AT516" s="14">
        <v>1.7798180420862099E-2</v>
      </c>
      <c r="AU516" s="14">
        <v>3.04601433735102E-2</v>
      </c>
      <c r="AV516" s="14">
        <v>1.5616781902816901E-2</v>
      </c>
      <c r="AW516" s="14">
        <v>2.09207050079377E-2</v>
      </c>
      <c r="AX516" s="14">
        <v>3.1143434755451001E-2</v>
      </c>
      <c r="AY516" s="14">
        <v>5.2162128371204299E-2</v>
      </c>
      <c r="AZ516" s="14">
        <v>1.1771387154829401E-2</v>
      </c>
      <c r="BA516" s="14">
        <v>3.7131621223489897E-2</v>
      </c>
      <c r="BB516" s="14"/>
      <c r="BC516" s="14">
        <v>2.9735025129124501E-2</v>
      </c>
      <c r="BD516" s="14">
        <v>2.3968662487713E-2</v>
      </c>
      <c r="BE516" s="14"/>
      <c r="BF516" s="14">
        <v>1.5494008996751E-2</v>
      </c>
      <c r="BG516" s="14">
        <v>2.5159397818986001E-2</v>
      </c>
      <c r="BH516" s="14">
        <v>2.9910097921409098E-2</v>
      </c>
      <c r="BI516" s="14">
        <v>4.0911093044988703E-2</v>
      </c>
      <c r="BJ516" s="14"/>
      <c r="BK516" s="14">
        <v>1.6337824299008999E-2</v>
      </c>
      <c r="BL516" s="14">
        <v>2.3061815584630802E-2</v>
      </c>
      <c r="BM516" s="14">
        <v>3.1332203633243599E-2</v>
      </c>
      <c r="BN516" s="14">
        <v>2.8957409637973702E-2</v>
      </c>
      <c r="BO516" s="14"/>
      <c r="BP516" s="14">
        <v>3.09059608065851E-2</v>
      </c>
      <c r="BQ516" s="14">
        <v>2.3418896012154699E-2</v>
      </c>
      <c r="BR516" s="14">
        <v>8.5879667537975008E-3</v>
      </c>
      <c r="BS516" s="14">
        <v>1.81543139436743E-2</v>
      </c>
      <c r="BT516" s="14">
        <v>3.6347023576870301E-2</v>
      </c>
    </row>
    <row r="517" spans="2:72" x14ac:dyDescent="0.35">
      <c r="B517" t="s">
        <v>204</v>
      </c>
      <c r="C517" s="14">
        <v>0.16238649300944999</v>
      </c>
      <c r="D517" s="14">
        <v>0.138004248366426</v>
      </c>
      <c r="E517" s="14">
        <v>0.185928208762207</v>
      </c>
      <c r="F517" s="14"/>
      <c r="G517" s="14">
        <v>0.103022542355945</v>
      </c>
      <c r="H517" s="14">
        <v>0.114123900227345</v>
      </c>
      <c r="I517" s="14">
        <v>0.16581787032348499</v>
      </c>
      <c r="J517" s="14">
        <v>0.201186939669074</v>
      </c>
      <c r="K517" s="14">
        <v>0.199739319403021</v>
      </c>
      <c r="L517" s="14">
        <v>0.181640478205782</v>
      </c>
      <c r="M517" s="14"/>
      <c r="N517" s="14">
        <v>0.14516528738637299</v>
      </c>
      <c r="O517" s="14">
        <v>0.19978883003009401</v>
      </c>
      <c r="P517" s="14">
        <v>0.15123539399362701</v>
      </c>
      <c r="Q517" s="14">
        <v>0.15191792414892499</v>
      </c>
      <c r="R517" s="14"/>
      <c r="S517" s="14">
        <v>0.13440782921083499</v>
      </c>
      <c r="T517" s="14">
        <v>0.18116086549247801</v>
      </c>
      <c r="U517" s="14">
        <v>0.183585581250958</v>
      </c>
      <c r="V517" s="14">
        <v>0.16886055983982401</v>
      </c>
      <c r="W517" s="14">
        <v>0.154822941926266</v>
      </c>
      <c r="X517" s="14">
        <v>0.14029315819254901</v>
      </c>
      <c r="Y517" s="14">
        <v>0.17722108081485499</v>
      </c>
      <c r="Z517" s="14">
        <v>0.12782482592012301</v>
      </c>
      <c r="AA517" s="14">
        <v>0.16514182829708601</v>
      </c>
      <c r="AB517" s="14">
        <v>0.189869742857669</v>
      </c>
      <c r="AC517" s="14">
        <v>0.15320717069286699</v>
      </c>
      <c r="AD517" s="14">
        <v>0.148746295221554</v>
      </c>
      <c r="AE517" s="14"/>
      <c r="AF517" s="14">
        <v>0.16259865544089899</v>
      </c>
      <c r="AG517" s="14">
        <v>0.17311249363706999</v>
      </c>
      <c r="AH517" s="14">
        <v>0.17343298965869899</v>
      </c>
      <c r="AI517" s="14">
        <v>0.123570964868031</v>
      </c>
      <c r="AJ517" s="14">
        <v>0.125589487783031</v>
      </c>
      <c r="AK517" s="14"/>
      <c r="AL517" s="14">
        <v>0.109403907257169</v>
      </c>
      <c r="AM517" s="14">
        <v>0.140988361958895</v>
      </c>
      <c r="AN517" s="14">
        <v>0.17147560132223999</v>
      </c>
      <c r="AO517" s="14">
        <v>0.150619592904222</v>
      </c>
      <c r="AP517" s="14">
        <v>0.184027256442755</v>
      </c>
      <c r="AQ517" s="14">
        <v>0.160932678208312</v>
      </c>
      <c r="AR517" s="14">
        <v>0.13892431475579201</v>
      </c>
      <c r="AS517" s="14">
        <v>0.205918081316457</v>
      </c>
      <c r="AT517" s="14">
        <v>0.168292251900689</v>
      </c>
      <c r="AU517" s="14">
        <v>0.167491818997061</v>
      </c>
      <c r="AV517" s="14">
        <v>0.135698132780566</v>
      </c>
      <c r="AW517" s="14">
        <v>0.191236783103341</v>
      </c>
      <c r="AX517" s="14">
        <v>0.13092358967197401</v>
      </c>
      <c r="AY517" s="14">
        <v>0.15507458239333299</v>
      </c>
      <c r="AZ517" s="14">
        <v>0.127881754853371</v>
      </c>
      <c r="BA517" s="14">
        <v>0.100411458546318</v>
      </c>
      <c r="BB517" s="14"/>
      <c r="BC517" s="14">
        <v>0.112119548935519</v>
      </c>
      <c r="BD517" s="14">
        <v>0.18441544217717201</v>
      </c>
      <c r="BE517" s="14"/>
      <c r="BF517" s="14">
        <v>0.16388435417744199</v>
      </c>
      <c r="BG517" s="14">
        <v>0.18397126409519299</v>
      </c>
      <c r="BH517" s="14">
        <v>0.14710862116846801</v>
      </c>
      <c r="BI517" s="14">
        <v>0.134084868122816</v>
      </c>
      <c r="BJ517" s="14"/>
      <c r="BK517" s="14">
        <v>0.16750536460455001</v>
      </c>
      <c r="BL517" s="14">
        <v>0.161390534498282</v>
      </c>
      <c r="BM517" s="14">
        <v>0.15556400153580699</v>
      </c>
      <c r="BN517" s="14">
        <v>0.16887599242457299</v>
      </c>
      <c r="BO517" s="14"/>
      <c r="BP517" s="14">
        <v>0.10757498735080499</v>
      </c>
      <c r="BQ517" s="14">
        <v>0.242308737505534</v>
      </c>
      <c r="BR517" s="14">
        <v>0.183760732937644</v>
      </c>
      <c r="BS517" s="14">
        <v>0.13526966381477101</v>
      </c>
      <c r="BT517" s="14">
        <v>0.178134614149696</v>
      </c>
    </row>
    <row r="518" spans="2:72" x14ac:dyDescent="0.35">
      <c r="B518" t="s">
        <v>205</v>
      </c>
      <c r="C518" s="14">
        <v>3.8587806285893499E-2</v>
      </c>
      <c r="D518" s="14">
        <v>3.5781610636706901E-2</v>
      </c>
      <c r="E518" s="14">
        <v>4.07541465732301E-2</v>
      </c>
      <c r="F518" s="14"/>
      <c r="G518" s="14">
        <v>3.1377379815864602E-2</v>
      </c>
      <c r="H518" s="14">
        <v>2.8808500104852999E-2</v>
      </c>
      <c r="I518" s="14">
        <v>3.8619695375614403E-2</v>
      </c>
      <c r="J518" s="14">
        <v>4.3523055276327202E-2</v>
      </c>
      <c r="K518" s="14">
        <v>4.6745443124010799E-2</v>
      </c>
      <c r="L518" s="14">
        <v>4.1818060756429798E-2</v>
      </c>
      <c r="M518" s="14"/>
      <c r="N518" s="14">
        <v>2.5461448953260302E-2</v>
      </c>
      <c r="O518" s="14">
        <v>4.2248695949803697E-2</v>
      </c>
      <c r="P518" s="14">
        <v>2.9724739819434898E-2</v>
      </c>
      <c r="Q518" s="14">
        <v>5.62952127319995E-2</v>
      </c>
      <c r="R518" s="14"/>
      <c r="S518" s="14">
        <v>2.5626961996855799E-2</v>
      </c>
      <c r="T518" s="14">
        <v>3.31015539379046E-2</v>
      </c>
      <c r="U518" s="14">
        <v>5.7469646957044901E-2</v>
      </c>
      <c r="V518" s="14">
        <v>3.1803662940498502E-2</v>
      </c>
      <c r="W518" s="14">
        <v>3.6825050691901902E-2</v>
      </c>
      <c r="X518" s="14">
        <v>4.6797617359575099E-2</v>
      </c>
      <c r="Y518" s="14">
        <v>5.6683818203740098E-2</v>
      </c>
      <c r="Z518" s="14">
        <v>3.1262309539109898E-2</v>
      </c>
      <c r="AA518" s="14">
        <v>3.4400378967865998E-2</v>
      </c>
      <c r="AB518" s="14">
        <v>3.3020436597513803E-2</v>
      </c>
      <c r="AC518" s="14">
        <v>6.0873460120522999E-2</v>
      </c>
      <c r="AD518" s="14">
        <v>2.8689518566616199E-2</v>
      </c>
      <c r="AE518" s="14"/>
      <c r="AF518" s="14">
        <v>5.4114750271650601E-2</v>
      </c>
      <c r="AG518" s="14">
        <v>4.2982916647541301E-2</v>
      </c>
      <c r="AH518" s="14">
        <v>2.6110459815584301E-2</v>
      </c>
      <c r="AI518" s="14">
        <v>2.4666898295557401E-2</v>
      </c>
      <c r="AJ518" s="14">
        <v>1.9246069530049099E-2</v>
      </c>
      <c r="AK518" s="14"/>
      <c r="AL518" s="14">
        <v>0.125932968281354</v>
      </c>
      <c r="AM518" s="14">
        <v>0.102136519334456</v>
      </c>
      <c r="AN518" s="14">
        <v>4.6753289285801601E-2</v>
      </c>
      <c r="AO518" s="14">
        <v>6.8701444403478501E-2</v>
      </c>
      <c r="AP518" s="14">
        <v>4.96981600243196E-2</v>
      </c>
      <c r="AQ518" s="14">
        <v>2.7600200580360001E-2</v>
      </c>
      <c r="AR518" s="14">
        <v>1.8467579550401899E-2</v>
      </c>
      <c r="AS518" s="14">
        <v>2.47013586899161E-2</v>
      </c>
      <c r="AT518" s="14">
        <v>3.9307299863125103E-2</v>
      </c>
      <c r="AU518" s="14">
        <v>4.1761228905052399E-2</v>
      </c>
      <c r="AV518" s="14">
        <v>4.1606964403032E-2</v>
      </c>
      <c r="AW518" s="14">
        <v>1.64076397091029E-2</v>
      </c>
      <c r="AX518" s="14">
        <v>1.36441467261375E-2</v>
      </c>
      <c r="AY518" s="14">
        <v>2.56871581685994E-2</v>
      </c>
      <c r="AZ518" s="14">
        <v>5.0730334141625196E-3</v>
      </c>
      <c r="BA518" s="14">
        <v>1.70308669020512E-2</v>
      </c>
      <c r="BB518" s="14"/>
      <c r="BC518" s="14">
        <v>2.36881018440336E-2</v>
      </c>
      <c r="BD518" s="14">
        <v>4.5117441970153001E-2</v>
      </c>
      <c r="BE518" s="14"/>
      <c r="BF518" s="14">
        <v>2.3802877474131401E-2</v>
      </c>
      <c r="BG518" s="14">
        <v>3.02770873564954E-2</v>
      </c>
      <c r="BH518" s="14">
        <v>4.0613461779458598E-2</v>
      </c>
      <c r="BI518" s="14">
        <v>8.7634260051301802E-2</v>
      </c>
      <c r="BJ518" s="14"/>
      <c r="BK518" s="14">
        <v>2.5496370509873301E-2</v>
      </c>
      <c r="BL518" s="14">
        <v>1.8196064240016799E-2</v>
      </c>
      <c r="BM518" s="14">
        <v>3.2515927052434203E-2</v>
      </c>
      <c r="BN518" s="14">
        <v>8.00978916870594E-2</v>
      </c>
      <c r="BO518" s="14"/>
      <c r="BP518" s="14">
        <v>2.2794107623816898E-2</v>
      </c>
      <c r="BQ518" s="14">
        <v>4.2318290426577199E-2</v>
      </c>
      <c r="BR518" s="14">
        <v>3.6400894737124302E-2</v>
      </c>
      <c r="BS518" s="14">
        <v>1.4868723180320099E-2</v>
      </c>
      <c r="BT518" s="14">
        <v>7.3108135986269293E-2</v>
      </c>
    </row>
    <row r="519" spans="2:72" x14ac:dyDescent="0.35">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row>
    <row r="520" spans="2:72" x14ac:dyDescent="0.35">
      <c r="B520" s="6" t="s">
        <v>256</v>
      </c>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row>
    <row r="521" spans="2:72" x14ac:dyDescent="0.35">
      <c r="B521" s="21" t="s">
        <v>106</v>
      </c>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row>
    <row r="522" spans="2:72" x14ac:dyDescent="0.35">
      <c r="B522" t="s">
        <v>197</v>
      </c>
      <c r="C522" s="14">
        <v>7.7430560647534702E-2</v>
      </c>
      <c r="D522" s="14">
        <v>9.2400742433303096E-2</v>
      </c>
      <c r="E522" s="14">
        <v>6.3169446132151294E-2</v>
      </c>
      <c r="F522" s="14"/>
      <c r="G522" s="14">
        <v>0.11880392207656799</v>
      </c>
      <c r="H522" s="14">
        <v>0.11239937341534401</v>
      </c>
      <c r="I522" s="14">
        <v>9.8708623745001306E-2</v>
      </c>
      <c r="J522" s="14">
        <v>6.6933834175222306E-2</v>
      </c>
      <c r="K522" s="14">
        <v>5.0272079658956602E-2</v>
      </c>
      <c r="L522" s="14">
        <v>3.09766336002841E-2</v>
      </c>
      <c r="M522" s="14"/>
      <c r="N522" s="14">
        <v>0.104114135414357</v>
      </c>
      <c r="O522" s="14">
        <v>7.2409060941337894E-2</v>
      </c>
      <c r="P522" s="14">
        <v>7.6130321595126504E-2</v>
      </c>
      <c r="Q522" s="14">
        <v>5.6164996359685498E-2</v>
      </c>
      <c r="R522" s="14"/>
      <c r="S522" s="14">
        <v>0.123954883443293</v>
      </c>
      <c r="T522" s="14">
        <v>5.43633926804191E-2</v>
      </c>
      <c r="U522" s="14">
        <v>7.61898537090865E-2</v>
      </c>
      <c r="V522" s="14">
        <v>6.6540706611903894E-2</v>
      </c>
      <c r="W522" s="14">
        <v>6.26791072187904E-2</v>
      </c>
      <c r="X522" s="14">
        <v>0.101061420809731</v>
      </c>
      <c r="Y522" s="14">
        <v>5.6500295435693099E-2</v>
      </c>
      <c r="Z522" s="14">
        <v>8.80913474418E-2</v>
      </c>
      <c r="AA522" s="14">
        <v>8.4356236128809395E-2</v>
      </c>
      <c r="AB522" s="14">
        <v>6.0965973638680601E-2</v>
      </c>
      <c r="AC522" s="14">
        <v>4.7100249551478998E-2</v>
      </c>
      <c r="AD522" s="14">
        <v>7.5943483928788594E-2</v>
      </c>
      <c r="AE522" s="14"/>
      <c r="AF522" s="14">
        <v>4.8263820298527799E-2</v>
      </c>
      <c r="AG522" s="14">
        <v>6.2613361396550105E-2</v>
      </c>
      <c r="AH522" s="14">
        <v>9.7638616010607096E-2</v>
      </c>
      <c r="AI522" s="14">
        <v>0.13168729463735401</v>
      </c>
      <c r="AJ522" s="14">
        <v>0.149997323710338</v>
      </c>
      <c r="AK522" s="14"/>
      <c r="AL522" s="14">
        <v>2.34936780473133E-2</v>
      </c>
      <c r="AM522" s="14">
        <v>7.9682545192289594E-2</v>
      </c>
      <c r="AN522" s="14">
        <v>3.8672168210796401E-2</v>
      </c>
      <c r="AO522" s="14">
        <v>7.5169250849905403E-2</v>
      </c>
      <c r="AP522" s="14">
        <v>6.9559279684303907E-2</v>
      </c>
      <c r="AQ522" s="14">
        <v>6.0062025530480997E-2</v>
      </c>
      <c r="AR522" s="14">
        <v>5.9782342776732798E-2</v>
      </c>
      <c r="AS522" s="14">
        <v>6.8901623411905102E-2</v>
      </c>
      <c r="AT522" s="14">
        <v>8.6979051467944199E-2</v>
      </c>
      <c r="AU522" s="14">
        <v>4.1142981178881301E-2</v>
      </c>
      <c r="AV522" s="14">
        <v>9.1837106753185793E-2</v>
      </c>
      <c r="AW522" s="14">
        <v>9.6467690601453895E-2</v>
      </c>
      <c r="AX522" s="14">
        <v>0.104218715138832</v>
      </c>
      <c r="AY522" s="14">
        <v>0.107945133496659</v>
      </c>
      <c r="AZ522" s="14">
        <v>0.13570528759008499</v>
      </c>
      <c r="BA522" s="14">
        <v>0.153288059859333</v>
      </c>
      <c r="BB522" s="14"/>
      <c r="BC522" s="14">
        <v>0.118980548744144</v>
      </c>
      <c r="BD522" s="14">
        <v>5.9221723954508997E-2</v>
      </c>
      <c r="BE522" s="14"/>
      <c r="BF522" s="14">
        <v>7.3636144733433898E-2</v>
      </c>
      <c r="BG522" s="14">
        <v>7.5571134802034201E-2</v>
      </c>
      <c r="BH522" s="14">
        <v>8.3074376495792496E-2</v>
      </c>
      <c r="BI522" s="14">
        <v>7.9208303437374603E-2</v>
      </c>
      <c r="BJ522" s="14"/>
      <c r="BK522" s="14">
        <v>8.1449094660273794E-2</v>
      </c>
      <c r="BL522" s="14">
        <v>8.8343371006169097E-2</v>
      </c>
      <c r="BM522" s="14">
        <v>7.93185842985486E-2</v>
      </c>
      <c r="BN522" s="14">
        <v>6.0653319339473599E-2</v>
      </c>
      <c r="BO522" s="14"/>
      <c r="BP522" s="14">
        <v>0.11949659516874001</v>
      </c>
      <c r="BQ522" s="14">
        <v>5.3217096976905597E-2</v>
      </c>
      <c r="BR522" s="14">
        <v>2.8288475351341401E-2</v>
      </c>
      <c r="BS522" s="14">
        <v>0.10165021478279</v>
      </c>
      <c r="BT522" s="14">
        <v>5.1979370826081499E-2</v>
      </c>
    </row>
    <row r="523" spans="2:72" x14ac:dyDescent="0.35">
      <c r="B523" t="s">
        <v>198</v>
      </c>
      <c r="C523" s="14">
        <v>0.14587384440309301</v>
      </c>
      <c r="D523" s="14">
        <v>0.123428638032906</v>
      </c>
      <c r="E523" s="14">
        <v>0.16694239876001499</v>
      </c>
      <c r="F523" s="14"/>
      <c r="G523" s="14">
        <v>0.164719571514023</v>
      </c>
      <c r="H523" s="14">
        <v>0.17280723217309499</v>
      </c>
      <c r="I523" s="14">
        <v>0.16792760673166099</v>
      </c>
      <c r="J523" s="14">
        <v>0.18959196502356701</v>
      </c>
      <c r="K523" s="14">
        <v>0.121146392408839</v>
      </c>
      <c r="L523" s="14">
        <v>7.4620645642969594E-2</v>
      </c>
      <c r="M523" s="14"/>
      <c r="N523" s="14">
        <v>0.112244612833938</v>
      </c>
      <c r="O523" s="14">
        <v>0.13808196371788001</v>
      </c>
      <c r="P523" s="14">
        <v>0.156486810275765</v>
      </c>
      <c r="Q523" s="14">
        <v>0.18068294995268</v>
      </c>
      <c r="R523" s="14"/>
      <c r="S523" s="14">
        <v>0.14477436398603</v>
      </c>
      <c r="T523" s="14">
        <v>0.15149078436685701</v>
      </c>
      <c r="U523" s="14">
        <v>0.13705561348669601</v>
      </c>
      <c r="V523" s="14">
        <v>0.13117525498365801</v>
      </c>
      <c r="W523" s="14">
        <v>0.15756867233369901</v>
      </c>
      <c r="X523" s="14">
        <v>0.15517968691806999</v>
      </c>
      <c r="Y523" s="14">
        <v>0.123002103013422</v>
      </c>
      <c r="Z523" s="14">
        <v>0.14928816180929799</v>
      </c>
      <c r="AA523" s="14">
        <v>0.14675313129774201</v>
      </c>
      <c r="AB523" s="14">
        <v>0.14668852391329801</v>
      </c>
      <c r="AC523" s="14">
        <v>0.14676388782223801</v>
      </c>
      <c r="AD523" s="14">
        <v>0.18852998456228501</v>
      </c>
      <c r="AE523" s="14"/>
      <c r="AF523" s="14">
        <v>0.15687145720256301</v>
      </c>
      <c r="AG523" s="14">
        <v>0.160354948316623</v>
      </c>
      <c r="AH523" s="14">
        <v>0.135113573821876</v>
      </c>
      <c r="AI523" s="14">
        <v>0.13926177270581599</v>
      </c>
      <c r="AJ523" s="14">
        <v>5.56469009800186E-2</v>
      </c>
      <c r="AK523" s="14"/>
      <c r="AL523" s="14">
        <v>0.18052496996398801</v>
      </c>
      <c r="AM523" s="14">
        <v>0.214397769516147</v>
      </c>
      <c r="AN523" s="14">
        <v>0.161387070588282</v>
      </c>
      <c r="AO523" s="14">
        <v>0.16255911625345801</v>
      </c>
      <c r="AP523" s="14">
        <v>0.17031356853610199</v>
      </c>
      <c r="AQ523" s="14">
        <v>0.139306347690627</v>
      </c>
      <c r="AR523" s="14">
        <v>0.16012342469993801</v>
      </c>
      <c r="AS523" s="14">
        <v>0.119867482686009</v>
      </c>
      <c r="AT523" s="14">
        <v>0.133772317933849</v>
      </c>
      <c r="AU523" s="14">
        <v>0.13676369955518999</v>
      </c>
      <c r="AV523" s="14">
        <v>0.13179010818210601</v>
      </c>
      <c r="AW523" s="14">
        <v>0.139290780820299</v>
      </c>
      <c r="AX523" s="14">
        <v>0.15863821554712201</v>
      </c>
      <c r="AY523" s="14">
        <v>0.12392892107586399</v>
      </c>
      <c r="AZ523" s="14">
        <v>8.5875977852388902E-2</v>
      </c>
      <c r="BA523" s="14">
        <v>0.10800349839427401</v>
      </c>
      <c r="BB523" s="14"/>
      <c r="BC523" s="14">
        <v>0.17471346736021401</v>
      </c>
      <c r="BD523" s="14">
        <v>0.13323518892397099</v>
      </c>
      <c r="BE523" s="14"/>
      <c r="BF523" s="14">
        <v>8.8206866946800605E-2</v>
      </c>
      <c r="BG523" s="14">
        <v>0.150251672002256</v>
      </c>
      <c r="BH523" s="14">
        <v>0.19114164887747201</v>
      </c>
      <c r="BI523" s="14">
        <v>0.169308548870268</v>
      </c>
      <c r="BJ523" s="14"/>
      <c r="BK523" s="14">
        <v>8.8106811402044502E-2</v>
      </c>
      <c r="BL523" s="14">
        <v>0.13900002555149299</v>
      </c>
      <c r="BM523" s="14">
        <v>0.15593275320678199</v>
      </c>
      <c r="BN523" s="14">
        <v>0.19749785365928699</v>
      </c>
      <c r="BO523" s="14"/>
      <c r="BP523" s="14">
        <v>0.19489001095908301</v>
      </c>
      <c r="BQ523" s="14">
        <v>0.12952460703808899</v>
      </c>
      <c r="BR523" s="14">
        <v>5.7239301628209498E-2</v>
      </c>
      <c r="BS523" s="14">
        <v>9.73551866813165E-2</v>
      </c>
      <c r="BT523" s="14">
        <v>0.19296583529375</v>
      </c>
    </row>
    <row r="524" spans="2:72" x14ac:dyDescent="0.35">
      <c r="B524" t="s">
        <v>199</v>
      </c>
      <c r="C524" s="14">
        <v>7.1696250261035405E-2</v>
      </c>
      <c r="D524" s="14">
        <v>7.9045111783612607E-2</v>
      </c>
      <c r="E524" s="14">
        <v>6.4602185336708307E-2</v>
      </c>
      <c r="F524" s="14"/>
      <c r="G524" s="14">
        <v>0.10740069483613</v>
      </c>
      <c r="H524" s="14">
        <v>6.21909377509011E-2</v>
      </c>
      <c r="I524" s="14">
        <v>6.5551116748339897E-2</v>
      </c>
      <c r="J524" s="14">
        <v>6.8004993125128907E-2</v>
      </c>
      <c r="K524" s="14">
        <v>7.6389873275269499E-2</v>
      </c>
      <c r="L524" s="14">
        <v>6.06309081752913E-2</v>
      </c>
      <c r="M524" s="14"/>
      <c r="N524" s="14">
        <v>5.9161475654355103E-2</v>
      </c>
      <c r="O524" s="14">
        <v>7.3310435579304903E-2</v>
      </c>
      <c r="P524" s="14">
        <v>8.0238523723050695E-2</v>
      </c>
      <c r="Q524" s="14">
        <v>7.5634494967725105E-2</v>
      </c>
      <c r="R524" s="14"/>
      <c r="S524" s="14">
        <v>5.77398420919377E-2</v>
      </c>
      <c r="T524" s="14">
        <v>8.1898153026201806E-2</v>
      </c>
      <c r="U524" s="14">
        <v>9.6595643764176994E-2</v>
      </c>
      <c r="V524" s="14">
        <v>8.9908809294124495E-2</v>
      </c>
      <c r="W524" s="14">
        <v>6.71178980450612E-2</v>
      </c>
      <c r="X524" s="14">
        <v>4.9038629278610503E-2</v>
      </c>
      <c r="Y524" s="14">
        <v>6.3571770301778893E-2</v>
      </c>
      <c r="Z524" s="14">
        <v>6.6973795024798097E-2</v>
      </c>
      <c r="AA524" s="14">
        <v>7.9141600204482798E-2</v>
      </c>
      <c r="AB524" s="14">
        <v>6.5265227668576398E-2</v>
      </c>
      <c r="AC524" s="14">
        <v>7.0398908883294101E-2</v>
      </c>
      <c r="AD524" s="14">
        <v>7.2333994012624095E-2</v>
      </c>
      <c r="AE524" s="14"/>
      <c r="AF524" s="14">
        <v>7.64754538317583E-2</v>
      </c>
      <c r="AG524" s="14">
        <v>8.4067678384128805E-2</v>
      </c>
      <c r="AH524" s="14">
        <v>6.5573571007397205E-2</v>
      </c>
      <c r="AI524" s="14">
        <v>5.44915492021135E-2</v>
      </c>
      <c r="AJ524" s="14">
        <v>5.7654606897472697E-2</v>
      </c>
      <c r="AK524" s="14"/>
      <c r="AL524" s="14">
        <v>8.6848949317358606E-2</v>
      </c>
      <c r="AM524" s="14">
        <v>7.2304833720293005E-2</v>
      </c>
      <c r="AN524" s="14">
        <v>8.7085634297099798E-2</v>
      </c>
      <c r="AO524" s="14">
        <v>5.2372077466069297E-2</v>
      </c>
      <c r="AP524" s="14">
        <v>6.2585602472813098E-2</v>
      </c>
      <c r="AQ524" s="14">
        <v>9.2386324539266804E-2</v>
      </c>
      <c r="AR524" s="14">
        <v>8.24196726860974E-2</v>
      </c>
      <c r="AS524" s="14">
        <v>6.5658232952150897E-2</v>
      </c>
      <c r="AT524" s="14">
        <v>8.6585073920419794E-2</v>
      </c>
      <c r="AU524" s="14">
        <v>7.6189860639721205E-2</v>
      </c>
      <c r="AV524" s="14">
        <v>7.94582807933705E-2</v>
      </c>
      <c r="AW524" s="14">
        <v>6.0753478467940998E-2</v>
      </c>
      <c r="AX524" s="14">
        <v>5.3551564640066301E-2</v>
      </c>
      <c r="AY524" s="14">
        <v>6.09696630107531E-2</v>
      </c>
      <c r="AZ524" s="14">
        <v>6.3513179605611106E-2</v>
      </c>
      <c r="BA524" s="14">
        <v>5.0080024663968999E-2</v>
      </c>
      <c r="BB524" s="14"/>
      <c r="BC524" s="14">
        <v>5.8413397070740898E-2</v>
      </c>
      <c r="BD524" s="14">
        <v>7.7517318223729897E-2</v>
      </c>
      <c r="BE524" s="14"/>
      <c r="BF524" s="14">
        <v>6.4834214389017999E-2</v>
      </c>
      <c r="BG524" s="14">
        <v>7.9653928526802698E-2</v>
      </c>
      <c r="BH524" s="14">
        <v>7.0270350900106707E-2</v>
      </c>
      <c r="BI524" s="14">
        <v>6.8898911072582197E-2</v>
      </c>
      <c r="BJ524" s="14"/>
      <c r="BK524" s="14">
        <v>6.6498600302048003E-2</v>
      </c>
      <c r="BL524" s="14">
        <v>8.3672282099046105E-2</v>
      </c>
      <c r="BM524" s="14">
        <v>7.7013566183001397E-2</v>
      </c>
      <c r="BN524" s="14">
        <v>5.8321013768588503E-2</v>
      </c>
      <c r="BO524" s="14"/>
      <c r="BP524" s="14">
        <v>6.1538670911768997E-2</v>
      </c>
      <c r="BQ524" s="14">
        <v>8.1919827710863494E-2</v>
      </c>
      <c r="BR524" s="14">
        <v>6.7491981946749602E-2</v>
      </c>
      <c r="BS524" s="14">
        <v>5.3476872235361399E-2</v>
      </c>
      <c r="BT524" s="14">
        <v>9.295021690336E-2</v>
      </c>
    </row>
    <row r="525" spans="2:72" x14ac:dyDescent="0.35">
      <c r="B525" t="s">
        <v>200</v>
      </c>
      <c r="C525" s="14">
        <v>0.110181837402998</v>
      </c>
      <c r="D525" s="14">
        <v>8.3232104078085303E-2</v>
      </c>
      <c r="E525" s="14">
        <v>0.13645806002552199</v>
      </c>
      <c r="F525" s="14"/>
      <c r="G525" s="14">
        <v>0.157829395252893</v>
      </c>
      <c r="H525" s="14">
        <v>0.18908499495018699</v>
      </c>
      <c r="I525" s="14">
        <v>0.14114799704320599</v>
      </c>
      <c r="J525" s="14">
        <v>0.103336754788736</v>
      </c>
      <c r="K525" s="14">
        <v>6.0330575814220799E-2</v>
      </c>
      <c r="L525" s="14">
        <v>2.8195438349283699E-2</v>
      </c>
      <c r="M525" s="14"/>
      <c r="N525" s="14">
        <v>9.79308650335977E-2</v>
      </c>
      <c r="O525" s="14">
        <v>0.109771230071902</v>
      </c>
      <c r="P525" s="14">
        <v>0.120058299575775</v>
      </c>
      <c r="Q525" s="14">
        <v>0.114873896326999</v>
      </c>
      <c r="R525" s="14"/>
      <c r="S525" s="14">
        <v>0.116568631758963</v>
      </c>
      <c r="T525" s="14">
        <v>0.10547789628340801</v>
      </c>
      <c r="U525" s="14">
        <v>0.121580175290708</v>
      </c>
      <c r="V525" s="14">
        <v>9.04982494426535E-2</v>
      </c>
      <c r="W525" s="14">
        <v>0.109272894160549</v>
      </c>
      <c r="X525" s="14">
        <v>0.113067095295334</v>
      </c>
      <c r="Y525" s="14">
        <v>0.121165409301451</v>
      </c>
      <c r="Z525" s="14">
        <v>8.7118831597642304E-2</v>
      </c>
      <c r="AA525" s="14">
        <v>0.112232798902106</v>
      </c>
      <c r="AB525" s="14">
        <v>9.4914725893427504E-2</v>
      </c>
      <c r="AC525" s="14">
        <v>0.129879180963973</v>
      </c>
      <c r="AD525" s="14">
        <v>0.129854742712885</v>
      </c>
      <c r="AE525" s="14"/>
      <c r="AF525" s="14">
        <v>0.103813960182099</v>
      </c>
      <c r="AG525" s="14">
        <v>0.111601653554776</v>
      </c>
      <c r="AH525" s="14">
        <v>0.103923997293816</v>
      </c>
      <c r="AI525" s="14">
        <v>0.139948297716398</v>
      </c>
      <c r="AJ525" s="14">
        <v>0.170407144269177</v>
      </c>
      <c r="AK525" s="14"/>
      <c r="AL525" s="14">
        <v>0.12446708314706099</v>
      </c>
      <c r="AM525" s="14">
        <v>0.13372348522987801</v>
      </c>
      <c r="AN525" s="14">
        <v>0.12115161453602299</v>
      </c>
      <c r="AO525" s="14">
        <v>0.109536750234459</v>
      </c>
      <c r="AP525" s="14">
        <v>0.12307384470193</v>
      </c>
      <c r="AQ525" s="14">
        <v>0.11946775223374199</v>
      </c>
      <c r="AR525" s="14">
        <v>0.117086221926021</v>
      </c>
      <c r="AS525" s="14">
        <v>0.104330688646704</v>
      </c>
      <c r="AT525" s="14">
        <v>9.0115807601650194E-2</v>
      </c>
      <c r="AU525" s="14">
        <v>9.0671190029671694E-2</v>
      </c>
      <c r="AV525" s="14">
        <v>9.5004923556415294E-2</v>
      </c>
      <c r="AW525" s="14">
        <v>9.0785694003084894E-2</v>
      </c>
      <c r="AX525" s="14">
        <v>0.13314593505099101</v>
      </c>
      <c r="AY525" s="14">
        <v>0.10251515243789699</v>
      </c>
      <c r="AZ525" s="14">
        <v>0.129021099261936</v>
      </c>
      <c r="BA525" s="14">
        <v>0.102310518262673</v>
      </c>
      <c r="BB525" s="14"/>
      <c r="BC525" s="14">
        <v>0.156430916000246</v>
      </c>
      <c r="BD525" s="14">
        <v>8.99136746920461E-2</v>
      </c>
      <c r="BE525" s="14"/>
      <c r="BF525" s="14">
        <v>7.1874441892567906E-2</v>
      </c>
      <c r="BG525" s="14">
        <v>0.105614303751079</v>
      </c>
      <c r="BH525" s="14">
        <v>0.127029062233349</v>
      </c>
      <c r="BI525" s="14">
        <v>0.17096743767984801</v>
      </c>
      <c r="BJ525" s="14"/>
      <c r="BK525" s="14">
        <v>7.5049697679262201E-2</v>
      </c>
      <c r="BL525" s="14">
        <v>9.3855412687141704E-2</v>
      </c>
      <c r="BM525" s="14">
        <v>0.12540511637874599</v>
      </c>
      <c r="BN525" s="14">
        <v>0.137137606755738</v>
      </c>
      <c r="BO525" s="14"/>
      <c r="BP525" s="14">
        <v>0.16032234436496101</v>
      </c>
      <c r="BQ525" s="14">
        <v>6.94693116572008E-2</v>
      </c>
      <c r="BR525" s="14">
        <v>1.09166771378161E-2</v>
      </c>
      <c r="BS525" s="14">
        <v>7.8868192326179504E-2</v>
      </c>
      <c r="BT525" s="14">
        <v>0.15923561841582001</v>
      </c>
    </row>
    <row r="526" spans="2:72" x14ac:dyDescent="0.35">
      <c r="B526" t="s">
        <v>201</v>
      </c>
      <c r="C526" s="14">
        <v>0.27192002047925201</v>
      </c>
      <c r="D526" s="14">
        <v>0.28320346508802802</v>
      </c>
      <c r="E526" s="14">
        <v>0.26136135095958402</v>
      </c>
      <c r="F526" s="14"/>
      <c r="G526" s="14">
        <v>0.185114265668538</v>
      </c>
      <c r="H526" s="14">
        <v>0.178272073988751</v>
      </c>
      <c r="I526" s="14">
        <v>0.20495748204565201</v>
      </c>
      <c r="J526" s="14">
        <v>0.27261334188751002</v>
      </c>
      <c r="K526" s="14">
        <v>0.33317067407307199</v>
      </c>
      <c r="L526" s="14">
        <v>0.41850766381455601</v>
      </c>
      <c r="M526" s="14"/>
      <c r="N526" s="14">
        <v>0.30033590411018701</v>
      </c>
      <c r="O526" s="14">
        <v>0.28387930908353398</v>
      </c>
      <c r="P526" s="14">
        <v>0.24929724317614699</v>
      </c>
      <c r="Q526" s="14">
        <v>0.24948698424474899</v>
      </c>
      <c r="R526" s="14"/>
      <c r="S526" s="14">
        <v>0.23260164839755901</v>
      </c>
      <c r="T526" s="14">
        <v>0.27667760682886999</v>
      </c>
      <c r="U526" s="14">
        <v>0.252135673083967</v>
      </c>
      <c r="V526" s="14">
        <v>0.33910812911459098</v>
      </c>
      <c r="W526" s="14">
        <v>0.27693464267414297</v>
      </c>
      <c r="X526" s="14">
        <v>0.24023909342390401</v>
      </c>
      <c r="Y526" s="14">
        <v>0.29683982479354198</v>
      </c>
      <c r="Z526" s="14">
        <v>0.27906682858253601</v>
      </c>
      <c r="AA526" s="14">
        <v>0.25628481283043802</v>
      </c>
      <c r="AB526" s="14">
        <v>0.31734678260962601</v>
      </c>
      <c r="AC526" s="14">
        <v>0.26339218107391199</v>
      </c>
      <c r="AD526" s="14">
        <v>0.228430457963958</v>
      </c>
      <c r="AE526" s="14"/>
      <c r="AF526" s="14">
        <v>0.27395827268357098</v>
      </c>
      <c r="AG526" s="14">
        <v>0.277412092482197</v>
      </c>
      <c r="AH526" s="14">
        <v>0.27304583581358</v>
      </c>
      <c r="AI526" s="14">
        <v>0.22687572027827499</v>
      </c>
      <c r="AJ526" s="14">
        <v>0.24934899610074501</v>
      </c>
      <c r="AK526" s="14"/>
      <c r="AL526" s="14">
        <v>0.240509782568958</v>
      </c>
      <c r="AM526" s="14">
        <v>0.16870727181961201</v>
      </c>
      <c r="AN526" s="14">
        <v>0.29705565105079701</v>
      </c>
      <c r="AO526" s="14">
        <v>0.28987748045063</v>
      </c>
      <c r="AP526" s="14">
        <v>0.24774354083688099</v>
      </c>
      <c r="AQ526" s="14">
        <v>0.27654430140708097</v>
      </c>
      <c r="AR526" s="14">
        <v>0.26078302384755397</v>
      </c>
      <c r="AS526" s="14">
        <v>0.29131704217001803</v>
      </c>
      <c r="AT526" s="14">
        <v>0.296566289273752</v>
      </c>
      <c r="AU526" s="14">
        <v>0.31181306056907299</v>
      </c>
      <c r="AV526" s="14">
        <v>0.29639612022943201</v>
      </c>
      <c r="AW526" s="14">
        <v>0.25661039381700701</v>
      </c>
      <c r="AX526" s="14">
        <v>0.291153676825532</v>
      </c>
      <c r="AY526" s="14">
        <v>0.31420098339638702</v>
      </c>
      <c r="AZ526" s="14">
        <v>0.25886834032612799</v>
      </c>
      <c r="BA526" s="14">
        <v>0.24306528383360301</v>
      </c>
      <c r="BB526" s="14"/>
      <c r="BC526" s="14">
        <v>0.20185474833376801</v>
      </c>
      <c r="BD526" s="14">
        <v>0.30262537460313499</v>
      </c>
      <c r="BE526" s="14"/>
      <c r="BF526" s="14">
        <v>0.36305879250301498</v>
      </c>
      <c r="BG526" s="14">
        <v>0.28046728292579598</v>
      </c>
      <c r="BH526" s="14">
        <v>0.21527281242827301</v>
      </c>
      <c r="BI526" s="14">
        <v>0.16592167847769401</v>
      </c>
      <c r="BJ526" s="14"/>
      <c r="BK526" s="14">
        <v>0.342543565984467</v>
      </c>
      <c r="BL526" s="14">
        <v>0.30011965817882202</v>
      </c>
      <c r="BM526" s="14">
        <v>0.24866642153233201</v>
      </c>
      <c r="BN526" s="14">
        <v>0.209699553454437</v>
      </c>
      <c r="BO526" s="14"/>
      <c r="BP526" s="14">
        <v>0.202745863302497</v>
      </c>
      <c r="BQ526" s="14">
        <v>0.29898798959193301</v>
      </c>
      <c r="BR526" s="14">
        <v>0.45089315731886198</v>
      </c>
      <c r="BS526" s="14">
        <v>0.34905694793384501</v>
      </c>
      <c r="BT526" s="14">
        <v>0.17409289448710999</v>
      </c>
    </row>
    <row r="527" spans="2:72" x14ac:dyDescent="0.35">
      <c r="B527" t="s">
        <v>202</v>
      </c>
      <c r="C527" s="14">
        <v>0.15555110612381101</v>
      </c>
      <c r="D527" s="14">
        <v>0.17681857600128201</v>
      </c>
      <c r="E527" s="14">
        <v>0.13549334661554099</v>
      </c>
      <c r="F527" s="14"/>
      <c r="G527" s="14">
        <v>0.1356951283981</v>
      </c>
      <c r="H527" s="14">
        <v>0.16650451287778001</v>
      </c>
      <c r="I527" s="14">
        <v>0.15268279747889699</v>
      </c>
      <c r="J527" s="14">
        <v>0.127089648380875</v>
      </c>
      <c r="K527" s="14">
        <v>0.15108307910048999</v>
      </c>
      <c r="L527" s="14">
        <v>0.18822314249810401</v>
      </c>
      <c r="M527" s="14"/>
      <c r="N527" s="14">
        <v>0.18567244002569699</v>
      </c>
      <c r="O527" s="14">
        <v>0.141007187403207</v>
      </c>
      <c r="P527" s="14">
        <v>0.15764872637261201</v>
      </c>
      <c r="Q527" s="14">
        <v>0.13517513376812501</v>
      </c>
      <c r="R527" s="14"/>
      <c r="S527" s="14">
        <v>0.18477309236056</v>
      </c>
      <c r="T527" s="14">
        <v>0.14228954724620099</v>
      </c>
      <c r="U527" s="14">
        <v>0.12192247895059501</v>
      </c>
      <c r="V527" s="14">
        <v>0.131669298522675</v>
      </c>
      <c r="W527" s="14">
        <v>0.154949856506234</v>
      </c>
      <c r="X527" s="14">
        <v>0.17224170797556801</v>
      </c>
      <c r="Y527" s="14">
        <v>0.14293686119372701</v>
      </c>
      <c r="Z527" s="14">
        <v>0.17868647014358799</v>
      </c>
      <c r="AA527" s="14">
        <v>0.15848328761321101</v>
      </c>
      <c r="AB527" s="14">
        <v>0.15260305490881501</v>
      </c>
      <c r="AC527" s="14">
        <v>0.174538375843143</v>
      </c>
      <c r="AD527" s="14">
        <v>0.15861642365411199</v>
      </c>
      <c r="AE527" s="14"/>
      <c r="AF527" s="14">
        <v>0.14913062623057599</v>
      </c>
      <c r="AG527" s="14">
        <v>0.13182910834991901</v>
      </c>
      <c r="AH527" s="14">
        <v>0.158492223657974</v>
      </c>
      <c r="AI527" s="14">
        <v>0.181686650812352</v>
      </c>
      <c r="AJ527" s="14">
        <v>0.20111315016449</v>
      </c>
      <c r="AK527" s="14"/>
      <c r="AL527" s="14">
        <v>8.4609455620351798E-2</v>
      </c>
      <c r="AM527" s="14">
        <v>0.11514891291344399</v>
      </c>
      <c r="AN527" s="14">
        <v>0.122453251373375</v>
      </c>
      <c r="AO527" s="14">
        <v>0.130656924881903</v>
      </c>
      <c r="AP527" s="14">
        <v>0.14796829478552601</v>
      </c>
      <c r="AQ527" s="14">
        <v>0.15399311115251901</v>
      </c>
      <c r="AR527" s="14">
        <v>0.164192345282789</v>
      </c>
      <c r="AS527" s="14">
        <v>0.158351507386576</v>
      </c>
      <c r="AT527" s="14">
        <v>0.142630245320259</v>
      </c>
      <c r="AU527" s="14">
        <v>0.146715123703205</v>
      </c>
      <c r="AV527" s="14">
        <v>0.18335349648492899</v>
      </c>
      <c r="AW527" s="14">
        <v>0.19222939754180701</v>
      </c>
      <c r="AX527" s="14">
        <v>0.130676450816475</v>
      </c>
      <c r="AY527" s="14">
        <v>0.16479039000353399</v>
      </c>
      <c r="AZ527" s="14">
        <v>0.20325675456205</v>
      </c>
      <c r="BA527" s="14">
        <v>0.22941526164791701</v>
      </c>
      <c r="BB527" s="14"/>
      <c r="BC527" s="14">
        <v>0.16907040608933599</v>
      </c>
      <c r="BD527" s="14">
        <v>0.149626417897575</v>
      </c>
      <c r="BE527" s="14"/>
      <c r="BF527" s="14">
        <v>0.19020224511053399</v>
      </c>
      <c r="BG527" s="14">
        <v>0.144931407996714</v>
      </c>
      <c r="BH527" s="14">
        <v>0.14385514184365999</v>
      </c>
      <c r="BI527" s="14">
        <v>0.131318448308996</v>
      </c>
      <c r="BJ527" s="14"/>
      <c r="BK527" s="14">
        <v>0.19296831969212899</v>
      </c>
      <c r="BL527" s="14">
        <v>0.16199188139651399</v>
      </c>
      <c r="BM527" s="14">
        <v>0.15546864759197801</v>
      </c>
      <c r="BN527" s="14">
        <v>0.109900203557895</v>
      </c>
      <c r="BO527" s="14"/>
      <c r="BP527" s="14">
        <v>0.15814695988446101</v>
      </c>
      <c r="BQ527" s="14">
        <v>0.138793776420986</v>
      </c>
      <c r="BR527" s="14">
        <v>0.190817811137305</v>
      </c>
      <c r="BS527" s="14">
        <v>0.20202089916088301</v>
      </c>
      <c r="BT527" s="14">
        <v>0.106421056697691</v>
      </c>
    </row>
    <row r="528" spans="2:72" x14ac:dyDescent="0.35">
      <c r="B528" t="s">
        <v>203</v>
      </c>
      <c r="C528" s="14">
        <v>2.3807103054972301E-2</v>
      </c>
      <c r="D528" s="14">
        <v>2.63938931747087E-2</v>
      </c>
      <c r="E528" s="14">
        <v>2.0900722317498999E-2</v>
      </c>
      <c r="F528" s="14"/>
      <c r="G528" s="14">
        <v>5.0998894420473E-2</v>
      </c>
      <c r="H528" s="14">
        <v>3.4294326087281703E-2</v>
      </c>
      <c r="I528" s="14">
        <v>3.6038453626478201E-2</v>
      </c>
      <c r="J528" s="14">
        <v>1.20850896066613E-2</v>
      </c>
      <c r="K528" s="14">
        <v>1.20750720973013E-2</v>
      </c>
      <c r="L528" s="14">
        <v>4.6807593568033096E-3</v>
      </c>
      <c r="M528" s="14"/>
      <c r="N528" s="14">
        <v>1.7254132355408101E-2</v>
      </c>
      <c r="O528" s="14">
        <v>1.9263630979319601E-2</v>
      </c>
      <c r="P528" s="14">
        <v>2.74424483015656E-2</v>
      </c>
      <c r="Q528" s="14">
        <v>3.2783159855341297E-2</v>
      </c>
      <c r="R528" s="14"/>
      <c r="S528" s="14">
        <v>2.7353005720369E-2</v>
      </c>
      <c r="T528" s="14">
        <v>1.9160645803505998E-2</v>
      </c>
      <c r="U528" s="14">
        <v>2.7891140122975801E-2</v>
      </c>
      <c r="V528" s="14">
        <v>1.5923414551523799E-2</v>
      </c>
      <c r="W528" s="14">
        <v>2.18637231290531E-2</v>
      </c>
      <c r="X528" s="14">
        <v>3.06222654808408E-2</v>
      </c>
      <c r="Y528" s="14">
        <v>3.0613733375474801E-2</v>
      </c>
      <c r="Z528" s="14">
        <v>3.6795114298749598E-2</v>
      </c>
      <c r="AA528" s="14">
        <v>2.00312933880205E-2</v>
      </c>
      <c r="AB528" s="14">
        <v>1.8904582363391601E-2</v>
      </c>
      <c r="AC528" s="14">
        <v>2.4724252337293601E-2</v>
      </c>
      <c r="AD528" s="14">
        <v>1.5753706239131599E-2</v>
      </c>
      <c r="AE528" s="14"/>
      <c r="AF528" s="14">
        <v>2.3888368123189799E-2</v>
      </c>
      <c r="AG528" s="14">
        <v>2.0917573375249202E-2</v>
      </c>
      <c r="AH528" s="14">
        <v>2.2227619724449699E-2</v>
      </c>
      <c r="AI528" s="14">
        <v>2.8875171781966899E-2</v>
      </c>
      <c r="AJ528" s="14">
        <v>2.47565831847084E-2</v>
      </c>
      <c r="AK528" s="14"/>
      <c r="AL528" s="14">
        <v>7.48408475529483E-2</v>
      </c>
      <c r="AM528" s="14">
        <v>4.0955418800134001E-2</v>
      </c>
      <c r="AN528" s="14">
        <v>3.3770329856268003E-2</v>
      </c>
      <c r="AO528" s="14">
        <v>1.4965484790635E-2</v>
      </c>
      <c r="AP528" s="14">
        <v>2.5365399136487901E-2</v>
      </c>
      <c r="AQ528" s="14">
        <v>2.2523353204876001E-2</v>
      </c>
      <c r="AR528" s="14">
        <v>2.0277320450086799E-2</v>
      </c>
      <c r="AS528" s="14">
        <v>2.52384046928039E-2</v>
      </c>
      <c r="AT528" s="14">
        <v>3.0555575086836401E-2</v>
      </c>
      <c r="AU528" s="14">
        <v>3.4962765123845302E-2</v>
      </c>
      <c r="AV528" s="14">
        <v>1.11027171109518E-2</v>
      </c>
      <c r="AW528" s="14">
        <v>2.7661173724125899E-2</v>
      </c>
      <c r="AX528" s="14">
        <v>2.0343082484875801E-2</v>
      </c>
      <c r="AY528" s="14">
        <v>2.2732414859655901E-2</v>
      </c>
      <c r="AZ528" s="14">
        <v>9.8063310166726699E-3</v>
      </c>
      <c r="BA528" s="14">
        <v>1.33578852007492E-2</v>
      </c>
      <c r="BB528" s="14"/>
      <c r="BC528" s="14">
        <v>3.3364812312751103E-2</v>
      </c>
      <c r="BD528" s="14">
        <v>1.9618539471520501E-2</v>
      </c>
      <c r="BE528" s="14"/>
      <c r="BF528" s="14">
        <v>1.05361443837195E-2</v>
      </c>
      <c r="BG528" s="14">
        <v>1.92001934590273E-2</v>
      </c>
      <c r="BH528" s="14">
        <v>3.51929838832441E-2</v>
      </c>
      <c r="BI528" s="14">
        <v>4.1654387609264799E-2</v>
      </c>
      <c r="BJ528" s="14"/>
      <c r="BK528" s="14">
        <v>1.47390477605692E-2</v>
      </c>
      <c r="BL528" s="14">
        <v>1.4666471752965199E-2</v>
      </c>
      <c r="BM528" s="14">
        <v>2.6105434975448202E-2</v>
      </c>
      <c r="BN528" s="14">
        <v>3.7658602034811701E-2</v>
      </c>
      <c r="BO528" s="14"/>
      <c r="BP528" s="14">
        <v>3.0282088365128301E-2</v>
      </c>
      <c r="BQ528" s="14">
        <v>1.4216918705703701E-2</v>
      </c>
      <c r="BR528" s="14">
        <v>4.7607238105567299E-3</v>
      </c>
      <c r="BS528" s="14">
        <v>1.20444936168616E-2</v>
      </c>
      <c r="BT528" s="14">
        <v>4.2441022999413498E-2</v>
      </c>
    </row>
    <row r="529" spans="2:72" x14ac:dyDescent="0.35">
      <c r="B529" t="s">
        <v>204</v>
      </c>
      <c r="C529" s="14">
        <v>0.117008480364822</v>
      </c>
      <c r="D529" s="14">
        <v>0.109417688344617</v>
      </c>
      <c r="E529" s="14">
        <v>0.124455538406506</v>
      </c>
      <c r="F529" s="14"/>
      <c r="G529" s="14">
        <v>5.2240175736268102E-2</v>
      </c>
      <c r="H529" s="14">
        <v>6.3917375983732594E-2</v>
      </c>
      <c r="I529" s="14">
        <v>0.104802539917996</v>
      </c>
      <c r="J529" s="14">
        <v>0.128096208597166</v>
      </c>
      <c r="K529" s="14">
        <v>0.16766174281541199</v>
      </c>
      <c r="L529" s="14">
        <v>0.17007810734901299</v>
      </c>
      <c r="M529" s="14"/>
      <c r="N529" s="14">
        <v>0.10740667597641999</v>
      </c>
      <c r="O529" s="14">
        <v>0.13514438148889199</v>
      </c>
      <c r="P529" s="14">
        <v>0.11517995073684199</v>
      </c>
      <c r="Q529" s="14">
        <v>0.109983620683499</v>
      </c>
      <c r="R529" s="14"/>
      <c r="S529" s="14">
        <v>8.7486373363294206E-2</v>
      </c>
      <c r="T529" s="14">
        <v>0.14340338140247599</v>
      </c>
      <c r="U529" s="14">
        <v>0.13249869352443999</v>
      </c>
      <c r="V529" s="14">
        <v>0.109142689480403</v>
      </c>
      <c r="W529" s="14">
        <v>0.114834475158739</v>
      </c>
      <c r="X529" s="14">
        <v>0.112256629522182</v>
      </c>
      <c r="Y529" s="14">
        <v>0.131707036889297</v>
      </c>
      <c r="Z529" s="14">
        <v>0.101408491805019</v>
      </c>
      <c r="AA529" s="14">
        <v>0.118673306526779</v>
      </c>
      <c r="AB529" s="14">
        <v>0.121851751051945</v>
      </c>
      <c r="AC529" s="14">
        <v>0.12063187376520799</v>
      </c>
      <c r="AD529" s="14">
        <v>9.6843666579344595E-2</v>
      </c>
      <c r="AE529" s="14"/>
      <c r="AF529" s="14">
        <v>0.13168714514042701</v>
      </c>
      <c r="AG529" s="14">
        <v>0.123506910748531</v>
      </c>
      <c r="AH529" s="14">
        <v>0.12212953973120599</v>
      </c>
      <c r="AI529" s="14">
        <v>8.4515463041880304E-2</v>
      </c>
      <c r="AJ529" s="14">
        <v>6.9793203972491794E-2</v>
      </c>
      <c r="AK529" s="14"/>
      <c r="AL529" s="14">
        <v>7.3710654921661997E-2</v>
      </c>
      <c r="AM529" s="14">
        <v>0.104334035788888</v>
      </c>
      <c r="AN529" s="14">
        <v>0.119991375965856</v>
      </c>
      <c r="AO529" s="14">
        <v>0.128343274792309</v>
      </c>
      <c r="AP529" s="14">
        <v>0.117545142557235</v>
      </c>
      <c r="AQ529" s="14">
        <v>0.11902027418995099</v>
      </c>
      <c r="AR529" s="14">
        <v>0.117969176329486</v>
      </c>
      <c r="AS529" s="14">
        <v>0.14202115418071001</v>
      </c>
      <c r="AT529" s="14">
        <v>0.117884966300739</v>
      </c>
      <c r="AU529" s="14">
        <v>0.13659980507674799</v>
      </c>
      <c r="AV529" s="14">
        <v>8.5036896776572501E-2</v>
      </c>
      <c r="AW529" s="14">
        <v>0.121339087968455</v>
      </c>
      <c r="AX529" s="14">
        <v>9.7186697641269207E-2</v>
      </c>
      <c r="AY529" s="14">
        <v>8.1765493882324999E-2</v>
      </c>
      <c r="AZ529" s="14">
        <v>0.104153034168207</v>
      </c>
      <c r="BA529" s="14">
        <v>8.7922399092065506E-2</v>
      </c>
      <c r="BB529" s="14"/>
      <c r="BC529" s="14">
        <v>7.0963385514702507E-2</v>
      </c>
      <c r="BD529" s="14">
        <v>0.13718724938615701</v>
      </c>
      <c r="BE529" s="14"/>
      <c r="BF529" s="14">
        <v>0.12171701217339</v>
      </c>
      <c r="BG529" s="14">
        <v>0.127393572878051</v>
      </c>
      <c r="BH529" s="14">
        <v>0.1050503176828</v>
      </c>
      <c r="BI529" s="14">
        <v>0.103910941692785</v>
      </c>
      <c r="BJ529" s="14"/>
      <c r="BK529" s="14">
        <v>0.123577268212667</v>
      </c>
      <c r="BL529" s="14">
        <v>0.102535198738036</v>
      </c>
      <c r="BM529" s="14">
        <v>0.11249113011640401</v>
      </c>
      <c r="BN529" s="14">
        <v>0.12974658750934701</v>
      </c>
      <c r="BO529" s="14"/>
      <c r="BP529" s="14">
        <v>5.5834758120965E-2</v>
      </c>
      <c r="BQ529" s="14">
        <v>0.183511523135582</v>
      </c>
      <c r="BR529" s="14">
        <v>0.16563006163442201</v>
      </c>
      <c r="BS529" s="14">
        <v>9.7712517709683297E-2</v>
      </c>
      <c r="BT529" s="14">
        <v>0.12868773261907199</v>
      </c>
    </row>
    <row r="530" spans="2:72" x14ac:dyDescent="0.35">
      <c r="B530" t="s">
        <v>205</v>
      </c>
      <c r="C530" s="14">
        <v>2.6530797262481601E-2</v>
      </c>
      <c r="D530" s="14">
        <v>2.60597810634574E-2</v>
      </c>
      <c r="E530" s="14">
        <v>2.6616951446473299E-2</v>
      </c>
      <c r="F530" s="14"/>
      <c r="G530" s="14">
        <v>2.71979520970064E-2</v>
      </c>
      <c r="H530" s="14">
        <v>2.0529172772928799E-2</v>
      </c>
      <c r="I530" s="14">
        <v>2.8183382662768101E-2</v>
      </c>
      <c r="J530" s="14">
        <v>3.2248164415132799E-2</v>
      </c>
      <c r="K530" s="14">
        <v>2.7870510756438101E-2</v>
      </c>
      <c r="L530" s="14">
        <v>2.4086701213695001E-2</v>
      </c>
      <c r="M530" s="14"/>
      <c r="N530" s="14">
        <v>1.5879758596040801E-2</v>
      </c>
      <c r="O530" s="14">
        <v>2.7132800734622001E-2</v>
      </c>
      <c r="P530" s="14">
        <v>1.7517676243115499E-2</v>
      </c>
      <c r="Q530" s="14">
        <v>4.5214763841196701E-2</v>
      </c>
      <c r="R530" s="14"/>
      <c r="S530" s="14">
        <v>2.4748158877993701E-2</v>
      </c>
      <c r="T530" s="14">
        <v>2.5238592362060799E-2</v>
      </c>
      <c r="U530" s="14">
        <v>3.4130728067355301E-2</v>
      </c>
      <c r="V530" s="14">
        <v>2.60334479984679E-2</v>
      </c>
      <c r="W530" s="14">
        <v>3.4778730773730997E-2</v>
      </c>
      <c r="X530" s="14">
        <v>2.6293471295758802E-2</v>
      </c>
      <c r="Y530" s="14">
        <v>3.36629656956145E-2</v>
      </c>
      <c r="Z530" s="14">
        <v>1.25709592965681E-2</v>
      </c>
      <c r="AA530" s="14">
        <v>2.4043533108410901E-2</v>
      </c>
      <c r="AB530" s="14">
        <v>2.1459377952239199E-2</v>
      </c>
      <c r="AC530" s="14">
        <v>2.25710897594598E-2</v>
      </c>
      <c r="AD530" s="14">
        <v>3.3693540346871699E-2</v>
      </c>
      <c r="AE530" s="14"/>
      <c r="AF530" s="14">
        <v>3.5910896307287901E-2</v>
      </c>
      <c r="AG530" s="14">
        <v>2.7696673392024699E-2</v>
      </c>
      <c r="AH530" s="14">
        <v>2.18550229390942E-2</v>
      </c>
      <c r="AI530" s="14">
        <v>1.26580798238447E-2</v>
      </c>
      <c r="AJ530" s="14">
        <v>2.12820907205588E-2</v>
      </c>
      <c r="AK530" s="14"/>
      <c r="AL530" s="14">
        <v>0.110994578860359</v>
      </c>
      <c r="AM530" s="14">
        <v>7.0745727019313698E-2</v>
      </c>
      <c r="AN530" s="14">
        <v>1.84329041215027E-2</v>
      </c>
      <c r="AO530" s="14">
        <v>3.6519640280632898E-2</v>
      </c>
      <c r="AP530" s="14">
        <v>3.5845327288721203E-2</v>
      </c>
      <c r="AQ530" s="14">
        <v>1.6696510051456E-2</v>
      </c>
      <c r="AR530" s="14">
        <v>1.7366472001295701E-2</v>
      </c>
      <c r="AS530" s="14">
        <v>2.4313863873122701E-2</v>
      </c>
      <c r="AT530" s="14">
        <v>1.4910673094551101E-2</v>
      </c>
      <c r="AU530" s="14">
        <v>2.5141514123664201E-2</v>
      </c>
      <c r="AV530" s="14">
        <v>2.6020350113037698E-2</v>
      </c>
      <c r="AW530" s="14">
        <v>1.4862303055827E-2</v>
      </c>
      <c r="AX530" s="14">
        <v>1.10856618548368E-2</v>
      </c>
      <c r="AY530" s="14">
        <v>2.11518478369246E-2</v>
      </c>
      <c r="AZ530" s="14">
        <v>9.79999561692157E-3</v>
      </c>
      <c r="BA530" s="14">
        <v>1.25570690454167E-2</v>
      </c>
      <c r="BB530" s="14"/>
      <c r="BC530" s="14">
        <v>1.62083185740979E-2</v>
      </c>
      <c r="BD530" s="14">
        <v>3.1054512847356899E-2</v>
      </c>
      <c r="BE530" s="14"/>
      <c r="BF530" s="14">
        <v>1.5934137867521701E-2</v>
      </c>
      <c r="BG530" s="14">
        <v>1.6916503658239702E-2</v>
      </c>
      <c r="BH530" s="14">
        <v>2.9113305655303099E-2</v>
      </c>
      <c r="BI530" s="14">
        <v>6.8811342851186494E-2</v>
      </c>
      <c r="BJ530" s="14"/>
      <c r="BK530" s="14">
        <v>1.50675943065388E-2</v>
      </c>
      <c r="BL530" s="14">
        <v>1.58156985898124E-2</v>
      </c>
      <c r="BM530" s="14">
        <v>1.9598345716760598E-2</v>
      </c>
      <c r="BN530" s="14">
        <v>5.9385259920422102E-2</v>
      </c>
      <c r="BO530" s="14"/>
      <c r="BP530" s="14">
        <v>1.6742708922395801E-2</v>
      </c>
      <c r="BQ530" s="14">
        <v>3.0358948762736801E-2</v>
      </c>
      <c r="BR530" s="14">
        <v>2.39618100347379E-2</v>
      </c>
      <c r="BS530" s="14">
        <v>7.8146755530805502E-3</v>
      </c>
      <c r="BT530" s="14">
        <v>5.12262517577027E-2</v>
      </c>
    </row>
    <row r="531" spans="2:72" x14ac:dyDescent="0.35">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row>
    <row r="532" spans="2:72" x14ac:dyDescent="0.35">
      <c r="B532" s="6" t="s">
        <v>257</v>
      </c>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row>
    <row r="533" spans="2:72" x14ac:dyDescent="0.35">
      <c r="B533" s="21" t="s">
        <v>106</v>
      </c>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row>
    <row r="534" spans="2:72" x14ac:dyDescent="0.35">
      <c r="B534" t="s">
        <v>197</v>
      </c>
      <c r="C534" s="14">
        <v>0.116196900227589</v>
      </c>
      <c r="D534" s="14">
        <v>0.1406548738848</v>
      </c>
      <c r="E534" s="14">
        <v>9.2340892805034602E-2</v>
      </c>
      <c r="F534" s="14"/>
      <c r="G534" s="14">
        <v>0.13892304788541401</v>
      </c>
      <c r="H534" s="14">
        <v>0.15122302505343699</v>
      </c>
      <c r="I534" s="14">
        <v>0.14588171614661899</v>
      </c>
      <c r="J534" s="14">
        <v>9.5412246538928505E-2</v>
      </c>
      <c r="K534" s="14">
        <v>9.1993614687422995E-2</v>
      </c>
      <c r="L534" s="14">
        <v>8.1568314375258605E-2</v>
      </c>
      <c r="M534" s="14"/>
      <c r="N534" s="14">
        <v>0.16783335448728801</v>
      </c>
      <c r="O534" s="14">
        <v>0.100810279361759</v>
      </c>
      <c r="P534" s="14">
        <v>0.111029590459038</v>
      </c>
      <c r="Q534" s="14">
        <v>8.2238554062377706E-2</v>
      </c>
      <c r="R534" s="14"/>
      <c r="S534" s="14">
        <v>0.16390040993303201</v>
      </c>
      <c r="T534" s="14">
        <v>0.107625542143146</v>
      </c>
      <c r="U534" s="14">
        <v>0.10829368896651501</v>
      </c>
      <c r="V534" s="14">
        <v>0.118687780057198</v>
      </c>
      <c r="W534" s="14">
        <v>9.8451135369611795E-2</v>
      </c>
      <c r="X534" s="14">
        <v>0.110733614796617</v>
      </c>
      <c r="Y534" s="14">
        <v>9.8931214485005303E-2</v>
      </c>
      <c r="Z534" s="14">
        <v>0.135344216531853</v>
      </c>
      <c r="AA534" s="14">
        <v>0.112463407489995</v>
      </c>
      <c r="AB534" s="14">
        <v>0.118020309404231</v>
      </c>
      <c r="AC534" s="14">
        <v>7.9641665614534493E-2</v>
      </c>
      <c r="AD534" s="14">
        <v>9.1692333082048896E-2</v>
      </c>
      <c r="AE534" s="14"/>
      <c r="AF534" s="14">
        <v>7.87591906670147E-2</v>
      </c>
      <c r="AG534" s="14">
        <v>9.0798505277239594E-2</v>
      </c>
      <c r="AH534" s="14">
        <v>0.14125875887020201</v>
      </c>
      <c r="AI534" s="14">
        <v>0.19342838612400601</v>
      </c>
      <c r="AJ534" s="14">
        <v>0.20950445405144399</v>
      </c>
      <c r="AK534" s="14"/>
      <c r="AL534" s="14">
        <v>7.7351295025158195E-2</v>
      </c>
      <c r="AM534" s="14">
        <v>6.7613343738412698E-2</v>
      </c>
      <c r="AN534" s="14">
        <v>5.2388994434870301E-2</v>
      </c>
      <c r="AO534" s="14">
        <v>7.0999768830419002E-2</v>
      </c>
      <c r="AP534" s="14">
        <v>7.3407674523595104E-2</v>
      </c>
      <c r="AQ534" s="14">
        <v>0.102995975264751</v>
      </c>
      <c r="AR534" s="14">
        <v>0.108933019899563</v>
      </c>
      <c r="AS534" s="14">
        <v>0.12944389812787499</v>
      </c>
      <c r="AT534" s="14">
        <v>0.112986615524936</v>
      </c>
      <c r="AU534" s="14">
        <v>0.1117805839547</v>
      </c>
      <c r="AV534" s="14">
        <v>0.13410380805230801</v>
      </c>
      <c r="AW534" s="14">
        <v>0.12911624675605299</v>
      </c>
      <c r="AX534" s="14">
        <v>0.18175198841005599</v>
      </c>
      <c r="AY534" s="14">
        <v>0.181570478161212</v>
      </c>
      <c r="AZ534" s="14">
        <v>0.194963671020084</v>
      </c>
      <c r="BA534" s="14">
        <v>0.23413805373739199</v>
      </c>
      <c r="BB534" s="14"/>
      <c r="BC534" s="14">
        <v>0.16536337855597799</v>
      </c>
      <c r="BD534" s="14">
        <v>9.4650218371237702E-2</v>
      </c>
      <c r="BE534" s="14"/>
      <c r="BF534" s="14">
        <v>0.14132916214035501</v>
      </c>
      <c r="BG534" s="14">
        <v>0.10602046751881899</v>
      </c>
      <c r="BH534" s="14">
        <v>0.111483389346275</v>
      </c>
      <c r="BI534" s="14">
        <v>9.7513596369993905E-2</v>
      </c>
      <c r="BJ534" s="14"/>
      <c r="BK534" s="14">
        <v>0.14158646044915699</v>
      </c>
      <c r="BL534" s="14">
        <v>0.14460794054005</v>
      </c>
      <c r="BM534" s="14">
        <v>0.111846057570105</v>
      </c>
      <c r="BN534" s="14">
        <v>7.1590566954935805E-2</v>
      </c>
      <c r="BO534" s="14"/>
      <c r="BP534" s="14">
        <v>0.15203448095122499</v>
      </c>
      <c r="BQ534" s="14">
        <v>7.9933797200500006E-2</v>
      </c>
      <c r="BR534" s="14">
        <v>6.7213152713228905E-2</v>
      </c>
      <c r="BS534" s="14">
        <v>0.18629338820278099</v>
      </c>
      <c r="BT534" s="14">
        <v>6.05009197354794E-2</v>
      </c>
    </row>
    <row r="535" spans="2:72" x14ac:dyDescent="0.35">
      <c r="B535" t="s">
        <v>198</v>
      </c>
      <c r="C535" s="14">
        <v>0.204093398596641</v>
      </c>
      <c r="D535" s="14">
        <v>0.17143729970313701</v>
      </c>
      <c r="E535" s="14">
        <v>0.23561891467093701</v>
      </c>
      <c r="F535" s="14"/>
      <c r="G535" s="14">
        <v>0.21216296939627299</v>
      </c>
      <c r="H535" s="14">
        <v>0.20435510799731399</v>
      </c>
      <c r="I535" s="14">
        <v>0.211905070241695</v>
      </c>
      <c r="J535" s="14">
        <v>0.274927560773157</v>
      </c>
      <c r="K535" s="14">
        <v>0.20267019583453599</v>
      </c>
      <c r="L535" s="14">
        <v>0.135643581252475</v>
      </c>
      <c r="M535" s="14"/>
      <c r="N535" s="14">
        <v>0.17670760117432099</v>
      </c>
      <c r="O535" s="14">
        <v>0.202510448250215</v>
      </c>
      <c r="P535" s="14">
        <v>0.20307729627065099</v>
      </c>
      <c r="Q535" s="14">
        <v>0.236407438095212</v>
      </c>
      <c r="R535" s="14"/>
      <c r="S535" s="14">
        <v>0.18453014870543599</v>
      </c>
      <c r="T535" s="14">
        <v>0.21361409614126201</v>
      </c>
      <c r="U535" s="14">
        <v>0.20480710018669501</v>
      </c>
      <c r="V535" s="14">
        <v>0.183954053151546</v>
      </c>
      <c r="W535" s="14">
        <v>0.23520749372417399</v>
      </c>
      <c r="X535" s="14">
        <v>0.20294376052997501</v>
      </c>
      <c r="Y535" s="14">
        <v>0.19548135959249799</v>
      </c>
      <c r="Z535" s="14">
        <v>0.193834710127995</v>
      </c>
      <c r="AA535" s="14">
        <v>0.199053718032732</v>
      </c>
      <c r="AB535" s="14">
        <v>0.205956670595694</v>
      </c>
      <c r="AC535" s="14">
        <v>0.23927599861457599</v>
      </c>
      <c r="AD535" s="14">
        <v>0.23455094564179499</v>
      </c>
      <c r="AE535" s="14"/>
      <c r="AF535" s="14">
        <v>0.22333754484374499</v>
      </c>
      <c r="AG535" s="14">
        <v>0.227407323947485</v>
      </c>
      <c r="AH535" s="14">
        <v>0.20117033966737499</v>
      </c>
      <c r="AI535" s="14">
        <v>0.155418900455953</v>
      </c>
      <c r="AJ535" s="14">
        <v>0.132423999613416</v>
      </c>
      <c r="AK535" s="14"/>
      <c r="AL535" s="14">
        <v>0.25682173567260602</v>
      </c>
      <c r="AM535" s="14">
        <v>0.23596304956901601</v>
      </c>
      <c r="AN535" s="14">
        <v>0.236654280954887</v>
      </c>
      <c r="AO535" s="14">
        <v>0.25418439956591599</v>
      </c>
      <c r="AP535" s="14">
        <v>0.228740704280917</v>
      </c>
      <c r="AQ535" s="14">
        <v>0.22636625440882899</v>
      </c>
      <c r="AR535" s="14">
        <v>0.222803860290155</v>
      </c>
      <c r="AS535" s="14">
        <v>0.19814927487211501</v>
      </c>
      <c r="AT535" s="14">
        <v>0.18374405803705099</v>
      </c>
      <c r="AU535" s="14">
        <v>0.172902211895267</v>
      </c>
      <c r="AV535" s="14">
        <v>0.18786050972606499</v>
      </c>
      <c r="AW535" s="14">
        <v>0.21369460052484801</v>
      </c>
      <c r="AX535" s="14">
        <v>0.14880003566976299</v>
      </c>
      <c r="AY535" s="14">
        <v>0.17381719052389599</v>
      </c>
      <c r="AZ535" s="14">
        <v>0.16670526296934199</v>
      </c>
      <c r="BA535" s="14">
        <v>0.12741969572581299</v>
      </c>
      <c r="BB535" s="14"/>
      <c r="BC535" s="14">
        <v>0.22139769298689299</v>
      </c>
      <c r="BD535" s="14">
        <v>0.19650997715479801</v>
      </c>
      <c r="BE535" s="14"/>
      <c r="BF535" s="14">
        <v>0.16870350870870701</v>
      </c>
      <c r="BG535" s="14">
        <v>0.209730071412014</v>
      </c>
      <c r="BH535" s="14">
        <v>0.227413528311082</v>
      </c>
      <c r="BI535" s="14">
        <v>0.219728083234694</v>
      </c>
      <c r="BJ535" s="14"/>
      <c r="BK535" s="14">
        <v>0.15883001516921399</v>
      </c>
      <c r="BL535" s="14">
        <v>0.19711087475187899</v>
      </c>
      <c r="BM535" s="14">
        <v>0.20497277153615501</v>
      </c>
      <c r="BN535" s="14">
        <v>0.25734932801434401</v>
      </c>
      <c r="BO535" s="14"/>
      <c r="BP535" s="14">
        <v>0.23043422575364</v>
      </c>
      <c r="BQ535" s="14">
        <v>0.19875393872799699</v>
      </c>
      <c r="BR535" s="14">
        <v>0.12307230631043301</v>
      </c>
      <c r="BS535" s="14">
        <v>0.15441902114555101</v>
      </c>
      <c r="BT535" s="14">
        <v>0.26228865762715903</v>
      </c>
    </row>
    <row r="536" spans="2:72" x14ac:dyDescent="0.35">
      <c r="B536" t="s">
        <v>199</v>
      </c>
      <c r="C536" s="14">
        <v>4.6879553994499501E-2</v>
      </c>
      <c r="D536" s="14">
        <v>5.0198377138891803E-2</v>
      </c>
      <c r="E536" s="14">
        <v>4.38499426336562E-2</v>
      </c>
      <c r="F536" s="14"/>
      <c r="G536" s="14">
        <v>6.7804569530236794E-2</v>
      </c>
      <c r="H536" s="14">
        <v>4.40341454821448E-2</v>
      </c>
      <c r="I536" s="14">
        <v>5.0205291654433999E-2</v>
      </c>
      <c r="J536" s="14">
        <v>4.38828556335467E-2</v>
      </c>
      <c r="K536" s="14">
        <v>4.6207156122849501E-2</v>
      </c>
      <c r="L536" s="14">
        <v>3.5507010604764501E-2</v>
      </c>
      <c r="M536" s="14"/>
      <c r="N536" s="14">
        <v>3.79096297152407E-2</v>
      </c>
      <c r="O536" s="14">
        <v>4.2044620161229E-2</v>
      </c>
      <c r="P536" s="14">
        <v>5.0937423166502099E-2</v>
      </c>
      <c r="Q536" s="14">
        <v>5.7235494647645102E-2</v>
      </c>
      <c r="R536" s="14"/>
      <c r="S536" s="14">
        <v>4.9874684704221899E-2</v>
      </c>
      <c r="T536" s="14">
        <v>4.2736593787625302E-2</v>
      </c>
      <c r="U536" s="14">
        <v>5.9091717326983803E-2</v>
      </c>
      <c r="V536" s="14">
        <v>4.13223739782137E-2</v>
      </c>
      <c r="W536" s="14">
        <v>4.7013615156620697E-2</v>
      </c>
      <c r="X536" s="14">
        <v>4.4707063629298403E-2</v>
      </c>
      <c r="Y536" s="14">
        <v>4.4202287090943003E-2</v>
      </c>
      <c r="Z536" s="14">
        <v>4.3750448023985297E-2</v>
      </c>
      <c r="AA536" s="14">
        <v>5.8021834072631999E-2</v>
      </c>
      <c r="AB536" s="14">
        <v>4.6999418972004998E-2</v>
      </c>
      <c r="AC536" s="14">
        <v>3.5689328199506799E-2</v>
      </c>
      <c r="AD536" s="14">
        <v>2.98777845872449E-2</v>
      </c>
      <c r="AE536" s="14"/>
      <c r="AF536" s="14">
        <v>4.9632267130604799E-2</v>
      </c>
      <c r="AG536" s="14">
        <v>5.0130542044390103E-2</v>
      </c>
      <c r="AH536" s="14">
        <v>3.8024301140944503E-2</v>
      </c>
      <c r="AI536" s="14">
        <v>5.3032782626420097E-2</v>
      </c>
      <c r="AJ536" s="14">
        <v>5.70594695071623E-2</v>
      </c>
      <c r="AK536" s="14"/>
      <c r="AL536" s="14">
        <v>5.5857809202845998E-2</v>
      </c>
      <c r="AM536" s="14">
        <v>4.10496221571581E-2</v>
      </c>
      <c r="AN536" s="14">
        <v>7.1845153438987105E-2</v>
      </c>
      <c r="AO536" s="14">
        <v>4.6272611064906002E-2</v>
      </c>
      <c r="AP536" s="14">
        <v>3.76472651953913E-2</v>
      </c>
      <c r="AQ536" s="14">
        <v>4.7355413328476002E-2</v>
      </c>
      <c r="AR536" s="14">
        <v>5.4612564671591299E-2</v>
      </c>
      <c r="AS536" s="14">
        <v>5.3917781503907899E-2</v>
      </c>
      <c r="AT536" s="14">
        <v>4.2427580561550098E-2</v>
      </c>
      <c r="AU536" s="14">
        <v>4.3212965195275101E-2</v>
      </c>
      <c r="AV536" s="14">
        <v>4.8647661541108299E-2</v>
      </c>
      <c r="AW536" s="14">
        <v>4.6167023420494599E-2</v>
      </c>
      <c r="AX536" s="14">
        <v>4.8637253714186299E-2</v>
      </c>
      <c r="AY536" s="14">
        <v>4.1814414638548097E-2</v>
      </c>
      <c r="AZ536" s="14">
        <v>2.8772958680249799E-2</v>
      </c>
      <c r="BA536" s="14">
        <v>3.1188353147518201E-2</v>
      </c>
      <c r="BB536" s="14"/>
      <c r="BC536" s="14">
        <v>4.1547838250238202E-2</v>
      </c>
      <c r="BD536" s="14">
        <v>4.9216121241044901E-2</v>
      </c>
      <c r="BE536" s="14"/>
      <c r="BF536" s="14">
        <v>3.4677089558663901E-2</v>
      </c>
      <c r="BG536" s="14">
        <v>5.1029056784832001E-2</v>
      </c>
      <c r="BH536" s="14">
        <v>4.64949223963824E-2</v>
      </c>
      <c r="BI536" s="14">
        <v>6.3250267272816796E-2</v>
      </c>
      <c r="BJ536" s="14"/>
      <c r="BK536" s="14">
        <v>3.88301211459912E-2</v>
      </c>
      <c r="BL536" s="14">
        <v>4.4617817467313803E-2</v>
      </c>
      <c r="BM536" s="14">
        <v>4.8871298729291003E-2</v>
      </c>
      <c r="BN536" s="14">
        <v>5.4228998850249698E-2</v>
      </c>
      <c r="BO536" s="14"/>
      <c r="BP536" s="14">
        <v>4.6333041630594998E-2</v>
      </c>
      <c r="BQ536" s="14">
        <v>5.35407368495181E-2</v>
      </c>
      <c r="BR536" s="14">
        <v>3.5339692492481103E-2</v>
      </c>
      <c r="BS536" s="14">
        <v>2.9731010192614999E-2</v>
      </c>
      <c r="BT536" s="14">
        <v>6.3789902797853099E-2</v>
      </c>
    </row>
    <row r="537" spans="2:72" x14ac:dyDescent="0.35">
      <c r="B537" t="s">
        <v>200</v>
      </c>
      <c r="C537" s="14">
        <v>0.14031070855011801</v>
      </c>
      <c r="D537" s="14">
        <v>0.10014946470029</v>
      </c>
      <c r="E537" s="14">
        <v>0.178886801829195</v>
      </c>
      <c r="F537" s="14"/>
      <c r="G537" s="14">
        <v>0.20195185661085999</v>
      </c>
      <c r="H537" s="14">
        <v>0.19275874481175001</v>
      </c>
      <c r="I537" s="14">
        <v>0.166410082376206</v>
      </c>
      <c r="J537" s="14">
        <v>0.14895386706119701</v>
      </c>
      <c r="K537" s="14">
        <v>0.10036223080380401</v>
      </c>
      <c r="L537" s="14">
        <v>5.5329491933813597E-2</v>
      </c>
      <c r="M537" s="14"/>
      <c r="N537" s="14">
        <v>0.107531226386821</v>
      </c>
      <c r="O537" s="14">
        <v>0.14429218295640101</v>
      </c>
      <c r="P537" s="14">
        <v>0.164054489798759</v>
      </c>
      <c r="Q537" s="14">
        <v>0.15088802435197299</v>
      </c>
      <c r="R537" s="14"/>
      <c r="S537" s="14">
        <v>0.13168164616316999</v>
      </c>
      <c r="T537" s="14">
        <v>0.13808227458810901</v>
      </c>
      <c r="U537" s="14">
        <v>0.13877021192063099</v>
      </c>
      <c r="V537" s="14">
        <v>0.12305706628235499</v>
      </c>
      <c r="W537" s="14">
        <v>0.130554407239964</v>
      </c>
      <c r="X537" s="14">
        <v>0.17035932288723599</v>
      </c>
      <c r="Y537" s="14">
        <v>0.148983862315203</v>
      </c>
      <c r="Z537" s="14">
        <v>0.129029242702694</v>
      </c>
      <c r="AA537" s="14">
        <v>0.152385198150396</v>
      </c>
      <c r="AB537" s="14">
        <v>0.128059118086532</v>
      </c>
      <c r="AC537" s="14">
        <v>0.139197691692373</v>
      </c>
      <c r="AD537" s="14">
        <v>0.16503668446807099</v>
      </c>
      <c r="AE537" s="14"/>
      <c r="AF537" s="14">
        <v>0.147347771402799</v>
      </c>
      <c r="AG537" s="14">
        <v>0.13301389925053</v>
      </c>
      <c r="AH537" s="14">
        <v>0.137486615215272</v>
      </c>
      <c r="AI537" s="14">
        <v>0.155418682076886</v>
      </c>
      <c r="AJ537" s="14">
        <v>0.13445048949972199</v>
      </c>
      <c r="AK537" s="14"/>
      <c r="AL537" s="14">
        <v>0.17194352705688001</v>
      </c>
      <c r="AM537" s="14">
        <v>0.18201292940439801</v>
      </c>
      <c r="AN537" s="14">
        <v>0.17126191226179699</v>
      </c>
      <c r="AO537" s="14">
        <v>0.14272958715728501</v>
      </c>
      <c r="AP537" s="14">
        <v>0.15095777165480501</v>
      </c>
      <c r="AQ537" s="14">
        <v>0.15285606648283601</v>
      </c>
      <c r="AR537" s="14">
        <v>0.16293343596837001</v>
      </c>
      <c r="AS537" s="14">
        <v>0.11433786314290501</v>
      </c>
      <c r="AT537" s="14">
        <v>0.114567606330909</v>
      </c>
      <c r="AU537" s="14">
        <v>0.152289871967518</v>
      </c>
      <c r="AV537" s="14">
        <v>0.130427005651505</v>
      </c>
      <c r="AW537" s="14">
        <v>0.12874887472377999</v>
      </c>
      <c r="AX537" s="14">
        <v>0.13359124517436599</v>
      </c>
      <c r="AY537" s="14">
        <v>0.13127485588175999</v>
      </c>
      <c r="AZ537" s="14">
        <v>8.7893148922950706E-2</v>
      </c>
      <c r="BA537" s="14">
        <v>9.9328223930586004E-2</v>
      </c>
      <c r="BB537" s="14"/>
      <c r="BC537" s="14">
        <v>0.15624354274036201</v>
      </c>
      <c r="BD537" s="14">
        <v>0.13332831483311799</v>
      </c>
      <c r="BE537" s="14"/>
      <c r="BF537" s="14">
        <v>7.7956488613449906E-2</v>
      </c>
      <c r="BG537" s="14">
        <v>0.14241649900803399</v>
      </c>
      <c r="BH537" s="14">
        <v>0.18694784345764501</v>
      </c>
      <c r="BI537" s="14">
        <v>0.17693183810083099</v>
      </c>
      <c r="BJ537" s="14"/>
      <c r="BK537" s="14">
        <v>9.9952719593031203E-2</v>
      </c>
      <c r="BL537" s="14">
        <v>0.12856408583703499</v>
      </c>
      <c r="BM537" s="14">
        <v>0.15118890823376899</v>
      </c>
      <c r="BN537" s="14">
        <v>0.17605168179086</v>
      </c>
      <c r="BO537" s="14"/>
      <c r="BP537" s="14">
        <v>0.175441836288458</v>
      </c>
      <c r="BQ537" s="14">
        <v>0.139724979726883</v>
      </c>
      <c r="BR537" s="14">
        <v>3.8159295619373597E-2</v>
      </c>
      <c r="BS537" s="14">
        <v>8.4472291035107797E-2</v>
      </c>
      <c r="BT537" s="14">
        <v>0.20187242863632501</v>
      </c>
    </row>
    <row r="538" spans="2:72" x14ac:dyDescent="0.35">
      <c r="B538" t="s">
        <v>201</v>
      </c>
      <c r="C538" s="14">
        <v>0.210216990749229</v>
      </c>
      <c r="D538" s="14">
        <v>0.23754334690082299</v>
      </c>
      <c r="E538" s="14">
        <v>0.18424118232381201</v>
      </c>
      <c r="F538" s="14"/>
      <c r="G538" s="14">
        <v>0.133054973679607</v>
      </c>
      <c r="H538" s="14">
        <v>0.14185618792594001</v>
      </c>
      <c r="I538" s="14">
        <v>0.148022223127252</v>
      </c>
      <c r="J538" s="14">
        <v>0.17463527716520799</v>
      </c>
      <c r="K538" s="14">
        <v>0.27100294505954597</v>
      </c>
      <c r="L538" s="14">
        <v>0.35571299780729598</v>
      </c>
      <c r="M538" s="14"/>
      <c r="N538" s="14">
        <v>0.238317451034536</v>
      </c>
      <c r="O538" s="14">
        <v>0.22480900584227001</v>
      </c>
      <c r="P538" s="14">
        <v>0.18452098455680599</v>
      </c>
      <c r="Q538" s="14">
        <v>0.18813905954641699</v>
      </c>
      <c r="R538" s="14"/>
      <c r="S538" s="14">
        <v>0.18516235194495101</v>
      </c>
      <c r="T538" s="14">
        <v>0.21831195864917999</v>
      </c>
      <c r="U538" s="14">
        <v>0.18441012361405801</v>
      </c>
      <c r="V538" s="14">
        <v>0.26229666874132301</v>
      </c>
      <c r="W538" s="14">
        <v>0.203096048062822</v>
      </c>
      <c r="X538" s="14">
        <v>0.18586340554142</v>
      </c>
      <c r="Y538" s="14">
        <v>0.21594489662432001</v>
      </c>
      <c r="Z538" s="14">
        <v>0.23179993205959201</v>
      </c>
      <c r="AA538" s="14">
        <v>0.212327356723923</v>
      </c>
      <c r="AB538" s="14">
        <v>0.24236919754765099</v>
      </c>
      <c r="AC538" s="14">
        <v>0.18039607966676099</v>
      </c>
      <c r="AD538" s="14">
        <v>0.195696076740797</v>
      </c>
      <c r="AE538" s="14"/>
      <c r="AF538" s="14">
        <v>0.21563256440536699</v>
      </c>
      <c r="AG538" s="14">
        <v>0.209466842620323</v>
      </c>
      <c r="AH538" s="14">
        <v>0.20399757279556099</v>
      </c>
      <c r="AI538" s="14">
        <v>0.17708380470364199</v>
      </c>
      <c r="AJ538" s="14">
        <v>0.164886925903063</v>
      </c>
      <c r="AK538" s="14"/>
      <c r="AL538" s="14">
        <v>0.18704239678873599</v>
      </c>
      <c r="AM538" s="14">
        <v>0.13183627727035899</v>
      </c>
      <c r="AN538" s="14">
        <v>0.202420298890785</v>
      </c>
      <c r="AO538" s="14">
        <v>0.20706460089432099</v>
      </c>
      <c r="AP538" s="14">
        <v>0.217801954949845</v>
      </c>
      <c r="AQ538" s="14">
        <v>0.19938834456260601</v>
      </c>
      <c r="AR538" s="14">
        <v>0.18367408032518401</v>
      </c>
      <c r="AS538" s="14">
        <v>0.225177825901893</v>
      </c>
      <c r="AT538" s="14">
        <v>0.25865024950507498</v>
      </c>
      <c r="AU538" s="14">
        <v>0.202431500650645</v>
      </c>
      <c r="AV538" s="14">
        <v>0.25712811477855901</v>
      </c>
      <c r="AW538" s="14">
        <v>0.231970342441111</v>
      </c>
      <c r="AX538" s="14">
        <v>0.22551880238109501</v>
      </c>
      <c r="AY538" s="14">
        <v>0.217740636892991</v>
      </c>
      <c r="AZ538" s="14">
        <v>0.19250932583576699</v>
      </c>
      <c r="BA538" s="14">
        <v>0.18935458164456401</v>
      </c>
      <c r="BB538" s="14"/>
      <c r="BC538" s="14">
        <v>0.15468296851823901</v>
      </c>
      <c r="BD538" s="14">
        <v>0.23455418043409099</v>
      </c>
      <c r="BE538" s="14"/>
      <c r="BF538" s="14">
        <v>0.29471285996945001</v>
      </c>
      <c r="BG538" s="14">
        <v>0.21168020183431399</v>
      </c>
      <c r="BH538" s="14">
        <v>0.158218603924699</v>
      </c>
      <c r="BI538" s="14">
        <v>0.12744993551202999</v>
      </c>
      <c r="BJ538" s="14"/>
      <c r="BK538" s="14">
        <v>0.26619211689118599</v>
      </c>
      <c r="BL538" s="14">
        <v>0.21927745953981401</v>
      </c>
      <c r="BM538" s="14">
        <v>0.204518358583542</v>
      </c>
      <c r="BN538" s="14">
        <v>0.15152264672398999</v>
      </c>
      <c r="BO538" s="14"/>
      <c r="BP538" s="14">
        <v>0.14733639086813</v>
      </c>
      <c r="BQ538" s="14">
        <v>0.227257101185664</v>
      </c>
      <c r="BR538" s="14">
        <v>0.39675994503706702</v>
      </c>
      <c r="BS538" s="14">
        <v>0.26427760030115999</v>
      </c>
      <c r="BT538" s="14">
        <v>0.13178500830554099</v>
      </c>
    </row>
    <row r="539" spans="2:72" x14ac:dyDescent="0.35">
      <c r="B539" t="s">
        <v>202</v>
      </c>
      <c r="C539" s="14">
        <v>0.152219268245464</v>
      </c>
      <c r="D539" s="14">
        <v>0.18108889856911201</v>
      </c>
      <c r="E539" s="14">
        <v>0.124482132116921</v>
      </c>
      <c r="F539" s="14"/>
      <c r="G539" s="14">
        <v>0.14544619635235001</v>
      </c>
      <c r="H539" s="14">
        <v>0.17431444020686501</v>
      </c>
      <c r="I539" s="14">
        <v>0.163612969864255</v>
      </c>
      <c r="J539" s="14">
        <v>0.117102217584155</v>
      </c>
      <c r="K539" s="14">
        <v>0.129253198341967</v>
      </c>
      <c r="L539" s="14">
        <v>0.173349633841374</v>
      </c>
      <c r="M539" s="14"/>
      <c r="N539" s="14">
        <v>0.17969189084721299</v>
      </c>
      <c r="O539" s="14">
        <v>0.14270045071422999</v>
      </c>
      <c r="P539" s="14">
        <v>0.158873414277759</v>
      </c>
      <c r="Q539" s="14">
        <v>0.12638272506774101</v>
      </c>
      <c r="R539" s="14"/>
      <c r="S539" s="14">
        <v>0.17788495156567</v>
      </c>
      <c r="T539" s="14">
        <v>0.13532935958392101</v>
      </c>
      <c r="U539" s="14">
        <v>0.14304961224107601</v>
      </c>
      <c r="V539" s="14">
        <v>0.13867598813966001</v>
      </c>
      <c r="W539" s="14">
        <v>0.144135073176132</v>
      </c>
      <c r="X539" s="14">
        <v>0.16150315829717399</v>
      </c>
      <c r="Y539" s="14">
        <v>0.14031006790515099</v>
      </c>
      <c r="Z539" s="14">
        <v>0.14314802059826501</v>
      </c>
      <c r="AA539" s="14">
        <v>0.15545684765958101</v>
      </c>
      <c r="AB539" s="14">
        <v>0.15679066186534199</v>
      </c>
      <c r="AC539" s="14">
        <v>0.16721595097122499</v>
      </c>
      <c r="AD539" s="14">
        <v>0.15505058583987999</v>
      </c>
      <c r="AE539" s="14"/>
      <c r="AF539" s="14">
        <v>0.137253437767032</v>
      </c>
      <c r="AG539" s="14">
        <v>0.139081600339719</v>
      </c>
      <c r="AH539" s="14">
        <v>0.15943600195861199</v>
      </c>
      <c r="AI539" s="14">
        <v>0.17312353458351501</v>
      </c>
      <c r="AJ539" s="14">
        <v>0.22218986610668701</v>
      </c>
      <c r="AK539" s="14"/>
      <c r="AL539" s="14">
        <v>4.81716567688312E-2</v>
      </c>
      <c r="AM539" s="14">
        <v>0.147275436136104</v>
      </c>
      <c r="AN539" s="14">
        <v>0.116241946039982</v>
      </c>
      <c r="AO539" s="14">
        <v>0.13029306413388</v>
      </c>
      <c r="AP539" s="14">
        <v>0.13486467345980099</v>
      </c>
      <c r="AQ539" s="14">
        <v>0.138970095609525</v>
      </c>
      <c r="AR539" s="14">
        <v>0.17078568391319199</v>
      </c>
      <c r="AS539" s="14">
        <v>0.140239799627251</v>
      </c>
      <c r="AT539" s="14">
        <v>0.16524226535608499</v>
      </c>
      <c r="AU539" s="14">
        <v>0.15783228761517801</v>
      </c>
      <c r="AV539" s="14">
        <v>0.14721783521218501</v>
      </c>
      <c r="AW539" s="14">
        <v>0.13638030906479601</v>
      </c>
      <c r="AX539" s="14">
        <v>0.17763486816596899</v>
      </c>
      <c r="AY539" s="14">
        <v>0.18206999497271201</v>
      </c>
      <c r="AZ539" s="14">
        <v>0.251824932992607</v>
      </c>
      <c r="BA539" s="14">
        <v>0.24110031870677601</v>
      </c>
      <c r="BB539" s="14"/>
      <c r="BC539" s="14">
        <v>0.176749230691851</v>
      </c>
      <c r="BD539" s="14">
        <v>0.14146927526751699</v>
      </c>
      <c r="BE539" s="14"/>
      <c r="BF539" s="14">
        <v>0.180829931016075</v>
      </c>
      <c r="BG539" s="14">
        <v>0.143145038546199</v>
      </c>
      <c r="BH539" s="14">
        <v>0.146111362435973</v>
      </c>
      <c r="BI539" s="14">
        <v>0.12599046468023201</v>
      </c>
      <c r="BJ539" s="14"/>
      <c r="BK539" s="14">
        <v>0.185051836283948</v>
      </c>
      <c r="BL539" s="14">
        <v>0.161459434960424</v>
      </c>
      <c r="BM539" s="14">
        <v>0.154119808927417</v>
      </c>
      <c r="BN539" s="14">
        <v>0.10585859006835199</v>
      </c>
      <c r="BO539" s="14"/>
      <c r="BP539" s="14">
        <v>0.17345535821979199</v>
      </c>
      <c r="BQ539" s="14">
        <v>0.121834826316669</v>
      </c>
      <c r="BR539" s="14">
        <v>0.169369628450009</v>
      </c>
      <c r="BS539" s="14">
        <v>0.20210025239038501</v>
      </c>
      <c r="BT539" s="14">
        <v>9.9041275807921603E-2</v>
      </c>
    </row>
    <row r="540" spans="2:72" x14ac:dyDescent="0.35">
      <c r="B540" t="s">
        <v>203</v>
      </c>
      <c r="C540" s="14">
        <v>1.76099344377437E-2</v>
      </c>
      <c r="D540" s="14">
        <v>2.0027578740688098E-2</v>
      </c>
      <c r="E540" s="14">
        <v>1.50926593114442E-2</v>
      </c>
      <c r="F540" s="14"/>
      <c r="G540" s="14">
        <v>3.3478357509578602E-2</v>
      </c>
      <c r="H540" s="14">
        <v>3.12698663181303E-2</v>
      </c>
      <c r="I540" s="14">
        <v>2.1192810951917E-2</v>
      </c>
      <c r="J540" s="14">
        <v>1.1701283435245E-2</v>
      </c>
      <c r="K540" s="14">
        <v>7.6311440251083497E-3</v>
      </c>
      <c r="L540" s="14">
        <v>4.55464425095702E-3</v>
      </c>
      <c r="M540" s="14"/>
      <c r="N540" s="14">
        <v>9.2284231345089694E-3</v>
      </c>
      <c r="O540" s="14">
        <v>1.7548731804023301E-2</v>
      </c>
      <c r="P540" s="14">
        <v>2.3886854951254401E-2</v>
      </c>
      <c r="Q540" s="14">
        <v>2.1478487650173801E-2</v>
      </c>
      <c r="R540" s="14"/>
      <c r="S540" s="14">
        <v>3.0187863404495498E-2</v>
      </c>
      <c r="T540" s="14">
        <v>1.8103966156550699E-2</v>
      </c>
      <c r="U540" s="14">
        <v>1.87188750834563E-2</v>
      </c>
      <c r="V540" s="14">
        <v>1.62793618178616E-2</v>
      </c>
      <c r="W540" s="14">
        <v>1.62367126891012E-2</v>
      </c>
      <c r="X540" s="14">
        <v>2.6792583597123699E-2</v>
      </c>
      <c r="Y540" s="14">
        <v>1.09540653820836E-2</v>
      </c>
      <c r="Z540" s="14">
        <v>2.2369399275494101E-2</v>
      </c>
      <c r="AA540" s="14">
        <v>9.9482091485612999E-3</v>
      </c>
      <c r="AB540" s="14">
        <v>5.97083933725922E-3</v>
      </c>
      <c r="AC540" s="14">
        <v>1.31104198795785E-2</v>
      </c>
      <c r="AD540" s="14">
        <v>1.53593046004831E-2</v>
      </c>
      <c r="AE540" s="14"/>
      <c r="AF540" s="14">
        <v>1.64609069837405E-2</v>
      </c>
      <c r="AG540" s="14">
        <v>1.8031294221215199E-2</v>
      </c>
      <c r="AH540" s="14">
        <v>1.47660746117446E-2</v>
      </c>
      <c r="AI540" s="14">
        <v>2.2714050699260399E-2</v>
      </c>
      <c r="AJ540" s="14">
        <v>1.48832402509869E-2</v>
      </c>
      <c r="AK540" s="14"/>
      <c r="AL540" s="14">
        <v>5.9915442329489997E-2</v>
      </c>
      <c r="AM540" s="14">
        <v>4.9352932616009697E-2</v>
      </c>
      <c r="AN540" s="14">
        <v>2.00058716619195E-2</v>
      </c>
      <c r="AO540" s="14">
        <v>1.16207333385853E-2</v>
      </c>
      <c r="AP540" s="14">
        <v>2.1421523404027799E-2</v>
      </c>
      <c r="AQ540" s="14">
        <v>2.2988236461346501E-2</v>
      </c>
      <c r="AR540" s="14">
        <v>1.93769480791528E-2</v>
      </c>
      <c r="AS540" s="14">
        <v>1.47615504352611E-2</v>
      </c>
      <c r="AT540" s="14">
        <v>1.5641921068858901E-2</v>
      </c>
      <c r="AU540" s="14">
        <v>1.44565264988181E-2</v>
      </c>
      <c r="AV540" s="14">
        <v>7.5252476931019696E-3</v>
      </c>
      <c r="AW540" s="14">
        <v>1.6800209855328201E-2</v>
      </c>
      <c r="AX540" s="14">
        <v>8.8215825591028297E-3</v>
      </c>
      <c r="AY540" s="14">
        <v>9.9686646642987795E-3</v>
      </c>
      <c r="AZ540" s="14">
        <v>1.4697727666399501E-2</v>
      </c>
      <c r="BA540" s="14">
        <v>1.9163920322731402E-2</v>
      </c>
      <c r="BB540" s="14"/>
      <c r="BC540" s="14">
        <v>2.3182351219028501E-2</v>
      </c>
      <c r="BD540" s="14">
        <v>1.51678825430484E-2</v>
      </c>
      <c r="BE540" s="14"/>
      <c r="BF540" s="14">
        <v>8.6720396031895707E-3</v>
      </c>
      <c r="BG540" s="14">
        <v>1.25091441473873E-2</v>
      </c>
      <c r="BH540" s="14">
        <v>2.9019556398624299E-2</v>
      </c>
      <c r="BI540" s="14">
        <v>2.73602818640858E-2</v>
      </c>
      <c r="BJ540" s="14"/>
      <c r="BK540" s="14">
        <v>7.22209394858612E-3</v>
      </c>
      <c r="BL540" s="14">
        <v>1.5306676767293199E-2</v>
      </c>
      <c r="BM540" s="14">
        <v>2.2019289465769299E-2</v>
      </c>
      <c r="BN540" s="14">
        <v>2.3562743937477901E-2</v>
      </c>
      <c r="BO540" s="14"/>
      <c r="BP540" s="14">
        <v>1.7700607772414199E-2</v>
      </c>
      <c r="BQ540" s="14">
        <v>1.5867209588121399E-2</v>
      </c>
      <c r="BR540" s="14">
        <v>3.5519698545705002E-3</v>
      </c>
      <c r="BS540" s="14">
        <v>5.7707545125995499E-3</v>
      </c>
      <c r="BT540" s="14">
        <v>3.51230080830396E-2</v>
      </c>
    </row>
    <row r="541" spans="2:72" x14ac:dyDescent="0.35">
      <c r="B541" t="s">
        <v>204</v>
      </c>
      <c r="C541" s="14">
        <v>8.4697780261432307E-2</v>
      </c>
      <c r="D541" s="14">
        <v>7.6261444122965594E-2</v>
      </c>
      <c r="E541" s="14">
        <v>9.3304700117594105E-2</v>
      </c>
      <c r="F541" s="14"/>
      <c r="G541" s="14">
        <v>3.6360710503009701E-2</v>
      </c>
      <c r="H541" s="14">
        <v>4.03381950302798E-2</v>
      </c>
      <c r="I541" s="14">
        <v>6.6097607083554097E-2</v>
      </c>
      <c r="J541" s="14">
        <v>0.100868246551248</v>
      </c>
      <c r="K541" s="14">
        <v>0.116870689001192</v>
      </c>
      <c r="L541" s="14">
        <v>0.13325554430382999</v>
      </c>
      <c r="M541" s="14"/>
      <c r="N541" s="14">
        <v>7.1789378976398102E-2</v>
      </c>
      <c r="O541" s="14">
        <v>9.8047385114470698E-2</v>
      </c>
      <c r="P541" s="14">
        <v>7.9524690686659294E-2</v>
      </c>
      <c r="Q541" s="14">
        <v>8.8137437495856397E-2</v>
      </c>
      <c r="R541" s="14"/>
      <c r="S541" s="14">
        <v>5.5377871095770297E-2</v>
      </c>
      <c r="T541" s="14">
        <v>0.10097265461949299</v>
      </c>
      <c r="U541" s="14">
        <v>0.10729963055038499</v>
      </c>
      <c r="V541" s="14">
        <v>8.5973381381272501E-2</v>
      </c>
      <c r="W541" s="14">
        <v>9.7643833419466697E-2</v>
      </c>
      <c r="X541" s="14">
        <v>6.78176543103019E-2</v>
      </c>
      <c r="Y541" s="14">
        <v>0.11145395043558901</v>
      </c>
      <c r="Z541" s="14">
        <v>8.2520606880709099E-2</v>
      </c>
      <c r="AA541" s="14">
        <v>7.2743734335646695E-2</v>
      </c>
      <c r="AB541" s="14">
        <v>7.1750160489206002E-2</v>
      </c>
      <c r="AC541" s="14">
        <v>0.115120955909724</v>
      </c>
      <c r="AD541" s="14">
        <v>7.0770232426712695E-2</v>
      </c>
      <c r="AE541" s="14"/>
      <c r="AF541" s="14">
        <v>9.1676870657366002E-2</v>
      </c>
      <c r="AG541" s="14">
        <v>9.7728290524961403E-2</v>
      </c>
      <c r="AH541" s="14">
        <v>8.5608828539255805E-2</v>
      </c>
      <c r="AI541" s="14">
        <v>5.8348076418869098E-2</v>
      </c>
      <c r="AJ541" s="14">
        <v>5.0338991831218399E-2</v>
      </c>
      <c r="AK541" s="14"/>
      <c r="AL541" s="14">
        <v>4.53161018303367E-2</v>
      </c>
      <c r="AM541" s="14">
        <v>8.9696869991938502E-2</v>
      </c>
      <c r="AN541" s="14">
        <v>9.5603965919854997E-2</v>
      </c>
      <c r="AO541" s="14">
        <v>0.103258200955539</v>
      </c>
      <c r="AP541" s="14">
        <v>9.2249782273227096E-2</v>
      </c>
      <c r="AQ541" s="14">
        <v>9.2349358861388703E-2</v>
      </c>
      <c r="AR541" s="14">
        <v>6.6183782665638305E-2</v>
      </c>
      <c r="AS541" s="14">
        <v>9.0252942147844406E-2</v>
      </c>
      <c r="AT541" s="14">
        <v>7.7744098829292702E-2</v>
      </c>
      <c r="AU541" s="14">
        <v>0.12497857911333</v>
      </c>
      <c r="AV541" s="14">
        <v>6.3091514290810793E-2</v>
      </c>
      <c r="AW541" s="14">
        <v>7.8825484836688706E-2</v>
      </c>
      <c r="AX541" s="14">
        <v>6.9614743742605498E-2</v>
      </c>
      <c r="AY541" s="14">
        <v>5.5582281500271502E-2</v>
      </c>
      <c r="AZ541" s="14">
        <v>5.7661788585154097E-2</v>
      </c>
      <c r="BA541" s="14">
        <v>4.5452487292279298E-2</v>
      </c>
      <c r="BB541" s="14"/>
      <c r="BC541" s="14">
        <v>4.2674917670534697E-2</v>
      </c>
      <c r="BD541" s="14">
        <v>0.10311384913038001</v>
      </c>
      <c r="BE541" s="14"/>
      <c r="BF541" s="14">
        <v>7.7973986843768606E-2</v>
      </c>
      <c r="BG541" s="14">
        <v>0.10498215410740799</v>
      </c>
      <c r="BH541" s="14">
        <v>6.4581482420089306E-2</v>
      </c>
      <c r="BI541" s="14">
        <v>8.6942003822585698E-2</v>
      </c>
      <c r="BJ541" s="14"/>
      <c r="BK541" s="14">
        <v>8.6052371073358905E-2</v>
      </c>
      <c r="BL541" s="14">
        <v>6.8389604476729995E-2</v>
      </c>
      <c r="BM541" s="14">
        <v>8.4029638853274802E-2</v>
      </c>
      <c r="BN541" s="14">
        <v>9.8335244417119702E-2</v>
      </c>
      <c r="BO541" s="14"/>
      <c r="BP541" s="14">
        <v>3.8790725181423298E-2</v>
      </c>
      <c r="BQ541" s="14">
        <v>0.13012429201675199</v>
      </c>
      <c r="BR541" s="14">
        <v>0.14439138524980699</v>
      </c>
      <c r="BS541" s="14">
        <v>6.5425415045180096E-2</v>
      </c>
      <c r="BT541" s="14">
        <v>9.1751340691776803E-2</v>
      </c>
    </row>
    <row r="542" spans="2:72" x14ac:dyDescent="0.35">
      <c r="B542" t="s">
        <v>205</v>
      </c>
      <c r="C542" s="14">
        <v>2.77754649372839E-2</v>
      </c>
      <c r="D542" s="14">
        <v>2.2638716239291999E-2</v>
      </c>
      <c r="E542" s="14">
        <v>3.21827741914067E-2</v>
      </c>
      <c r="F542" s="14"/>
      <c r="G542" s="14">
        <v>3.08173185326715E-2</v>
      </c>
      <c r="H542" s="14">
        <v>1.98502871741391E-2</v>
      </c>
      <c r="I542" s="14">
        <v>2.6672228554067801E-2</v>
      </c>
      <c r="J542" s="14">
        <v>3.2516445257315701E-2</v>
      </c>
      <c r="K542" s="14">
        <v>3.4008826123574101E-2</v>
      </c>
      <c r="L542" s="14">
        <v>2.50787816302315E-2</v>
      </c>
      <c r="M542" s="14"/>
      <c r="N542" s="14">
        <v>1.09910442436735E-2</v>
      </c>
      <c r="O542" s="14">
        <v>2.7236895795402099E-2</v>
      </c>
      <c r="P542" s="14">
        <v>2.4095255832571699E-2</v>
      </c>
      <c r="Q542" s="14">
        <v>4.9092779082603899E-2</v>
      </c>
      <c r="R542" s="14"/>
      <c r="S542" s="14">
        <v>2.1400072483252999E-2</v>
      </c>
      <c r="T542" s="14">
        <v>2.5223554330712199E-2</v>
      </c>
      <c r="U542" s="14">
        <v>3.5559040110199003E-2</v>
      </c>
      <c r="V542" s="14">
        <v>2.9753326450571001E-2</v>
      </c>
      <c r="W542" s="14">
        <v>2.7661681162107501E-2</v>
      </c>
      <c r="X542" s="14">
        <v>2.92794364108553E-2</v>
      </c>
      <c r="Y542" s="14">
        <v>3.3738296169208301E-2</v>
      </c>
      <c r="Z542" s="14">
        <v>1.8203423799411499E-2</v>
      </c>
      <c r="AA542" s="14">
        <v>2.7599694386532599E-2</v>
      </c>
      <c r="AB542" s="14">
        <v>2.4083623702080299E-2</v>
      </c>
      <c r="AC542" s="14">
        <v>3.0351909451721702E-2</v>
      </c>
      <c r="AD542" s="14">
        <v>4.1966052612967597E-2</v>
      </c>
      <c r="AE542" s="14"/>
      <c r="AF542" s="14">
        <v>3.9899446142331201E-2</v>
      </c>
      <c r="AG542" s="14">
        <v>3.4341701774135799E-2</v>
      </c>
      <c r="AH542" s="14">
        <v>1.8251507201033398E-2</v>
      </c>
      <c r="AI542" s="14">
        <v>1.1431782311447701E-2</v>
      </c>
      <c r="AJ542" s="14">
        <v>1.42625632362998E-2</v>
      </c>
      <c r="AK542" s="14"/>
      <c r="AL542" s="14">
        <v>9.7580035325115694E-2</v>
      </c>
      <c r="AM542" s="14">
        <v>5.5199539116603302E-2</v>
      </c>
      <c r="AN542" s="14">
        <v>3.3577576396917497E-2</v>
      </c>
      <c r="AO542" s="14">
        <v>3.3577034059149101E-2</v>
      </c>
      <c r="AP542" s="14">
        <v>4.2908650258390801E-2</v>
      </c>
      <c r="AQ542" s="14">
        <v>1.67302550202417E-2</v>
      </c>
      <c r="AR542" s="14">
        <v>1.06966241871531E-2</v>
      </c>
      <c r="AS542" s="14">
        <v>3.3719064240947901E-2</v>
      </c>
      <c r="AT542" s="14">
        <v>2.8995604786241799E-2</v>
      </c>
      <c r="AU542" s="14">
        <v>2.0115473109269099E-2</v>
      </c>
      <c r="AV542" s="14">
        <v>2.39983030543558E-2</v>
      </c>
      <c r="AW542" s="14">
        <v>1.8296908376900199E-2</v>
      </c>
      <c r="AX542" s="14">
        <v>5.6294801828565503E-3</v>
      </c>
      <c r="AY542" s="14">
        <v>6.1614827643102403E-3</v>
      </c>
      <c r="AZ542" s="14">
        <v>4.9711833274454697E-3</v>
      </c>
      <c r="BA542" s="14">
        <v>1.2854365492339899E-2</v>
      </c>
      <c r="BB542" s="14"/>
      <c r="BC542" s="14">
        <v>1.8158079366875399E-2</v>
      </c>
      <c r="BD542" s="14">
        <v>3.1990181024765002E-2</v>
      </c>
      <c r="BE542" s="14"/>
      <c r="BF542" s="14">
        <v>1.51449335463405E-2</v>
      </c>
      <c r="BG542" s="14">
        <v>1.8487366640991501E-2</v>
      </c>
      <c r="BH542" s="14">
        <v>2.9729311309230198E-2</v>
      </c>
      <c r="BI542" s="14">
        <v>7.4833529142730407E-2</v>
      </c>
      <c r="BJ542" s="14"/>
      <c r="BK542" s="14">
        <v>1.6282265445526498E-2</v>
      </c>
      <c r="BL542" s="14">
        <v>2.06661056594609E-2</v>
      </c>
      <c r="BM542" s="14">
        <v>1.8433868100677198E-2</v>
      </c>
      <c r="BN542" s="14">
        <v>6.1500199242671597E-2</v>
      </c>
      <c r="BO542" s="14"/>
      <c r="BP542" s="14">
        <v>1.8473333334324198E-2</v>
      </c>
      <c r="BQ542" s="14">
        <v>3.2963118387895E-2</v>
      </c>
      <c r="BR542" s="14">
        <v>2.2142624273029699E-2</v>
      </c>
      <c r="BS542" s="14">
        <v>7.5102671746203799E-3</v>
      </c>
      <c r="BT542" s="14">
        <v>5.3847458314904603E-2</v>
      </c>
    </row>
    <row r="543" spans="2:72" x14ac:dyDescent="0.35">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row>
    <row r="544" spans="2:72" x14ac:dyDescent="0.35">
      <c r="B544" s="6" t="s">
        <v>258</v>
      </c>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row>
    <row r="545" spans="2:72" x14ac:dyDescent="0.35">
      <c r="B545" s="21" t="s">
        <v>106</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row>
    <row r="546" spans="2:72" x14ac:dyDescent="0.35">
      <c r="B546" t="s">
        <v>197</v>
      </c>
      <c r="C546" s="14">
        <v>0.150980921000437</v>
      </c>
      <c r="D546" s="14">
        <v>0.151462903309209</v>
      </c>
      <c r="E546" s="14">
        <v>0.151181487126826</v>
      </c>
      <c r="F546" s="14"/>
      <c r="G546" s="14">
        <v>0.15575311311018</v>
      </c>
      <c r="H546" s="14">
        <v>0.179788151884713</v>
      </c>
      <c r="I546" s="14">
        <v>0.182171825480688</v>
      </c>
      <c r="J546" s="14">
        <v>0.15581501071843901</v>
      </c>
      <c r="K546" s="14">
        <v>0.13376790074985601</v>
      </c>
      <c r="L546" s="14">
        <v>0.106600030019639</v>
      </c>
      <c r="M546" s="14"/>
      <c r="N546" s="14">
        <v>0.17471154266533501</v>
      </c>
      <c r="O546" s="14">
        <v>0.14127870726376199</v>
      </c>
      <c r="P546" s="14">
        <v>0.16517201520588701</v>
      </c>
      <c r="Q546" s="14">
        <v>0.12378949302085999</v>
      </c>
      <c r="R546" s="14"/>
      <c r="S546" s="14">
        <v>0.185775791758094</v>
      </c>
      <c r="T546" s="14">
        <v>0.17273557736724801</v>
      </c>
      <c r="U546" s="14">
        <v>0.142113085637361</v>
      </c>
      <c r="V546" s="14">
        <v>0.14351962229649001</v>
      </c>
      <c r="W546" s="14">
        <v>0.116445280107618</v>
      </c>
      <c r="X546" s="14">
        <v>0.17502236799239199</v>
      </c>
      <c r="Y546" s="14">
        <v>0.128212566401956</v>
      </c>
      <c r="Z546" s="14">
        <v>0.12823532077623001</v>
      </c>
      <c r="AA546" s="14">
        <v>0.14639653199066099</v>
      </c>
      <c r="AB546" s="14">
        <v>0.128671040587231</v>
      </c>
      <c r="AC546" s="14">
        <v>0.12727029882055699</v>
      </c>
      <c r="AD546" s="14">
        <v>0.16310841509580801</v>
      </c>
      <c r="AE546" s="14"/>
      <c r="AF546" s="14">
        <v>0.12196404089580901</v>
      </c>
      <c r="AG546" s="14">
        <v>0.12631947400773699</v>
      </c>
      <c r="AH546" s="14">
        <v>0.17375585699396501</v>
      </c>
      <c r="AI546" s="14">
        <v>0.21017419114180899</v>
      </c>
      <c r="AJ546" s="14">
        <v>0.211075665547381</v>
      </c>
      <c r="AK546" s="14"/>
      <c r="AL546" s="14">
        <v>9.7206288170261196E-2</v>
      </c>
      <c r="AM546" s="14">
        <v>0.119357413954549</v>
      </c>
      <c r="AN546" s="14">
        <v>0.107843627058055</v>
      </c>
      <c r="AO546" s="14">
        <v>0.13061360633480301</v>
      </c>
      <c r="AP546" s="14">
        <v>0.16026585683549399</v>
      </c>
      <c r="AQ546" s="14">
        <v>0.131354696608382</v>
      </c>
      <c r="AR546" s="14">
        <v>0.17471354863532701</v>
      </c>
      <c r="AS546" s="14">
        <v>0.14520585617107701</v>
      </c>
      <c r="AT546" s="14">
        <v>0.14095184562910501</v>
      </c>
      <c r="AU546" s="14">
        <v>0.16075686506120301</v>
      </c>
      <c r="AV546" s="14">
        <v>0.16260548138196601</v>
      </c>
      <c r="AW546" s="14">
        <v>0.16114894987499401</v>
      </c>
      <c r="AX546" s="14">
        <v>0.18964873621672901</v>
      </c>
      <c r="AY546" s="14">
        <v>0.19284244850728</v>
      </c>
      <c r="AZ546" s="14">
        <v>0.13945846843346399</v>
      </c>
      <c r="BA546" s="14">
        <v>0.211083262620606</v>
      </c>
      <c r="BB546" s="14"/>
      <c r="BC546" s="14">
        <v>0.190801518710109</v>
      </c>
      <c r="BD546" s="14">
        <v>0.133529971098161</v>
      </c>
      <c r="BE546" s="14"/>
      <c r="BF546" s="14">
        <v>0.16524239176884001</v>
      </c>
      <c r="BG546" s="14">
        <v>0.14445645637060001</v>
      </c>
      <c r="BH546" s="14">
        <v>0.15114503743244401</v>
      </c>
      <c r="BI546" s="14">
        <v>0.136696098451418</v>
      </c>
      <c r="BJ546" s="14"/>
      <c r="BK546" s="14">
        <v>0.163804210582533</v>
      </c>
      <c r="BL546" s="14">
        <v>0.16094426783085</v>
      </c>
      <c r="BM546" s="14">
        <v>0.15867930578230299</v>
      </c>
      <c r="BN546" s="14">
        <v>0.116057950614705</v>
      </c>
      <c r="BO546" s="14"/>
      <c r="BP546" s="14">
        <v>0.19186536616351199</v>
      </c>
      <c r="BQ546" s="14">
        <v>0.126799178518092</v>
      </c>
      <c r="BR546" s="14">
        <v>0.105053382846808</v>
      </c>
      <c r="BS546" s="14">
        <v>0.205865129346576</v>
      </c>
      <c r="BT546" s="14">
        <v>9.6554819847794099E-2</v>
      </c>
    </row>
    <row r="547" spans="2:72" x14ac:dyDescent="0.35">
      <c r="B547" t="s">
        <v>198</v>
      </c>
      <c r="C547" s="14">
        <v>6.5459411255813699E-2</v>
      </c>
      <c r="D547" s="14">
        <v>6.4759410272284296E-2</v>
      </c>
      <c r="E547" s="14">
        <v>6.5917320320477299E-2</v>
      </c>
      <c r="F547" s="14"/>
      <c r="G547" s="14">
        <v>8.2473585243582795E-2</v>
      </c>
      <c r="H547" s="14">
        <v>9.5434469599551597E-2</v>
      </c>
      <c r="I547" s="14">
        <v>8.2545520904415401E-2</v>
      </c>
      <c r="J547" s="14">
        <v>6.3171496457324894E-2</v>
      </c>
      <c r="K547" s="14">
        <v>4.60866831929315E-2</v>
      </c>
      <c r="L547" s="14">
        <v>3.07357225061109E-2</v>
      </c>
      <c r="M547" s="14"/>
      <c r="N547" s="14">
        <v>7.0582127743181095E-2</v>
      </c>
      <c r="O547" s="14">
        <v>5.1344428182371199E-2</v>
      </c>
      <c r="P547" s="14">
        <v>6.6487965699535204E-2</v>
      </c>
      <c r="Q547" s="14">
        <v>7.4300423610439606E-2</v>
      </c>
      <c r="R547" s="14"/>
      <c r="S547" s="14">
        <v>9.3557261155339105E-2</v>
      </c>
      <c r="T547" s="14">
        <v>5.7644753996614298E-2</v>
      </c>
      <c r="U547" s="14">
        <v>6.5585995977455097E-2</v>
      </c>
      <c r="V547" s="14">
        <v>7.0415661492840995E-2</v>
      </c>
      <c r="W547" s="14">
        <v>5.4480659075148201E-2</v>
      </c>
      <c r="X547" s="14">
        <v>5.4602423651927301E-2</v>
      </c>
      <c r="Y547" s="14">
        <v>7.1786728281632906E-2</v>
      </c>
      <c r="Z547" s="14">
        <v>7.1188446139670694E-2</v>
      </c>
      <c r="AA547" s="14">
        <v>6.10801594265366E-2</v>
      </c>
      <c r="AB547" s="14">
        <v>5.3123882839423597E-2</v>
      </c>
      <c r="AC547" s="14">
        <v>6.2255084389111801E-2</v>
      </c>
      <c r="AD547" s="14">
        <v>4.49932914764717E-2</v>
      </c>
      <c r="AE547" s="14"/>
      <c r="AF547" s="14">
        <v>7.1061266504537701E-2</v>
      </c>
      <c r="AG547" s="14">
        <v>5.0576311382474301E-2</v>
      </c>
      <c r="AH547" s="14">
        <v>7.1132008382521206E-2</v>
      </c>
      <c r="AI547" s="14">
        <v>9.1526341894899096E-2</v>
      </c>
      <c r="AJ547" s="14">
        <v>9.4298912884279801E-2</v>
      </c>
      <c r="AK547" s="14"/>
      <c r="AL547" s="14">
        <v>9.8939537838873298E-2</v>
      </c>
      <c r="AM547" s="14">
        <v>6.5301216831962994E-2</v>
      </c>
      <c r="AN547" s="14">
        <v>6.7130363472675397E-2</v>
      </c>
      <c r="AO547" s="14">
        <v>9.7802716218971103E-2</v>
      </c>
      <c r="AP547" s="14">
        <v>6.3554622726916005E-2</v>
      </c>
      <c r="AQ547" s="14">
        <v>5.1566948059277903E-2</v>
      </c>
      <c r="AR547" s="14">
        <v>6.4468226880145696E-2</v>
      </c>
      <c r="AS547" s="14">
        <v>4.94935352711766E-2</v>
      </c>
      <c r="AT547" s="14">
        <v>4.5599163058296498E-2</v>
      </c>
      <c r="AU547" s="14">
        <v>6.6656515489174006E-2</v>
      </c>
      <c r="AV547" s="14">
        <v>4.6586833022998299E-2</v>
      </c>
      <c r="AW547" s="14">
        <v>7.5310311629064305E-2</v>
      </c>
      <c r="AX547" s="14">
        <v>7.1746951628820693E-2</v>
      </c>
      <c r="AY547" s="14">
        <v>5.1465165852374498E-2</v>
      </c>
      <c r="AZ547" s="14">
        <v>7.2125424331339505E-2</v>
      </c>
      <c r="BA547" s="14">
        <v>0.11153124909546799</v>
      </c>
      <c r="BB547" s="14"/>
      <c r="BC547" s="14">
        <v>9.90435475291324E-2</v>
      </c>
      <c r="BD547" s="14">
        <v>5.07415236969702E-2</v>
      </c>
      <c r="BE547" s="14"/>
      <c r="BF547" s="14">
        <v>4.21287783069395E-2</v>
      </c>
      <c r="BG547" s="14">
        <v>6.1860329565481098E-2</v>
      </c>
      <c r="BH547" s="14">
        <v>8.52805563842923E-2</v>
      </c>
      <c r="BI547" s="14">
        <v>8.5707480467114197E-2</v>
      </c>
      <c r="BJ547" s="14"/>
      <c r="BK547" s="14">
        <v>3.55505837435421E-2</v>
      </c>
      <c r="BL547" s="14">
        <v>5.8547359248211299E-2</v>
      </c>
      <c r="BM547" s="14">
        <v>7.5174191775116098E-2</v>
      </c>
      <c r="BN547" s="14">
        <v>8.7707261906202705E-2</v>
      </c>
      <c r="BO547" s="14"/>
      <c r="BP547" s="14">
        <v>0.100092798882223</v>
      </c>
      <c r="BQ547" s="14">
        <v>3.1522526492764998E-2</v>
      </c>
      <c r="BR547" s="14">
        <v>1.83139443905104E-2</v>
      </c>
      <c r="BS547" s="14">
        <v>4.4352653492013498E-2</v>
      </c>
      <c r="BT547" s="14">
        <v>9.4159696260104703E-2</v>
      </c>
    </row>
    <row r="548" spans="2:72" x14ac:dyDescent="0.35">
      <c r="B548" t="s">
        <v>199</v>
      </c>
      <c r="C548" s="14">
        <v>3.7831037403885603E-2</v>
      </c>
      <c r="D548" s="14">
        <v>4.1430164454030902E-2</v>
      </c>
      <c r="E548" s="14">
        <v>3.3979364595737797E-2</v>
      </c>
      <c r="F548" s="14"/>
      <c r="G548" s="14">
        <v>8.0280182568429295E-2</v>
      </c>
      <c r="H548" s="14">
        <v>4.3664611729205598E-2</v>
      </c>
      <c r="I548" s="14">
        <v>3.8324286718500702E-2</v>
      </c>
      <c r="J548" s="14">
        <v>3.0678244880195299E-2</v>
      </c>
      <c r="K548" s="14">
        <v>2.0756602204472799E-2</v>
      </c>
      <c r="L548" s="14">
        <v>2.1818589584295101E-2</v>
      </c>
      <c r="M548" s="14"/>
      <c r="N548" s="14">
        <v>3.11646925007154E-2</v>
      </c>
      <c r="O548" s="14">
        <v>3.6574878242753302E-2</v>
      </c>
      <c r="P548" s="14">
        <v>3.89198470930322E-2</v>
      </c>
      <c r="Q548" s="14">
        <v>4.5464243005309803E-2</v>
      </c>
      <c r="R548" s="14"/>
      <c r="S548" s="14">
        <v>4.2455658502521497E-2</v>
      </c>
      <c r="T548" s="14">
        <v>3.9159904394237798E-2</v>
      </c>
      <c r="U548" s="14">
        <v>4.23484729529379E-2</v>
      </c>
      <c r="V548" s="14">
        <v>3.0176762732422101E-2</v>
      </c>
      <c r="W548" s="14">
        <v>3.3858328070202399E-2</v>
      </c>
      <c r="X548" s="14">
        <v>4.17973035087481E-2</v>
      </c>
      <c r="Y548" s="14">
        <v>3.8987443060001299E-2</v>
      </c>
      <c r="Z548" s="14">
        <v>2.6637111559714301E-2</v>
      </c>
      <c r="AA548" s="14">
        <v>4.2255027889886602E-2</v>
      </c>
      <c r="AB548" s="14">
        <v>3.7897854021811499E-2</v>
      </c>
      <c r="AC548" s="14">
        <v>3.5698892064280098E-2</v>
      </c>
      <c r="AD548" s="14">
        <v>1.7695407575753701E-2</v>
      </c>
      <c r="AE548" s="14"/>
      <c r="AF548" s="14">
        <v>3.5151543902329101E-2</v>
      </c>
      <c r="AG548" s="14">
        <v>5.2932691710791201E-2</v>
      </c>
      <c r="AH548" s="14">
        <v>3.5169695694823797E-2</v>
      </c>
      <c r="AI548" s="14">
        <v>3.4300766793461203E-2</v>
      </c>
      <c r="AJ548" s="14">
        <v>7.0491493019231299E-3</v>
      </c>
      <c r="AK548" s="14"/>
      <c r="AL548" s="14">
        <v>3.7633988185365397E-2</v>
      </c>
      <c r="AM548" s="14">
        <v>6.0172863969759002E-2</v>
      </c>
      <c r="AN548" s="14">
        <v>5.2007724667842703E-2</v>
      </c>
      <c r="AO548" s="14">
        <v>3.1040832426520198E-2</v>
      </c>
      <c r="AP548" s="14">
        <v>4.1107523121888097E-2</v>
      </c>
      <c r="AQ548" s="14">
        <v>5.0890619706139201E-2</v>
      </c>
      <c r="AR548" s="14">
        <v>3.3242001982439297E-2</v>
      </c>
      <c r="AS548" s="14">
        <v>4.2250057219122603E-2</v>
      </c>
      <c r="AT548" s="14">
        <v>3.4082717301307297E-2</v>
      </c>
      <c r="AU548" s="14">
        <v>3.4479961692378797E-2</v>
      </c>
      <c r="AV548" s="14">
        <v>3.4196431237718601E-2</v>
      </c>
      <c r="AW548" s="14">
        <v>2.2482168758232501E-2</v>
      </c>
      <c r="AX548" s="14">
        <v>3.7252191367897203E-2</v>
      </c>
      <c r="AY548" s="14">
        <v>3.5890366660090697E-2</v>
      </c>
      <c r="AZ548" s="14">
        <v>1.44010853766319E-2</v>
      </c>
      <c r="BA548" s="14">
        <v>3.2953644040381397E-2</v>
      </c>
      <c r="BB548" s="14"/>
      <c r="BC548" s="14">
        <v>3.6124321289487699E-2</v>
      </c>
      <c r="BD548" s="14">
        <v>3.85789874378583E-2</v>
      </c>
      <c r="BE548" s="14"/>
      <c r="BF548" s="14">
        <v>3.0689648302161501E-2</v>
      </c>
      <c r="BG548" s="14">
        <v>3.8161446302930897E-2</v>
      </c>
      <c r="BH548" s="14">
        <v>3.9232030754741201E-2</v>
      </c>
      <c r="BI548" s="14">
        <v>4.9571490909789698E-2</v>
      </c>
      <c r="BJ548" s="14"/>
      <c r="BK548" s="14">
        <v>2.9022193720497799E-2</v>
      </c>
      <c r="BL548" s="14">
        <v>3.9342339489437099E-2</v>
      </c>
      <c r="BM548" s="14">
        <v>3.8060526658748997E-2</v>
      </c>
      <c r="BN548" s="14">
        <v>4.5635435012312597E-2</v>
      </c>
      <c r="BO548" s="14"/>
      <c r="BP548" s="14">
        <v>3.6339828637384802E-2</v>
      </c>
      <c r="BQ548" s="14">
        <v>3.00048924151704E-2</v>
      </c>
      <c r="BR548" s="14">
        <v>2.1676012684669701E-2</v>
      </c>
      <c r="BS548" s="14">
        <v>2.1010994995120099E-2</v>
      </c>
      <c r="BT548" s="14">
        <v>6.5934237419144406E-2</v>
      </c>
    </row>
    <row r="549" spans="2:72" x14ac:dyDescent="0.35">
      <c r="B549" t="s">
        <v>200</v>
      </c>
      <c r="C549" s="14">
        <v>6.9475048156418001E-2</v>
      </c>
      <c r="D549" s="14">
        <v>6.0615169082125102E-2</v>
      </c>
      <c r="E549" s="14">
        <v>7.81846028334027E-2</v>
      </c>
      <c r="F549" s="14"/>
      <c r="G549" s="14">
        <v>8.8731554268561899E-2</v>
      </c>
      <c r="H549" s="14">
        <v>0.116744599132117</v>
      </c>
      <c r="I549" s="14">
        <v>8.1042331782662597E-2</v>
      </c>
      <c r="J549" s="14">
        <v>5.9859004940765501E-2</v>
      </c>
      <c r="K549" s="14">
        <v>3.4943893105437801E-2</v>
      </c>
      <c r="L549" s="14">
        <v>3.9804125413780103E-2</v>
      </c>
      <c r="M549" s="14"/>
      <c r="N549" s="14">
        <v>6.6545740215272098E-2</v>
      </c>
      <c r="O549" s="14">
        <v>6.9098201036863899E-2</v>
      </c>
      <c r="P549" s="14">
        <v>6.2968156236945197E-2</v>
      </c>
      <c r="Q549" s="14">
        <v>7.9839094614214498E-2</v>
      </c>
      <c r="R549" s="14"/>
      <c r="S549" s="14">
        <v>7.95910290764857E-2</v>
      </c>
      <c r="T549" s="14">
        <v>6.1348264232610701E-2</v>
      </c>
      <c r="U549" s="14">
        <v>7.3722936613354703E-2</v>
      </c>
      <c r="V549" s="14">
        <v>6.1063153705343598E-2</v>
      </c>
      <c r="W549" s="14">
        <v>7.7269682470705106E-2</v>
      </c>
      <c r="X549" s="14">
        <v>6.5111070681780001E-2</v>
      </c>
      <c r="Y549" s="14">
        <v>7.1005440516293497E-2</v>
      </c>
      <c r="Z549" s="14">
        <v>8.5326621400302602E-2</v>
      </c>
      <c r="AA549" s="14">
        <v>6.0930710403783797E-2</v>
      </c>
      <c r="AB549" s="14">
        <v>5.5796191784899203E-2</v>
      </c>
      <c r="AC549" s="14">
        <v>9.8421285328522401E-2</v>
      </c>
      <c r="AD549" s="14">
        <v>6.5201851365830898E-2</v>
      </c>
      <c r="AE549" s="14"/>
      <c r="AF549" s="14">
        <v>7.3977786687714195E-2</v>
      </c>
      <c r="AG549" s="14">
        <v>6.3078042742243101E-2</v>
      </c>
      <c r="AH549" s="14">
        <v>6.9347760345793694E-2</v>
      </c>
      <c r="AI549" s="14">
        <v>7.4899320527865604E-2</v>
      </c>
      <c r="AJ549" s="14">
        <v>0.10196548722860301</v>
      </c>
      <c r="AK549" s="14"/>
      <c r="AL549" s="14">
        <v>0.101238618876887</v>
      </c>
      <c r="AM549" s="14">
        <v>8.6837963909257604E-2</v>
      </c>
      <c r="AN549" s="14">
        <v>9.8928957044852703E-2</v>
      </c>
      <c r="AO549" s="14">
        <v>5.4847179433730103E-2</v>
      </c>
      <c r="AP549" s="14">
        <v>7.8451499599228605E-2</v>
      </c>
      <c r="AQ549" s="14">
        <v>7.3635201983410198E-2</v>
      </c>
      <c r="AR549" s="14">
        <v>6.8802435898280598E-2</v>
      </c>
      <c r="AS549" s="14">
        <v>5.1211407551321197E-2</v>
      </c>
      <c r="AT549" s="14">
        <v>6.3818410894656299E-2</v>
      </c>
      <c r="AU549" s="14">
        <v>4.8635813384811301E-2</v>
      </c>
      <c r="AV549" s="14">
        <v>6.5666947357365599E-2</v>
      </c>
      <c r="AW549" s="14">
        <v>7.3731767298065395E-2</v>
      </c>
      <c r="AX549" s="14">
        <v>7.3753135733832895E-2</v>
      </c>
      <c r="AY549" s="14">
        <v>4.6727633769125199E-2</v>
      </c>
      <c r="AZ549" s="14">
        <v>5.4953644943678902E-2</v>
      </c>
      <c r="BA549" s="14">
        <v>7.7847879186956001E-2</v>
      </c>
      <c r="BB549" s="14"/>
      <c r="BC549" s="14">
        <v>9.5096059104697706E-2</v>
      </c>
      <c r="BD549" s="14">
        <v>5.8246914873137497E-2</v>
      </c>
      <c r="BE549" s="14"/>
      <c r="BF549" s="14">
        <v>3.5842702043539697E-2</v>
      </c>
      <c r="BG549" s="14">
        <v>5.8991138111056302E-2</v>
      </c>
      <c r="BH549" s="14">
        <v>9.3692578277505906E-2</v>
      </c>
      <c r="BI549" s="14">
        <v>0.120807202865598</v>
      </c>
      <c r="BJ549" s="14"/>
      <c r="BK549" s="14">
        <v>4.3366252779142397E-2</v>
      </c>
      <c r="BL549" s="14">
        <v>5.7879007526372497E-2</v>
      </c>
      <c r="BM549" s="14">
        <v>7.1740012652447893E-2</v>
      </c>
      <c r="BN549" s="14">
        <v>0.103822580011373</v>
      </c>
      <c r="BO549" s="14"/>
      <c r="BP549" s="14">
        <v>0.106187785154378</v>
      </c>
      <c r="BQ549" s="14">
        <v>3.93019952104703E-2</v>
      </c>
      <c r="BR549" s="14">
        <v>2.4951461706104801E-2</v>
      </c>
      <c r="BS549" s="14">
        <v>3.9686778837838999E-2</v>
      </c>
      <c r="BT549" s="14">
        <v>0.101180897628115</v>
      </c>
    </row>
    <row r="550" spans="2:72" x14ac:dyDescent="0.35">
      <c r="B550" t="s">
        <v>201</v>
      </c>
      <c r="C550" s="14">
        <v>0.292797741878144</v>
      </c>
      <c r="D550" s="14">
        <v>0.30449891676248703</v>
      </c>
      <c r="E550" s="14">
        <v>0.28167605811069901</v>
      </c>
      <c r="F550" s="14"/>
      <c r="G550" s="14">
        <v>0.24821893155286801</v>
      </c>
      <c r="H550" s="14">
        <v>0.23431181980666901</v>
      </c>
      <c r="I550" s="14">
        <v>0.241517105343387</v>
      </c>
      <c r="J550" s="14">
        <v>0.30086650474336102</v>
      </c>
      <c r="K550" s="14">
        <v>0.33830974538920999</v>
      </c>
      <c r="L550" s="14">
        <v>0.37460630469221801</v>
      </c>
      <c r="M550" s="14"/>
      <c r="N550" s="14">
        <v>0.29427399696080198</v>
      </c>
      <c r="O550" s="14">
        <v>0.31030251035072398</v>
      </c>
      <c r="P550" s="14">
        <v>0.27289341220685498</v>
      </c>
      <c r="Q550" s="14">
        <v>0.28959456376029902</v>
      </c>
      <c r="R550" s="14"/>
      <c r="S550" s="14">
        <v>0.25389831550495101</v>
      </c>
      <c r="T550" s="14">
        <v>0.28551587143797102</v>
      </c>
      <c r="U550" s="14">
        <v>0.28309737811135899</v>
      </c>
      <c r="V550" s="14">
        <v>0.31808737024411499</v>
      </c>
      <c r="W550" s="14">
        <v>0.310505052830369</v>
      </c>
      <c r="X550" s="14">
        <v>0.274900590285927</v>
      </c>
      <c r="Y550" s="14">
        <v>0.30056224050679398</v>
      </c>
      <c r="Z550" s="14">
        <v>0.28745680078826902</v>
      </c>
      <c r="AA550" s="14">
        <v>0.30314902683057199</v>
      </c>
      <c r="AB550" s="14">
        <v>0.32988916061313001</v>
      </c>
      <c r="AC550" s="14">
        <v>0.28928314386080001</v>
      </c>
      <c r="AD550" s="14">
        <v>0.31139660926843499</v>
      </c>
      <c r="AE550" s="14"/>
      <c r="AF550" s="14">
        <v>0.30558090422491802</v>
      </c>
      <c r="AG550" s="14">
        <v>0.30307627957262701</v>
      </c>
      <c r="AH550" s="14">
        <v>0.28434995231117399</v>
      </c>
      <c r="AI550" s="14">
        <v>0.246004998534227</v>
      </c>
      <c r="AJ550" s="14">
        <v>0.26475757430563301</v>
      </c>
      <c r="AK550" s="14"/>
      <c r="AL550" s="14">
        <v>0.241501762289657</v>
      </c>
      <c r="AM550" s="14">
        <v>0.22769644962317301</v>
      </c>
      <c r="AN550" s="14">
        <v>0.313773815095089</v>
      </c>
      <c r="AO550" s="14">
        <v>0.29773380202070499</v>
      </c>
      <c r="AP550" s="14">
        <v>0.27095725163817902</v>
      </c>
      <c r="AQ550" s="14">
        <v>0.30215778693850598</v>
      </c>
      <c r="AR550" s="14">
        <v>0.263791419240267</v>
      </c>
      <c r="AS550" s="14">
        <v>0.32499284120176303</v>
      </c>
      <c r="AT550" s="14">
        <v>0.34030815891801403</v>
      </c>
      <c r="AU550" s="14">
        <v>0.31648264929449998</v>
      </c>
      <c r="AV550" s="14">
        <v>0.30763286950976898</v>
      </c>
      <c r="AW550" s="14">
        <v>0.29505081323406401</v>
      </c>
      <c r="AX550" s="14">
        <v>0.284264300547592</v>
      </c>
      <c r="AY550" s="14">
        <v>0.32301676336575902</v>
      </c>
      <c r="AZ550" s="14">
        <v>0.29848533819252598</v>
      </c>
      <c r="BA550" s="14">
        <v>0.24822163322096399</v>
      </c>
      <c r="BB550" s="14"/>
      <c r="BC550" s="14">
        <v>0.23220238571825599</v>
      </c>
      <c r="BD550" s="14">
        <v>0.31935300687859702</v>
      </c>
      <c r="BE550" s="14"/>
      <c r="BF550" s="14">
        <v>0.34984547235149399</v>
      </c>
      <c r="BG550" s="14">
        <v>0.31969756890098799</v>
      </c>
      <c r="BH550" s="14">
        <v>0.24040242686041799</v>
      </c>
      <c r="BI550" s="14">
        <v>0.20473068879492301</v>
      </c>
      <c r="BJ550" s="14"/>
      <c r="BK550" s="14">
        <v>0.35383138513759699</v>
      </c>
      <c r="BL550" s="14">
        <v>0.31265078820173597</v>
      </c>
      <c r="BM550" s="14">
        <v>0.27796358880671901</v>
      </c>
      <c r="BN550" s="14">
        <v>0.23431237235310301</v>
      </c>
      <c r="BO550" s="14"/>
      <c r="BP550" s="14">
        <v>0.25199095637792401</v>
      </c>
      <c r="BQ550" s="14">
        <v>0.33927660432115903</v>
      </c>
      <c r="BR550" s="14">
        <v>0.40446993206044002</v>
      </c>
      <c r="BS550" s="14">
        <v>0.31766174005481201</v>
      </c>
      <c r="BT550" s="14">
        <v>0.23334298539355799</v>
      </c>
    </row>
    <row r="551" spans="2:72" x14ac:dyDescent="0.35">
      <c r="B551" t="s">
        <v>202</v>
      </c>
      <c r="C551" s="14">
        <v>0.20638092800228999</v>
      </c>
      <c r="D551" s="14">
        <v>0.21701371201953201</v>
      </c>
      <c r="E551" s="14">
        <v>0.19546601461481899</v>
      </c>
      <c r="F551" s="14"/>
      <c r="G551" s="14">
        <v>0.19396103956248201</v>
      </c>
      <c r="H551" s="14">
        <v>0.201080164642471</v>
      </c>
      <c r="I551" s="14">
        <v>0.199476931754931</v>
      </c>
      <c r="J551" s="14">
        <v>0.18648173089849501</v>
      </c>
      <c r="K551" s="14">
        <v>0.211832549605419</v>
      </c>
      <c r="L551" s="14">
        <v>0.23703638079049999</v>
      </c>
      <c r="M551" s="14"/>
      <c r="N551" s="14">
        <v>0.212133539297025</v>
      </c>
      <c r="O551" s="14">
        <v>0.19873745206545201</v>
      </c>
      <c r="P551" s="14">
        <v>0.22207705899914401</v>
      </c>
      <c r="Q551" s="14">
        <v>0.19299080004699801</v>
      </c>
      <c r="R551" s="14"/>
      <c r="S551" s="14">
        <v>0.19176278845058201</v>
      </c>
      <c r="T551" s="14">
        <v>0.18816243236233701</v>
      </c>
      <c r="U551" s="14">
        <v>0.17429627217774199</v>
      </c>
      <c r="V551" s="14">
        <v>0.19930347073391899</v>
      </c>
      <c r="W551" s="14">
        <v>0.223343877013854</v>
      </c>
      <c r="X551" s="14">
        <v>0.227383740468412</v>
      </c>
      <c r="Y551" s="14">
        <v>0.19661760719398599</v>
      </c>
      <c r="Z551" s="14">
        <v>0.22579837058957999</v>
      </c>
      <c r="AA551" s="14">
        <v>0.217460999167879</v>
      </c>
      <c r="AB551" s="14">
        <v>0.21114569903307201</v>
      </c>
      <c r="AC551" s="14">
        <v>0.237530826680517</v>
      </c>
      <c r="AD551" s="14">
        <v>0.25128536325985201</v>
      </c>
      <c r="AE551" s="14"/>
      <c r="AF551" s="14">
        <v>0.201588711721885</v>
      </c>
      <c r="AG551" s="14">
        <v>0.20555181307048501</v>
      </c>
      <c r="AH551" s="14">
        <v>0.200241444705029</v>
      </c>
      <c r="AI551" s="14">
        <v>0.202043798343784</v>
      </c>
      <c r="AJ551" s="14">
        <v>0.219874035494416</v>
      </c>
      <c r="AK551" s="14"/>
      <c r="AL551" s="14">
        <v>8.6914908345508607E-2</v>
      </c>
      <c r="AM551" s="14">
        <v>0.19164186272928599</v>
      </c>
      <c r="AN551" s="14">
        <v>0.171550261722935</v>
      </c>
      <c r="AO551" s="14">
        <v>0.21723829499240399</v>
      </c>
      <c r="AP551" s="14">
        <v>0.194929084455082</v>
      </c>
      <c r="AQ551" s="14">
        <v>0.22516177261585199</v>
      </c>
      <c r="AR551" s="14">
        <v>0.22891448514103699</v>
      </c>
      <c r="AS551" s="14">
        <v>0.19050319989189701</v>
      </c>
      <c r="AT551" s="14">
        <v>0.20256723284047001</v>
      </c>
      <c r="AU551" s="14">
        <v>0.201141035107262</v>
      </c>
      <c r="AV551" s="14">
        <v>0.21160197249603899</v>
      </c>
      <c r="AW551" s="14">
        <v>0.20699655849061899</v>
      </c>
      <c r="AX551" s="14">
        <v>0.21169599229147701</v>
      </c>
      <c r="AY551" s="14">
        <v>0.20441815751418399</v>
      </c>
      <c r="AZ551" s="14">
        <v>0.29860027353926299</v>
      </c>
      <c r="BA551" s="14">
        <v>0.223111125054165</v>
      </c>
      <c r="BB551" s="14"/>
      <c r="BC551" s="14">
        <v>0.224846866959379</v>
      </c>
      <c r="BD551" s="14">
        <v>0.19828842828673701</v>
      </c>
      <c r="BE551" s="14"/>
      <c r="BF551" s="14">
        <v>0.220921992665359</v>
      </c>
      <c r="BG551" s="14">
        <v>0.20798729710106501</v>
      </c>
      <c r="BH551" s="14">
        <v>0.207240334829771</v>
      </c>
      <c r="BI551" s="14">
        <v>0.169319843974195</v>
      </c>
      <c r="BJ551" s="14"/>
      <c r="BK551" s="14">
        <v>0.22174114961580599</v>
      </c>
      <c r="BL551" s="14">
        <v>0.21767828525712199</v>
      </c>
      <c r="BM551" s="14">
        <v>0.212284485420379</v>
      </c>
      <c r="BN551" s="14">
        <v>0.170514137274029</v>
      </c>
      <c r="BO551" s="14"/>
      <c r="BP551" s="14">
        <v>0.19499794688868899</v>
      </c>
      <c r="BQ551" s="14">
        <v>0.20967776730304999</v>
      </c>
      <c r="BR551" s="14">
        <v>0.24759773354063699</v>
      </c>
      <c r="BS551" s="14">
        <v>0.24957116811097299</v>
      </c>
      <c r="BT551" s="14">
        <v>0.15786833797966099</v>
      </c>
    </row>
    <row r="552" spans="2:72" x14ac:dyDescent="0.35">
      <c r="B552" t="s">
        <v>203</v>
      </c>
      <c r="C552" s="14">
        <v>1.56001662172899E-2</v>
      </c>
      <c r="D552" s="14">
        <v>1.9583106971744001E-2</v>
      </c>
      <c r="E552" s="14">
        <v>1.17836602201873E-2</v>
      </c>
      <c r="F552" s="14"/>
      <c r="G552" s="14">
        <v>4.6614924556279698E-2</v>
      </c>
      <c r="H552" s="14">
        <v>1.76212747086462E-2</v>
      </c>
      <c r="I552" s="14">
        <v>1.50878884319239E-2</v>
      </c>
      <c r="J552" s="14">
        <v>1.16392284565937E-2</v>
      </c>
      <c r="K552" s="14">
        <v>6.8213271923459702E-3</v>
      </c>
      <c r="L552" s="14">
        <v>2.9296123438705499E-3</v>
      </c>
      <c r="M552" s="14"/>
      <c r="N552" s="14">
        <v>1.36412783717438E-2</v>
      </c>
      <c r="O552" s="14">
        <v>8.62475461053255E-3</v>
      </c>
      <c r="P552" s="14">
        <v>2.1830821565495501E-2</v>
      </c>
      <c r="Q552" s="14">
        <v>1.9729020857603401E-2</v>
      </c>
      <c r="R552" s="14"/>
      <c r="S552" s="14">
        <v>2.91741847648429E-2</v>
      </c>
      <c r="T552" s="14">
        <v>1.22358359529604E-2</v>
      </c>
      <c r="U552" s="14">
        <v>1.06519822523292E-2</v>
      </c>
      <c r="V552" s="14">
        <v>1.01386386982526E-2</v>
      </c>
      <c r="W552" s="14">
        <v>1.8586553588952899E-2</v>
      </c>
      <c r="X552" s="14">
        <v>1.6933218547126799E-2</v>
      </c>
      <c r="Y552" s="14">
        <v>1.35989239715451E-2</v>
      </c>
      <c r="Z552" s="14">
        <v>1.642501924788E-2</v>
      </c>
      <c r="AA552" s="14">
        <v>1.9080602228697899E-2</v>
      </c>
      <c r="AB552" s="14">
        <v>9.3522367850344505E-3</v>
      </c>
      <c r="AC552" s="14">
        <v>4.9514517186775896E-3</v>
      </c>
      <c r="AD552" s="14">
        <v>1.3430281259989201E-2</v>
      </c>
      <c r="AE552" s="14"/>
      <c r="AF552" s="14">
        <v>1.6506280162824599E-2</v>
      </c>
      <c r="AG552" s="14">
        <v>1.8451283643342802E-2</v>
      </c>
      <c r="AH552" s="14">
        <v>8.4869170274252496E-3</v>
      </c>
      <c r="AI552" s="14">
        <v>2.08215260246714E-2</v>
      </c>
      <c r="AJ552" s="14">
        <v>2.0179388179214101E-2</v>
      </c>
      <c r="AK552" s="14"/>
      <c r="AL552" s="14">
        <v>6.1834572606765198E-2</v>
      </c>
      <c r="AM552" s="14">
        <v>3.52305322327214E-2</v>
      </c>
      <c r="AN552" s="14">
        <v>1.9041052046063801E-2</v>
      </c>
      <c r="AO552" s="14">
        <v>9.3696426143587194E-3</v>
      </c>
      <c r="AP552" s="14">
        <v>2.0217160722680101E-2</v>
      </c>
      <c r="AQ552" s="14">
        <v>1.74140509656684E-2</v>
      </c>
      <c r="AR552" s="14">
        <v>1.441773403952E-2</v>
      </c>
      <c r="AS552" s="14">
        <v>1.8290238112793601E-2</v>
      </c>
      <c r="AT552" s="14">
        <v>1.00316214100935E-2</v>
      </c>
      <c r="AU552" s="14">
        <v>9.26046843378742E-3</v>
      </c>
      <c r="AV552" s="14">
        <v>1.7875717139739501E-2</v>
      </c>
      <c r="AW552" s="14">
        <v>1.21606258806044E-2</v>
      </c>
      <c r="AX552" s="14">
        <v>4.08649141549131E-3</v>
      </c>
      <c r="AY552" s="14">
        <v>2.64881150387162E-2</v>
      </c>
      <c r="AZ552" s="14">
        <v>1.0299480714648E-2</v>
      </c>
      <c r="BA552" s="14">
        <v>1.39286416817259E-2</v>
      </c>
      <c r="BB552" s="14"/>
      <c r="BC552" s="14">
        <v>1.66913468186939E-2</v>
      </c>
      <c r="BD552" s="14">
        <v>1.5121968020761699E-2</v>
      </c>
      <c r="BE552" s="14"/>
      <c r="BF552" s="14">
        <v>5.8735716079707598E-3</v>
      </c>
      <c r="BG552" s="14">
        <v>8.6002847788970195E-3</v>
      </c>
      <c r="BH552" s="14">
        <v>2.9658012204811599E-2</v>
      </c>
      <c r="BI552" s="14">
        <v>2.6679623457684799E-2</v>
      </c>
      <c r="BJ552" s="14"/>
      <c r="BK552" s="14">
        <v>6.8568531317188099E-3</v>
      </c>
      <c r="BL552" s="14">
        <v>1.6599915987182901E-2</v>
      </c>
      <c r="BM552" s="14">
        <v>1.7239396000582101E-2</v>
      </c>
      <c r="BN552" s="14">
        <v>2.1471174089155599E-2</v>
      </c>
      <c r="BO552" s="14"/>
      <c r="BP552" s="14">
        <v>2.16215610524889E-2</v>
      </c>
      <c r="BQ552" s="14">
        <v>5.3536535552851502E-3</v>
      </c>
      <c r="BR552" s="14">
        <v>3.6863036360885999E-3</v>
      </c>
      <c r="BS552" s="14">
        <v>4.7177755895700503E-3</v>
      </c>
      <c r="BT552" s="14">
        <v>3.1454515682438997E-2</v>
      </c>
    </row>
    <row r="553" spans="2:72" x14ac:dyDescent="0.35">
      <c r="B553" t="s">
        <v>204</v>
      </c>
      <c r="C553" s="14">
        <v>0.137150317435772</v>
      </c>
      <c r="D553" s="14">
        <v>0.11911639716527</v>
      </c>
      <c r="E553" s="14">
        <v>0.154875335045534</v>
      </c>
      <c r="F553" s="14"/>
      <c r="G553" s="14">
        <v>7.8807467259899303E-2</v>
      </c>
      <c r="H553" s="14">
        <v>8.7134165855254894E-2</v>
      </c>
      <c r="I553" s="14">
        <v>0.129499163878637</v>
      </c>
      <c r="J553" s="14">
        <v>0.16351372442117901</v>
      </c>
      <c r="K553" s="14">
        <v>0.186673634961323</v>
      </c>
      <c r="L553" s="14">
        <v>0.16811360128441399</v>
      </c>
      <c r="M553" s="14"/>
      <c r="N553" s="14">
        <v>0.120234722899781</v>
      </c>
      <c r="O553" s="14">
        <v>0.15908497877068001</v>
      </c>
      <c r="P553" s="14">
        <v>0.13454521922755699</v>
      </c>
      <c r="Q553" s="14">
        <v>0.134449781804931</v>
      </c>
      <c r="R553" s="14"/>
      <c r="S553" s="14">
        <v>0.10601413054494201</v>
      </c>
      <c r="T553" s="14">
        <v>0.15941581039727901</v>
      </c>
      <c r="U553" s="14">
        <v>0.17083921728696499</v>
      </c>
      <c r="V553" s="14">
        <v>0.146793433390179</v>
      </c>
      <c r="W553" s="14">
        <v>0.14488422657303399</v>
      </c>
      <c r="X553" s="14">
        <v>0.114472241240915</v>
      </c>
      <c r="Y553" s="14">
        <v>0.14375295468348501</v>
      </c>
      <c r="Z553" s="14">
        <v>0.141409487479528</v>
      </c>
      <c r="AA553" s="14">
        <v>0.130995720272991</v>
      </c>
      <c r="AB553" s="14">
        <v>0.15252042647098099</v>
      </c>
      <c r="AC553" s="14">
        <v>0.119596933870739</v>
      </c>
      <c r="AD553" s="14">
        <v>9.9444004410160297E-2</v>
      </c>
      <c r="AE553" s="14"/>
      <c r="AF553" s="14">
        <v>0.13935514890585099</v>
      </c>
      <c r="AG553" s="14">
        <v>0.15319924506007099</v>
      </c>
      <c r="AH553" s="14">
        <v>0.14075843757291401</v>
      </c>
      <c r="AI553" s="14">
        <v>0.109084896006812</v>
      </c>
      <c r="AJ553" s="14">
        <v>7.3333409043085801E-2</v>
      </c>
      <c r="AK553" s="14"/>
      <c r="AL553" s="14">
        <v>0.14846589021143899</v>
      </c>
      <c r="AM553" s="14">
        <v>0.13876627629662</v>
      </c>
      <c r="AN553" s="14">
        <v>0.139825671608382</v>
      </c>
      <c r="AO553" s="14">
        <v>0.13737779421433399</v>
      </c>
      <c r="AP553" s="14">
        <v>0.14515997206654499</v>
      </c>
      <c r="AQ553" s="14">
        <v>0.12972165672403599</v>
      </c>
      <c r="AR553" s="14">
        <v>0.135178210478859</v>
      </c>
      <c r="AS553" s="14">
        <v>0.15579432904791801</v>
      </c>
      <c r="AT553" s="14">
        <v>0.14487432414228399</v>
      </c>
      <c r="AU553" s="14">
        <v>0.15110111641500101</v>
      </c>
      <c r="AV553" s="14">
        <v>0.136074526592326</v>
      </c>
      <c r="AW553" s="14">
        <v>0.134246988886498</v>
      </c>
      <c r="AX553" s="14">
        <v>0.11731740637819101</v>
      </c>
      <c r="AY553" s="14">
        <v>0.11298986652816</v>
      </c>
      <c r="AZ553" s="14">
        <v>0.106713134200268</v>
      </c>
      <c r="BA553" s="14">
        <v>7.0594518677197599E-2</v>
      </c>
      <c r="BB553" s="14"/>
      <c r="BC553" s="14">
        <v>8.49669475262049E-2</v>
      </c>
      <c r="BD553" s="14">
        <v>0.16001911967383001</v>
      </c>
      <c r="BE553" s="14"/>
      <c r="BF553" s="14">
        <v>0.139141966418146</v>
      </c>
      <c r="BG553" s="14">
        <v>0.14893440336147501</v>
      </c>
      <c r="BH553" s="14">
        <v>0.125729071199399</v>
      </c>
      <c r="BI553" s="14">
        <v>0.12525377802513399</v>
      </c>
      <c r="BJ553" s="14"/>
      <c r="BK553" s="14">
        <v>0.13719535715272799</v>
      </c>
      <c r="BL553" s="14">
        <v>0.12595599207040201</v>
      </c>
      <c r="BM553" s="14">
        <v>0.13193920607350201</v>
      </c>
      <c r="BN553" s="14">
        <v>0.155224256143247</v>
      </c>
      <c r="BO553" s="14"/>
      <c r="BP553" s="14">
        <v>7.9747173454603498E-2</v>
      </c>
      <c r="BQ553" s="14">
        <v>0.19574201172894401</v>
      </c>
      <c r="BR553" s="14">
        <v>0.15960895286017901</v>
      </c>
      <c r="BS553" s="14">
        <v>0.11165367359165999</v>
      </c>
      <c r="BT553" s="14">
        <v>0.16631689309046699</v>
      </c>
    </row>
    <row r="554" spans="2:72" x14ac:dyDescent="0.35">
      <c r="B554" t="s">
        <v>205</v>
      </c>
      <c r="C554" s="14">
        <v>2.4324428649950498E-2</v>
      </c>
      <c r="D554" s="14">
        <v>2.15202199633188E-2</v>
      </c>
      <c r="E554" s="14">
        <v>2.6936157132317399E-2</v>
      </c>
      <c r="F554" s="14"/>
      <c r="G554" s="14">
        <v>2.5159201877716302E-2</v>
      </c>
      <c r="H554" s="14">
        <v>2.4220742641370401E-2</v>
      </c>
      <c r="I554" s="14">
        <v>3.0334945704854299E-2</v>
      </c>
      <c r="J554" s="14">
        <v>2.7975054483647201E-2</v>
      </c>
      <c r="K554" s="14">
        <v>2.0807663599003601E-2</v>
      </c>
      <c r="L554" s="14">
        <v>1.8355633365172201E-2</v>
      </c>
      <c r="M554" s="14"/>
      <c r="N554" s="14">
        <v>1.6712359346144501E-2</v>
      </c>
      <c r="O554" s="14">
        <v>2.4954089476860501E-2</v>
      </c>
      <c r="P554" s="14">
        <v>1.51055037655489E-2</v>
      </c>
      <c r="Q554" s="14">
        <v>3.9842579279344197E-2</v>
      </c>
      <c r="R554" s="14"/>
      <c r="S554" s="14">
        <v>1.7770840242242101E-2</v>
      </c>
      <c r="T554" s="14">
        <v>2.3781549858742201E-2</v>
      </c>
      <c r="U554" s="14">
        <v>3.7344658990496903E-2</v>
      </c>
      <c r="V554" s="14">
        <v>2.0501886706437902E-2</v>
      </c>
      <c r="W554" s="14">
        <v>2.0626340270116599E-2</v>
      </c>
      <c r="X554" s="14">
        <v>2.9777043622772E-2</v>
      </c>
      <c r="Y554" s="14">
        <v>3.5476095384306301E-2</v>
      </c>
      <c r="Z554" s="14">
        <v>1.75228220188249E-2</v>
      </c>
      <c r="AA554" s="14">
        <v>1.86512217889921E-2</v>
      </c>
      <c r="AB554" s="14">
        <v>2.1603507864416699E-2</v>
      </c>
      <c r="AC554" s="14">
        <v>2.4992083266795501E-2</v>
      </c>
      <c r="AD554" s="14">
        <v>3.3444776287699103E-2</v>
      </c>
      <c r="AE554" s="14"/>
      <c r="AF554" s="14">
        <v>3.4814316994130401E-2</v>
      </c>
      <c r="AG554" s="14">
        <v>2.6814858810228E-2</v>
      </c>
      <c r="AH554" s="14">
        <v>1.67579269663547E-2</v>
      </c>
      <c r="AI554" s="14">
        <v>1.1144160732470199E-2</v>
      </c>
      <c r="AJ554" s="14">
        <v>7.4663780154644397E-3</v>
      </c>
      <c r="AK554" s="14"/>
      <c r="AL554" s="14">
        <v>0.12626443347524399</v>
      </c>
      <c r="AM554" s="14">
        <v>7.4995420452671699E-2</v>
      </c>
      <c r="AN554" s="14">
        <v>2.9898527284104699E-2</v>
      </c>
      <c r="AO554" s="14">
        <v>2.3976131744173401E-2</v>
      </c>
      <c r="AP554" s="14">
        <v>2.5357028833988E-2</v>
      </c>
      <c r="AQ554" s="14">
        <v>1.80972663987293E-2</v>
      </c>
      <c r="AR554" s="14">
        <v>1.6471937704124501E-2</v>
      </c>
      <c r="AS554" s="14">
        <v>2.2258535532931299E-2</v>
      </c>
      <c r="AT554" s="14">
        <v>1.7766525805772999E-2</v>
      </c>
      <c r="AU554" s="14">
        <v>1.1485575121883199E-2</v>
      </c>
      <c r="AV554" s="14">
        <v>1.7759221262077501E-2</v>
      </c>
      <c r="AW554" s="14">
        <v>1.8871815947858899E-2</v>
      </c>
      <c r="AX554" s="14">
        <v>1.02347944199677E-2</v>
      </c>
      <c r="AY554" s="14">
        <v>6.1614827643102403E-3</v>
      </c>
      <c r="AZ554" s="14">
        <v>4.9631502681802397E-3</v>
      </c>
      <c r="BA554" s="14">
        <v>1.07280464225364E-2</v>
      </c>
      <c r="BB554" s="14"/>
      <c r="BC554" s="14">
        <v>2.0227006344039501E-2</v>
      </c>
      <c r="BD554" s="14">
        <v>2.6120080033946599E-2</v>
      </c>
      <c r="BE554" s="14"/>
      <c r="BF554" s="14">
        <v>1.0313476535548699E-2</v>
      </c>
      <c r="BG554" s="14">
        <v>1.1311075507506501E-2</v>
      </c>
      <c r="BH554" s="14">
        <v>2.76199520566177E-2</v>
      </c>
      <c r="BI554" s="14">
        <v>8.12337930541428E-2</v>
      </c>
      <c r="BJ554" s="14"/>
      <c r="BK554" s="14">
        <v>8.6320141364342896E-3</v>
      </c>
      <c r="BL554" s="14">
        <v>1.04020443886858E-2</v>
      </c>
      <c r="BM554" s="14">
        <v>1.69192868302015E-2</v>
      </c>
      <c r="BN554" s="14">
        <v>6.5254832595872503E-2</v>
      </c>
      <c r="BO554" s="14"/>
      <c r="BP554" s="14">
        <v>1.7156583388795499E-2</v>
      </c>
      <c r="BQ554" s="14">
        <v>2.2321370455064701E-2</v>
      </c>
      <c r="BR554" s="14">
        <v>1.46422762745633E-2</v>
      </c>
      <c r="BS554" s="14">
        <v>5.4800859814353904E-3</v>
      </c>
      <c r="BT554" s="14">
        <v>5.3187616698717403E-2</v>
      </c>
    </row>
    <row r="555" spans="2:72" x14ac:dyDescent="0.35">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row>
    <row r="556" spans="2:72" x14ac:dyDescent="0.35">
      <c r="B556" s="6" t="s">
        <v>259</v>
      </c>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row>
    <row r="557" spans="2:72" x14ac:dyDescent="0.35">
      <c r="B557" s="21" t="s">
        <v>106</v>
      </c>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row>
    <row r="558" spans="2:72" x14ac:dyDescent="0.35">
      <c r="B558" t="s">
        <v>197</v>
      </c>
      <c r="C558" s="14">
        <v>9.1254214077713294E-2</v>
      </c>
      <c r="D558" s="14">
        <v>0.103661327356321</v>
      </c>
      <c r="E558" s="14">
        <v>7.90526182499105E-2</v>
      </c>
      <c r="F558" s="14"/>
      <c r="G558" s="14">
        <v>0.139800927543897</v>
      </c>
      <c r="H558" s="14">
        <v>0.145842494380439</v>
      </c>
      <c r="I558" s="14">
        <v>0.124550431184175</v>
      </c>
      <c r="J558" s="14">
        <v>7.2120727190253794E-2</v>
      </c>
      <c r="K558" s="14">
        <v>4.7037599581383802E-2</v>
      </c>
      <c r="L558" s="14">
        <v>3.2747032096566098E-2</v>
      </c>
      <c r="M558" s="14"/>
      <c r="N558" s="14">
        <v>0.122373395041754</v>
      </c>
      <c r="O558" s="14">
        <v>7.9741554806491796E-2</v>
      </c>
      <c r="P558" s="14">
        <v>9.6541909238470697E-2</v>
      </c>
      <c r="Q558" s="14">
        <v>6.5862048473723803E-2</v>
      </c>
      <c r="R558" s="14"/>
      <c r="S558" s="14">
        <v>0.131811513372427</v>
      </c>
      <c r="T558" s="14">
        <v>7.8106649034949502E-2</v>
      </c>
      <c r="U558" s="14">
        <v>8.0277217226250294E-2</v>
      </c>
      <c r="V558" s="14">
        <v>0.117854922452877</v>
      </c>
      <c r="W558" s="14">
        <v>8.1054454471776699E-2</v>
      </c>
      <c r="X558" s="14">
        <v>0.104437928841151</v>
      </c>
      <c r="Y558" s="14">
        <v>7.7129466930744295E-2</v>
      </c>
      <c r="Z558" s="14">
        <v>8.3679979137008906E-2</v>
      </c>
      <c r="AA558" s="14">
        <v>8.2045464507024699E-2</v>
      </c>
      <c r="AB558" s="14">
        <v>7.0388645203227795E-2</v>
      </c>
      <c r="AC558" s="14">
        <v>6.1241809066606499E-2</v>
      </c>
      <c r="AD558" s="14">
        <v>8.6813075207170395E-2</v>
      </c>
      <c r="AE558" s="14"/>
      <c r="AF558" s="14">
        <v>6.9523468570933306E-2</v>
      </c>
      <c r="AG558" s="14">
        <v>6.8485394398656196E-2</v>
      </c>
      <c r="AH558" s="14">
        <v>0.10725330626762899</v>
      </c>
      <c r="AI558" s="14">
        <v>0.16322391134997799</v>
      </c>
      <c r="AJ558" s="14">
        <v>0.15543602261332801</v>
      </c>
      <c r="AK558" s="14"/>
      <c r="AL558" s="14">
        <v>7.30993546302562E-2</v>
      </c>
      <c r="AM558" s="14">
        <v>5.92832289584189E-2</v>
      </c>
      <c r="AN558" s="14">
        <v>6.3336762176347497E-2</v>
      </c>
      <c r="AO558" s="14">
        <v>5.1796010245367202E-2</v>
      </c>
      <c r="AP558" s="14">
        <v>6.8767257854698796E-2</v>
      </c>
      <c r="AQ558" s="14">
        <v>7.5129330607560593E-2</v>
      </c>
      <c r="AR558" s="14">
        <v>9.7448435731341598E-2</v>
      </c>
      <c r="AS558" s="14">
        <v>7.6317455494777198E-2</v>
      </c>
      <c r="AT558" s="14">
        <v>9.7495553299129803E-2</v>
      </c>
      <c r="AU558" s="14">
        <v>8.9224790104691698E-2</v>
      </c>
      <c r="AV558" s="14">
        <v>0.109840904772771</v>
      </c>
      <c r="AW558" s="14">
        <v>0.10979320350287999</v>
      </c>
      <c r="AX558" s="14">
        <v>0.12837218815906101</v>
      </c>
      <c r="AY558" s="14">
        <v>9.13912644813141E-2</v>
      </c>
      <c r="AZ558" s="14">
        <v>0.15064913950849099</v>
      </c>
      <c r="BA558" s="14">
        <v>0.18654849385082101</v>
      </c>
      <c r="BB558" s="14"/>
      <c r="BC558" s="14">
        <v>0.14509629452463199</v>
      </c>
      <c r="BD558" s="14">
        <v>6.7658499735000696E-2</v>
      </c>
      <c r="BE558" s="14"/>
      <c r="BF558" s="14">
        <v>8.10767814776229E-2</v>
      </c>
      <c r="BG558" s="14">
        <v>8.68254034257612E-2</v>
      </c>
      <c r="BH558" s="14">
        <v>0.10153094156781001</v>
      </c>
      <c r="BI558" s="14">
        <v>0.10418486491729199</v>
      </c>
      <c r="BJ558" s="14"/>
      <c r="BK558" s="14">
        <v>8.4776400689989206E-2</v>
      </c>
      <c r="BL558" s="14">
        <v>0.10229071883292799</v>
      </c>
      <c r="BM558" s="14">
        <v>0.101032001463979</v>
      </c>
      <c r="BN558" s="14">
        <v>7.27788883592176E-2</v>
      </c>
      <c r="BO558" s="14"/>
      <c r="BP558" s="14">
        <v>0.14563547293708901</v>
      </c>
      <c r="BQ558" s="14">
        <v>5.53782441346162E-2</v>
      </c>
      <c r="BR558" s="14">
        <v>2.7975581025575898E-2</v>
      </c>
      <c r="BS558" s="14">
        <v>0.118537454049569</v>
      </c>
      <c r="BT558" s="14">
        <v>6.4839256081821603E-2</v>
      </c>
    </row>
    <row r="559" spans="2:72" x14ac:dyDescent="0.35">
      <c r="B559" t="s">
        <v>198</v>
      </c>
      <c r="C559" s="14">
        <v>0.12357863294763401</v>
      </c>
      <c r="D559" s="14">
        <v>9.8532978045449804E-2</v>
      </c>
      <c r="E559" s="14">
        <v>0.14782210271573101</v>
      </c>
      <c r="F559" s="14"/>
      <c r="G559" s="14">
        <v>0.135933143414947</v>
      </c>
      <c r="H559" s="14">
        <v>0.131787206061144</v>
      </c>
      <c r="I559" s="14">
        <v>0.13071232919147099</v>
      </c>
      <c r="J559" s="14">
        <v>0.12710996271847699</v>
      </c>
      <c r="K559" s="14">
        <v>0.104858650466123</v>
      </c>
      <c r="L559" s="14">
        <v>0.112593528363714</v>
      </c>
      <c r="M559" s="14"/>
      <c r="N559" s="14">
        <v>0.10114424319132199</v>
      </c>
      <c r="O559" s="14">
        <v>0.12165299854275199</v>
      </c>
      <c r="P559" s="14">
        <v>0.122440758478616</v>
      </c>
      <c r="Q559" s="14">
        <v>0.15084418403841501</v>
      </c>
      <c r="R559" s="14"/>
      <c r="S559" s="14">
        <v>0.10584313592754099</v>
      </c>
      <c r="T559" s="14">
        <v>0.12762879060396401</v>
      </c>
      <c r="U559" s="14">
        <v>0.11434401917343801</v>
      </c>
      <c r="V559" s="14">
        <v>0.113110013551059</v>
      </c>
      <c r="W559" s="14">
        <v>0.130809397030452</v>
      </c>
      <c r="X559" s="14">
        <v>0.118216047204245</v>
      </c>
      <c r="Y559" s="14">
        <v>0.14429623696949401</v>
      </c>
      <c r="Z559" s="14">
        <v>0.101317216517205</v>
      </c>
      <c r="AA559" s="14">
        <v>0.13093751089762901</v>
      </c>
      <c r="AB559" s="14">
        <v>0.13559974570002001</v>
      </c>
      <c r="AC559" s="14">
        <v>0.14222423481251101</v>
      </c>
      <c r="AD559" s="14">
        <v>0.124382605095744</v>
      </c>
      <c r="AE559" s="14"/>
      <c r="AF559" s="14">
        <v>0.13812495947908901</v>
      </c>
      <c r="AG559" s="14">
        <v>0.126037241492678</v>
      </c>
      <c r="AH559" s="14">
        <v>0.116172610707631</v>
      </c>
      <c r="AI559" s="14">
        <v>0.102484590901581</v>
      </c>
      <c r="AJ559" s="14">
        <v>7.3420611778248698E-2</v>
      </c>
      <c r="AK559" s="14"/>
      <c r="AL559" s="14">
        <v>0.15875181542863601</v>
      </c>
      <c r="AM559" s="14">
        <v>0.18185663413710901</v>
      </c>
      <c r="AN559" s="14">
        <v>0.14637640460057999</v>
      </c>
      <c r="AO559" s="14">
        <v>0.15066942134390399</v>
      </c>
      <c r="AP559" s="14">
        <v>0.12603492004335201</v>
      </c>
      <c r="AQ559" s="14">
        <v>0.139448336143569</v>
      </c>
      <c r="AR559" s="14">
        <v>0.13908467142657599</v>
      </c>
      <c r="AS559" s="14">
        <v>0.108919122259712</v>
      </c>
      <c r="AT559" s="14">
        <v>0.119501322254103</v>
      </c>
      <c r="AU559" s="14">
        <v>7.9859476277966607E-2</v>
      </c>
      <c r="AV559" s="14">
        <v>0.11596270118870999</v>
      </c>
      <c r="AW559" s="14">
        <v>0.1089740910395</v>
      </c>
      <c r="AX559" s="14">
        <v>7.9741212674424702E-2</v>
      </c>
      <c r="AY559" s="14">
        <v>0.110677980244812</v>
      </c>
      <c r="AZ559" s="14">
        <v>0.122693752299111</v>
      </c>
      <c r="BA559" s="14">
        <v>9.1877095571050102E-2</v>
      </c>
      <c r="BB559" s="14"/>
      <c r="BC559" s="14">
        <v>0.13103380215452401</v>
      </c>
      <c r="BD559" s="14">
        <v>0.120311484993427</v>
      </c>
      <c r="BE559" s="14"/>
      <c r="BF559" s="14">
        <v>8.6672347494975099E-2</v>
      </c>
      <c r="BG559" s="14">
        <v>0.119820257668989</v>
      </c>
      <c r="BH559" s="14">
        <v>0.15072902717806899</v>
      </c>
      <c r="BI559" s="14">
        <v>0.15895335929705401</v>
      </c>
      <c r="BJ559" s="14"/>
      <c r="BK559" s="14">
        <v>8.2914112903019505E-2</v>
      </c>
      <c r="BL559" s="14">
        <v>9.7467030748982997E-2</v>
      </c>
      <c r="BM559" s="14">
        <v>0.12886888138073599</v>
      </c>
      <c r="BN559" s="14">
        <v>0.18110978435448299</v>
      </c>
      <c r="BO559" s="14"/>
      <c r="BP559" s="14">
        <v>0.14626316819132301</v>
      </c>
      <c r="BQ559" s="14">
        <v>8.4213584944994396E-2</v>
      </c>
      <c r="BR559" s="14">
        <v>8.6320296786297004E-2</v>
      </c>
      <c r="BS559" s="14">
        <v>7.3900324126842706E-2</v>
      </c>
      <c r="BT559" s="14">
        <v>0.18897041709739201</v>
      </c>
    </row>
    <row r="560" spans="2:72" x14ac:dyDescent="0.35">
      <c r="B560" t="s">
        <v>199</v>
      </c>
      <c r="C560" s="14">
        <v>3.8321840405344303E-2</v>
      </c>
      <c r="D560" s="14">
        <v>4.2673778310791E-2</v>
      </c>
      <c r="E560" s="14">
        <v>3.4014115217075702E-2</v>
      </c>
      <c r="F560" s="14"/>
      <c r="G560" s="14">
        <v>6.36426424227194E-2</v>
      </c>
      <c r="H560" s="14">
        <v>5.8555570870803299E-2</v>
      </c>
      <c r="I560" s="14">
        <v>3.8094745704569E-2</v>
      </c>
      <c r="J560" s="14">
        <v>3.3779509336917798E-2</v>
      </c>
      <c r="K560" s="14">
        <v>3.0541344347469201E-2</v>
      </c>
      <c r="L560" s="14">
        <v>1.4178345350556201E-2</v>
      </c>
      <c r="M560" s="14"/>
      <c r="N560" s="14">
        <v>3.0620393533258301E-2</v>
      </c>
      <c r="O560" s="14">
        <v>3.7731446607831502E-2</v>
      </c>
      <c r="P560" s="14">
        <v>5.0709303075129303E-2</v>
      </c>
      <c r="Q560" s="14">
        <v>3.6448490271953599E-2</v>
      </c>
      <c r="R560" s="14"/>
      <c r="S560" s="14">
        <v>5.1525720150641802E-2</v>
      </c>
      <c r="T560" s="14">
        <v>4.7007832849523902E-2</v>
      </c>
      <c r="U560" s="14">
        <v>3.2586330546040203E-2</v>
      </c>
      <c r="V560" s="14">
        <v>2.4698357999436499E-2</v>
      </c>
      <c r="W560" s="14">
        <v>3.3755423857052998E-2</v>
      </c>
      <c r="X560" s="14">
        <v>4.45858858758044E-2</v>
      </c>
      <c r="Y560" s="14">
        <v>3.3940970885448403E-2</v>
      </c>
      <c r="Z560" s="14">
        <v>3.3220340368690399E-2</v>
      </c>
      <c r="AA560" s="14">
        <v>3.9111158989104299E-2</v>
      </c>
      <c r="AB560" s="14">
        <v>3.44146719686792E-2</v>
      </c>
      <c r="AC560" s="14">
        <v>2.1968124865299601E-2</v>
      </c>
      <c r="AD560" s="14">
        <v>4.1668118068572201E-2</v>
      </c>
      <c r="AE560" s="14"/>
      <c r="AF560" s="14">
        <v>3.4793804759773603E-2</v>
      </c>
      <c r="AG560" s="14">
        <v>4.5916229034650702E-2</v>
      </c>
      <c r="AH560" s="14">
        <v>4.2459406543764303E-2</v>
      </c>
      <c r="AI560" s="14">
        <v>3.5022035599890998E-2</v>
      </c>
      <c r="AJ560" s="14">
        <v>5.2494772860638902E-2</v>
      </c>
      <c r="AK560" s="14"/>
      <c r="AL560" s="14">
        <v>3.5393398950461702E-2</v>
      </c>
      <c r="AM560" s="14">
        <v>5.99027932889898E-2</v>
      </c>
      <c r="AN560" s="14">
        <v>4.0535924294476201E-2</v>
      </c>
      <c r="AO560" s="14">
        <v>2.5921561144494499E-2</v>
      </c>
      <c r="AP560" s="14">
        <v>4.37499526457878E-2</v>
      </c>
      <c r="AQ560" s="14">
        <v>4.90342676893116E-2</v>
      </c>
      <c r="AR560" s="14">
        <v>3.8652249046385499E-2</v>
      </c>
      <c r="AS560" s="14">
        <v>3.4160286766169598E-2</v>
      </c>
      <c r="AT560" s="14">
        <v>3.04001282223752E-2</v>
      </c>
      <c r="AU560" s="14">
        <v>2.8866209709345399E-2</v>
      </c>
      <c r="AV560" s="14">
        <v>4.65943172380077E-2</v>
      </c>
      <c r="AW560" s="14">
        <v>3.47058187446928E-2</v>
      </c>
      <c r="AX560" s="14">
        <v>4.30990569729955E-2</v>
      </c>
      <c r="AY560" s="14">
        <v>4.2609435640868498E-2</v>
      </c>
      <c r="AZ560" s="14">
        <v>3.6165556999840101E-2</v>
      </c>
      <c r="BA560" s="14">
        <v>2.97778527615155E-2</v>
      </c>
      <c r="BB560" s="14"/>
      <c r="BC560" s="14">
        <v>4.54354802056312E-2</v>
      </c>
      <c r="BD560" s="14">
        <v>3.5204364050952799E-2</v>
      </c>
      <c r="BE560" s="14"/>
      <c r="BF560" s="14">
        <v>3.23540629213745E-2</v>
      </c>
      <c r="BG560" s="14">
        <v>3.59992659721564E-2</v>
      </c>
      <c r="BH560" s="14">
        <v>4.3144215857809899E-2</v>
      </c>
      <c r="BI560" s="14">
        <v>4.7576898177203897E-2</v>
      </c>
      <c r="BJ560" s="14"/>
      <c r="BK560" s="14">
        <v>3.0866216600126398E-2</v>
      </c>
      <c r="BL560" s="14">
        <v>4.5857143359188397E-2</v>
      </c>
      <c r="BM560" s="14">
        <v>4.1606904180009299E-2</v>
      </c>
      <c r="BN560" s="14">
        <v>3.4507774779938202E-2</v>
      </c>
      <c r="BO560" s="14"/>
      <c r="BP560" s="14">
        <v>4.0865945314973097E-2</v>
      </c>
      <c r="BQ560" s="14">
        <v>3.1700310628604303E-2</v>
      </c>
      <c r="BR560" s="14">
        <v>1.47335674276602E-2</v>
      </c>
      <c r="BS560" s="14">
        <v>2.92491047232014E-2</v>
      </c>
      <c r="BT560" s="14">
        <v>5.7782158366410603E-2</v>
      </c>
    </row>
    <row r="561" spans="2:72" x14ac:dyDescent="0.35">
      <c r="B561" t="s">
        <v>200</v>
      </c>
      <c r="C561" s="14">
        <v>0.113896858166932</v>
      </c>
      <c r="D561" s="14">
        <v>7.8723451104922307E-2</v>
      </c>
      <c r="E561" s="14">
        <v>0.14821942149101699</v>
      </c>
      <c r="F561" s="14"/>
      <c r="G561" s="14">
        <v>0.13956018156019501</v>
      </c>
      <c r="H561" s="14">
        <v>0.14324764653972499</v>
      </c>
      <c r="I561" s="14">
        <v>0.12696305604571301</v>
      </c>
      <c r="J561" s="14">
        <v>0.12133890676193</v>
      </c>
      <c r="K561" s="14">
        <v>9.27779856433711E-2</v>
      </c>
      <c r="L561" s="14">
        <v>7.0500775114953701E-2</v>
      </c>
      <c r="M561" s="14"/>
      <c r="N561" s="14">
        <v>9.4875160414137502E-2</v>
      </c>
      <c r="O561" s="14">
        <v>9.8868952853154002E-2</v>
      </c>
      <c r="P561" s="14">
        <v>0.12620546593609899</v>
      </c>
      <c r="Q561" s="14">
        <v>0.14006522054636</v>
      </c>
      <c r="R561" s="14"/>
      <c r="S561" s="14">
        <v>0.101909506780222</v>
      </c>
      <c r="T561" s="14">
        <v>0.114557598093388</v>
      </c>
      <c r="U561" s="14">
        <v>0.13178897149483501</v>
      </c>
      <c r="V561" s="14">
        <v>0.115695919174037</v>
      </c>
      <c r="W561" s="14">
        <v>0.126171712869349</v>
      </c>
      <c r="X561" s="14">
        <v>9.9172354350995098E-2</v>
      </c>
      <c r="Y561" s="14">
        <v>0.13235087148852301</v>
      </c>
      <c r="Z561" s="14">
        <v>0.11705231756421799</v>
      </c>
      <c r="AA561" s="14">
        <v>0.12648474672337201</v>
      </c>
      <c r="AB561" s="14">
        <v>9.4799873432426907E-2</v>
      </c>
      <c r="AC561" s="14">
        <v>0.115347075223056</v>
      </c>
      <c r="AD561" s="14">
        <v>8.46263724291067E-2</v>
      </c>
      <c r="AE561" s="14"/>
      <c r="AF561" s="14">
        <v>0.13360058204877301</v>
      </c>
      <c r="AG561" s="14">
        <v>0.13128246448053199</v>
      </c>
      <c r="AH561" s="14">
        <v>8.8707881167447794E-2</v>
      </c>
      <c r="AI561" s="14">
        <v>0.109416764778277</v>
      </c>
      <c r="AJ561" s="14">
        <v>0.109733853539426</v>
      </c>
      <c r="AK561" s="14"/>
      <c r="AL561" s="14">
        <v>0.111953769820093</v>
      </c>
      <c r="AM561" s="14">
        <v>0.14332317700643701</v>
      </c>
      <c r="AN561" s="14">
        <v>0.17699033930529001</v>
      </c>
      <c r="AO561" s="14">
        <v>0.16440776067381899</v>
      </c>
      <c r="AP561" s="14">
        <v>0.12345177538661301</v>
      </c>
      <c r="AQ561" s="14">
        <v>0.104910273268728</v>
      </c>
      <c r="AR561" s="14">
        <v>0.128301219305609</v>
      </c>
      <c r="AS561" s="14">
        <v>0.112244001818552</v>
      </c>
      <c r="AT561" s="14">
        <v>9.3434114915016103E-2</v>
      </c>
      <c r="AU561" s="14">
        <v>9.0921855435204604E-2</v>
      </c>
      <c r="AV561" s="14">
        <v>8.9345881916495506E-2</v>
      </c>
      <c r="AW561" s="14">
        <v>9.4891821733793694E-2</v>
      </c>
      <c r="AX561" s="14">
        <v>0.110783253939884</v>
      </c>
      <c r="AY561" s="14">
        <v>0.11833894171918299</v>
      </c>
      <c r="AZ561" s="14">
        <v>5.1275478161948301E-2</v>
      </c>
      <c r="BA561" s="14">
        <v>8.1799957625344893E-2</v>
      </c>
      <c r="BB561" s="14"/>
      <c r="BC561" s="14">
        <v>0.12850744697988101</v>
      </c>
      <c r="BD561" s="14">
        <v>0.10749392430651</v>
      </c>
      <c r="BE561" s="14"/>
      <c r="BF561" s="14">
        <v>6.9375451271192795E-2</v>
      </c>
      <c r="BG561" s="14">
        <v>0.10538579705699</v>
      </c>
      <c r="BH561" s="14">
        <v>0.14119320333809099</v>
      </c>
      <c r="BI561" s="14">
        <v>0.17751212779568401</v>
      </c>
      <c r="BJ561" s="14"/>
      <c r="BK561" s="14">
        <v>5.5275758757215597E-2</v>
      </c>
      <c r="BL561" s="14">
        <v>8.2013662795302603E-2</v>
      </c>
      <c r="BM561" s="14">
        <v>0.13155257846851701</v>
      </c>
      <c r="BN561" s="14">
        <v>0.175509185226774</v>
      </c>
      <c r="BO561" s="14"/>
      <c r="BP561" s="14">
        <v>0.13493303939103499</v>
      </c>
      <c r="BQ561" s="14">
        <v>7.8383886778935999E-2</v>
      </c>
      <c r="BR561" s="14">
        <v>5.85857675820061E-2</v>
      </c>
      <c r="BS561" s="14">
        <v>6.7673354629849594E-2</v>
      </c>
      <c r="BT561" s="14">
        <v>0.182083631786459</v>
      </c>
    </row>
    <row r="562" spans="2:72" x14ac:dyDescent="0.35">
      <c r="B562" t="s">
        <v>201</v>
      </c>
      <c r="C562" s="14">
        <v>0.24423622663619399</v>
      </c>
      <c r="D562" s="14">
        <v>0.28386196481413101</v>
      </c>
      <c r="E562" s="14">
        <v>0.20591819068029499</v>
      </c>
      <c r="F562" s="14"/>
      <c r="G562" s="14">
        <v>0.18833991217968801</v>
      </c>
      <c r="H562" s="14">
        <v>0.186261925345695</v>
      </c>
      <c r="I562" s="14">
        <v>0.214733521943475</v>
      </c>
      <c r="J562" s="14">
        <v>0.246645511281883</v>
      </c>
      <c r="K562" s="14">
        <v>0.29223617239458799</v>
      </c>
      <c r="L562" s="14">
        <v>0.31831146090844398</v>
      </c>
      <c r="M562" s="14"/>
      <c r="N562" s="14">
        <v>0.27968559005535898</v>
      </c>
      <c r="O562" s="14">
        <v>0.26680700311640598</v>
      </c>
      <c r="P562" s="14">
        <v>0.22909624444525001</v>
      </c>
      <c r="Q562" s="14">
        <v>0.196126602862459</v>
      </c>
      <c r="R562" s="14"/>
      <c r="S562" s="14">
        <v>0.23922194787555301</v>
      </c>
      <c r="T562" s="14">
        <v>0.26136301837248399</v>
      </c>
      <c r="U562" s="14">
        <v>0.22559130767562999</v>
      </c>
      <c r="V562" s="14">
        <v>0.25567170216871898</v>
      </c>
      <c r="W562" s="14">
        <v>0.229348193101197</v>
      </c>
      <c r="X562" s="14">
        <v>0.21592809359335299</v>
      </c>
      <c r="Y562" s="14">
        <v>0.23079193687675001</v>
      </c>
      <c r="Z562" s="14">
        <v>0.25755591409357798</v>
      </c>
      <c r="AA562" s="14">
        <v>0.24005635082374599</v>
      </c>
      <c r="AB562" s="14">
        <v>0.275044940320678</v>
      </c>
      <c r="AC562" s="14">
        <v>0.25447942152673803</v>
      </c>
      <c r="AD562" s="14">
        <v>0.252416370103345</v>
      </c>
      <c r="AE562" s="14"/>
      <c r="AF562" s="14">
        <v>0.221733219737518</v>
      </c>
      <c r="AG562" s="14">
        <v>0.26079420740847298</v>
      </c>
      <c r="AH562" s="14">
        <v>0.25464194541388302</v>
      </c>
      <c r="AI562" s="14">
        <v>0.23712419258482201</v>
      </c>
      <c r="AJ562" s="14">
        <v>0.20953415662123001</v>
      </c>
      <c r="AK562" s="14"/>
      <c r="AL562" s="14">
        <v>0.15865997652991501</v>
      </c>
      <c r="AM562" s="14">
        <v>0.127601469141635</v>
      </c>
      <c r="AN562" s="14">
        <v>0.19398952645161299</v>
      </c>
      <c r="AO562" s="14">
        <v>0.22397287430909599</v>
      </c>
      <c r="AP562" s="14">
        <v>0.22387530972908101</v>
      </c>
      <c r="AQ562" s="14">
        <v>0.247326704126685</v>
      </c>
      <c r="AR562" s="14">
        <v>0.22031109501335999</v>
      </c>
      <c r="AS562" s="14">
        <v>0.28378768151983402</v>
      </c>
      <c r="AT562" s="14">
        <v>0.29413333154107502</v>
      </c>
      <c r="AU562" s="14">
        <v>0.280754583964827</v>
      </c>
      <c r="AV562" s="14">
        <v>0.28092352527633702</v>
      </c>
      <c r="AW562" s="14">
        <v>0.27997221666281202</v>
      </c>
      <c r="AX562" s="14">
        <v>0.30092839075885602</v>
      </c>
      <c r="AY562" s="14">
        <v>0.251865148872848</v>
      </c>
      <c r="AZ562" s="14">
        <v>0.26287071126628903</v>
      </c>
      <c r="BA562" s="14">
        <v>0.23996991089217501</v>
      </c>
      <c r="BB562" s="14"/>
      <c r="BC562" s="14">
        <v>0.206756704381231</v>
      </c>
      <c r="BD562" s="14">
        <v>0.26066122532660202</v>
      </c>
      <c r="BE562" s="14"/>
      <c r="BF562" s="14">
        <v>0.33640263539648702</v>
      </c>
      <c r="BG562" s="14">
        <v>0.25978303309199602</v>
      </c>
      <c r="BH562" s="14">
        <v>0.186415981692623</v>
      </c>
      <c r="BI562" s="14">
        <v>0.120434592554306</v>
      </c>
      <c r="BJ562" s="14"/>
      <c r="BK562" s="14">
        <v>0.33480951154782701</v>
      </c>
      <c r="BL562" s="14">
        <v>0.27921440937079001</v>
      </c>
      <c r="BM562" s="14">
        <v>0.231639882426805</v>
      </c>
      <c r="BN562" s="14">
        <v>0.137328696887042</v>
      </c>
      <c r="BO562" s="14"/>
      <c r="BP562" s="14">
        <v>0.20178074615240199</v>
      </c>
      <c r="BQ562" s="14">
        <v>0.28665495370530603</v>
      </c>
      <c r="BR562" s="14">
        <v>0.33198761653252801</v>
      </c>
      <c r="BS562" s="14">
        <v>0.33237548371658399</v>
      </c>
      <c r="BT562" s="14">
        <v>0.13862957158271</v>
      </c>
    </row>
    <row r="563" spans="2:72" x14ac:dyDescent="0.35">
      <c r="B563" t="s">
        <v>202</v>
      </c>
      <c r="C563" s="14">
        <v>0.15585889229990399</v>
      </c>
      <c r="D563" s="14">
        <v>0.188799017619873</v>
      </c>
      <c r="E563" s="14">
        <v>0.12441448413733899</v>
      </c>
      <c r="F563" s="14"/>
      <c r="G563" s="14">
        <v>0.16068218463547301</v>
      </c>
      <c r="H563" s="14">
        <v>0.16461330309913899</v>
      </c>
      <c r="I563" s="14">
        <v>0.142266843053581</v>
      </c>
      <c r="J563" s="14">
        <v>0.12416781329818399</v>
      </c>
      <c r="K563" s="14">
        <v>0.15060799886807899</v>
      </c>
      <c r="L563" s="14">
        <v>0.18585237443625099</v>
      </c>
      <c r="M563" s="14"/>
      <c r="N563" s="14">
        <v>0.18100001829539</v>
      </c>
      <c r="O563" s="14">
        <v>0.140516329207305</v>
      </c>
      <c r="P563" s="14">
        <v>0.16680612137628001</v>
      </c>
      <c r="Q563" s="14">
        <v>0.13390328677090499</v>
      </c>
      <c r="R563" s="14"/>
      <c r="S563" s="14">
        <v>0.19233590709646001</v>
      </c>
      <c r="T563" s="14">
        <v>0.13630361058169499</v>
      </c>
      <c r="U563" s="14">
        <v>0.15249699894824301</v>
      </c>
      <c r="V563" s="14">
        <v>0.13553144305262199</v>
      </c>
      <c r="W563" s="14">
        <v>0.138547930321333</v>
      </c>
      <c r="X563" s="14">
        <v>0.16183981951594101</v>
      </c>
      <c r="Y563" s="14">
        <v>0.13055381086458501</v>
      </c>
      <c r="Z563" s="14">
        <v>0.18390815597330001</v>
      </c>
      <c r="AA563" s="14">
        <v>0.158556961928636</v>
      </c>
      <c r="AB563" s="14">
        <v>0.15963131539081199</v>
      </c>
      <c r="AC563" s="14">
        <v>0.14987996633424899</v>
      </c>
      <c r="AD563" s="14">
        <v>0.18168400211861299</v>
      </c>
      <c r="AE563" s="14"/>
      <c r="AF563" s="14">
        <v>0.13917663684861201</v>
      </c>
      <c r="AG563" s="14">
        <v>0.126665765679844</v>
      </c>
      <c r="AH563" s="14">
        <v>0.16643855037059499</v>
      </c>
      <c r="AI563" s="14">
        <v>0.182062408219865</v>
      </c>
      <c r="AJ563" s="14">
        <v>0.25698278067335001</v>
      </c>
      <c r="AK563" s="14"/>
      <c r="AL563" s="14">
        <v>0.119189541599029</v>
      </c>
      <c r="AM563" s="14">
        <v>0.112477442683138</v>
      </c>
      <c r="AN563" s="14">
        <v>0.100347636762327</v>
      </c>
      <c r="AO563" s="14">
        <v>0.11241868008933301</v>
      </c>
      <c r="AP563" s="14">
        <v>0.15475441987270799</v>
      </c>
      <c r="AQ563" s="14">
        <v>0.15207107930236499</v>
      </c>
      <c r="AR563" s="14">
        <v>0.17696214243314501</v>
      </c>
      <c r="AS563" s="14">
        <v>0.140569164075007</v>
      </c>
      <c r="AT563" s="14">
        <v>0.144402565852012</v>
      </c>
      <c r="AU563" s="14">
        <v>0.209225922040399</v>
      </c>
      <c r="AV563" s="14">
        <v>0.166203586034259</v>
      </c>
      <c r="AW563" s="14">
        <v>0.14448606731249999</v>
      </c>
      <c r="AX563" s="14">
        <v>0.16816114939641399</v>
      </c>
      <c r="AY563" s="14">
        <v>0.211567107431748</v>
      </c>
      <c r="AZ563" s="14">
        <v>0.25317107411442702</v>
      </c>
      <c r="BA563" s="14">
        <v>0.22314087629496401</v>
      </c>
      <c r="BB563" s="14"/>
      <c r="BC563" s="14">
        <v>0.179086305897451</v>
      </c>
      <c r="BD563" s="14">
        <v>0.14567972738616999</v>
      </c>
      <c r="BE563" s="14"/>
      <c r="BF563" s="14">
        <v>0.187834112316934</v>
      </c>
      <c r="BG563" s="14">
        <v>0.14656483211776999</v>
      </c>
      <c r="BH563" s="14">
        <v>0.149398469988583</v>
      </c>
      <c r="BI563" s="14">
        <v>0.123656118563385</v>
      </c>
      <c r="BJ563" s="14"/>
      <c r="BK563" s="14">
        <v>0.194046753254907</v>
      </c>
      <c r="BL563" s="14">
        <v>0.17580457039441599</v>
      </c>
      <c r="BM563" s="14">
        <v>0.150827968301397</v>
      </c>
      <c r="BN563" s="14">
        <v>0.105863368654874</v>
      </c>
      <c r="BO563" s="14"/>
      <c r="BP563" s="14">
        <v>0.175811994296802</v>
      </c>
      <c r="BQ563" s="14">
        <v>0.13317202173397799</v>
      </c>
      <c r="BR563" s="14">
        <v>0.19154256527777899</v>
      </c>
      <c r="BS563" s="14">
        <v>0.206311547394467</v>
      </c>
      <c r="BT563" s="14">
        <v>9.13816497870482E-2</v>
      </c>
    </row>
    <row r="564" spans="2:72" x14ac:dyDescent="0.35">
      <c r="B564" t="s">
        <v>203</v>
      </c>
      <c r="C564" s="14">
        <v>1.6900423261174701E-2</v>
      </c>
      <c r="D564" s="14">
        <v>2.0032154514174502E-2</v>
      </c>
      <c r="E564" s="14">
        <v>1.39201468339307E-2</v>
      </c>
      <c r="F564" s="14"/>
      <c r="G564" s="14">
        <v>3.3505858836828502E-2</v>
      </c>
      <c r="H564" s="14">
        <v>3.18086602968565E-2</v>
      </c>
      <c r="I564" s="14">
        <v>1.9776169631758898E-2</v>
      </c>
      <c r="J564" s="14">
        <v>1.3199344653245199E-2</v>
      </c>
      <c r="K564" s="14">
        <v>4.2516884174976302E-3</v>
      </c>
      <c r="L564" s="14">
        <v>2.9162445524095202E-3</v>
      </c>
      <c r="M564" s="14"/>
      <c r="N564" s="14">
        <v>1.8211531489382499E-2</v>
      </c>
      <c r="O564" s="14">
        <v>1.5024200940508201E-2</v>
      </c>
      <c r="P564" s="14">
        <v>1.7953475762038502E-2</v>
      </c>
      <c r="Q564" s="14">
        <v>1.67703226042532E-2</v>
      </c>
      <c r="R564" s="14"/>
      <c r="S564" s="14">
        <v>2.7240138735762299E-2</v>
      </c>
      <c r="T564" s="14">
        <v>1.00109450131191E-2</v>
      </c>
      <c r="U564" s="14">
        <v>8.7189181753668694E-3</v>
      </c>
      <c r="V564" s="14">
        <v>1.7677879599563101E-2</v>
      </c>
      <c r="W564" s="14">
        <v>1.64926924822466E-2</v>
      </c>
      <c r="X564" s="14">
        <v>2.3019964572681399E-2</v>
      </c>
      <c r="Y564" s="14">
        <v>1.2338626885397301E-2</v>
      </c>
      <c r="Z564" s="14">
        <v>2.66808808612224E-2</v>
      </c>
      <c r="AA564" s="14">
        <v>1.9473790705507601E-2</v>
      </c>
      <c r="AB564" s="14">
        <v>1.4688341331544201E-2</v>
      </c>
      <c r="AC564" s="14">
        <v>9.8352235088555902E-3</v>
      </c>
      <c r="AD564" s="14">
        <v>8.6747352037657693E-3</v>
      </c>
      <c r="AE564" s="14"/>
      <c r="AF564" s="14">
        <v>1.19320437081438E-2</v>
      </c>
      <c r="AG564" s="14">
        <v>1.7882460419498699E-2</v>
      </c>
      <c r="AH564" s="14">
        <v>1.5056808318519599E-2</v>
      </c>
      <c r="AI564" s="14">
        <v>2.9001654002478599E-2</v>
      </c>
      <c r="AJ564" s="14">
        <v>1.6825494469091699E-2</v>
      </c>
      <c r="AK564" s="14"/>
      <c r="AL564" s="14">
        <v>1.1221214941694599E-2</v>
      </c>
      <c r="AM564" s="14">
        <v>3.3948894653520703E-2</v>
      </c>
      <c r="AN564" s="14">
        <v>1.17226023282983E-2</v>
      </c>
      <c r="AO564" s="14">
        <v>1.4400143915792399E-2</v>
      </c>
      <c r="AP564" s="14">
        <v>1.82955340957143E-2</v>
      </c>
      <c r="AQ564" s="14">
        <v>1.6752403182109701E-2</v>
      </c>
      <c r="AR564" s="14">
        <v>1.9159159580128999E-2</v>
      </c>
      <c r="AS564" s="14">
        <v>1.8116422612832202E-2</v>
      </c>
      <c r="AT564" s="14">
        <v>1.64697341693473E-2</v>
      </c>
      <c r="AU564" s="14">
        <v>1.8790789924923799E-2</v>
      </c>
      <c r="AV564" s="14">
        <v>1.1473114623154699E-2</v>
      </c>
      <c r="AW564" s="14">
        <v>1.3888742647310499E-2</v>
      </c>
      <c r="AX564" s="14">
        <v>1.0062534966064299E-2</v>
      </c>
      <c r="AY564" s="14">
        <v>3.0303442437320499E-2</v>
      </c>
      <c r="AZ564" s="14">
        <v>0</v>
      </c>
      <c r="BA564" s="14">
        <v>2.8144145856845E-2</v>
      </c>
      <c r="BB564" s="14"/>
      <c r="BC564" s="14">
        <v>2.8265046225401599E-2</v>
      </c>
      <c r="BD564" s="14">
        <v>1.19199991235731E-2</v>
      </c>
      <c r="BE564" s="14"/>
      <c r="BF564" s="14">
        <v>7.6203011976820499E-3</v>
      </c>
      <c r="BG564" s="14">
        <v>1.3005836576878E-2</v>
      </c>
      <c r="BH564" s="14">
        <v>2.72614401907697E-2</v>
      </c>
      <c r="BI564" s="14">
        <v>2.63691779602689E-2</v>
      </c>
      <c r="BJ564" s="14"/>
      <c r="BK564" s="14">
        <v>1.0652968672181001E-2</v>
      </c>
      <c r="BL564" s="14">
        <v>1.36996360876685E-2</v>
      </c>
      <c r="BM564" s="14">
        <v>1.98875717726971E-2</v>
      </c>
      <c r="BN564" s="14">
        <v>2.1492054399735401E-2</v>
      </c>
      <c r="BO564" s="14"/>
      <c r="BP564" s="14">
        <v>2.4418807239101999E-2</v>
      </c>
      <c r="BQ564" s="14">
        <v>6.8145675342821902E-3</v>
      </c>
      <c r="BR564" s="14">
        <v>2.39161484718755E-3</v>
      </c>
      <c r="BS564" s="14">
        <v>1.18261144763729E-2</v>
      </c>
      <c r="BT564" s="14">
        <v>2.6911416690273901E-2</v>
      </c>
    </row>
    <row r="565" spans="2:72" x14ac:dyDescent="0.35">
      <c r="B565" t="s">
        <v>204</v>
      </c>
      <c r="C565" s="14">
        <v>0.15809447595929099</v>
      </c>
      <c r="D565" s="14">
        <v>0.13573791883456901</v>
      </c>
      <c r="E565" s="14">
        <v>0.17989760488862799</v>
      </c>
      <c r="F565" s="14"/>
      <c r="G565" s="14">
        <v>8.6975263453818799E-2</v>
      </c>
      <c r="H565" s="14">
        <v>0.102398055870315</v>
      </c>
      <c r="I565" s="14">
        <v>0.15537403222975801</v>
      </c>
      <c r="J565" s="14">
        <v>0.19284238609545301</v>
      </c>
      <c r="K565" s="14">
        <v>0.204311729096916</v>
      </c>
      <c r="L565" s="14">
        <v>0.19353793796802701</v>
      </c>
      <c r="M565" s="14"/>
      <c r="N565" s="14">
        <v>0.13926419140645799</v>
      </c>
      <c r="O565" s="14">
        <v>0.18449778725819199</v>
      </c>
      <c r="P565" s="14">
        <v>0.144424157260273</v>
      </c>
      <c r="Q565" s="14">
        <v>0.16236604630490301</v>
      </c>
      <c r="R565" s="14"/>
      <c r="S565" s="14">
        <v>0.110712308626226</v>
      </c>
      <c r="T565" s="14">
        <v>0.168482503094672</v>
      </c>
      <c r="U565" s="14">
        <v>0.176428296924693</v>
      </c>
      <c r="V565" s="14">
        <v>0.16030431420278199</v>
      </c>
      <c r="W565" s="14">
        <v>0.17474266217481199</v>
      </c>
      <c r="X565" s="14">
        <v>0.165500039842048</v>
      </c>
      <c r="Y565" s="14">
        <v>0.17063026461161299</v>
      </c>
      <c r="Z565" s="14">
        <v>0.16085285224381801</v>
      </c>
      <c r="AA565" s="14">
        <v>0.15916438383697001</v>
      </c>
      <c r="AB565" s="14">
        <v>0.15328064126200699</v>
      </c>
      <c r="AC565" s="14">
        <v>0.16855019707007601</v>
      </c>
      <c r="AD565" s="14">
        <v>0.17362675861722701</v>
      </c>
      <c r="AE565" s="14"/>
      <c r="AF565" s="14">
        <v>0.164406512292218</v>
      </c>
      <c r="AG565" s="14">
        <v>0.15637668971531099</v>
      </c>
      <c r="AH565" s="14">
        <v>0.175449514414837</v>
      </c>
      <c r="AI565" s="14">
        <v>0.11861545246216899</v>
      </c>
      <c r="AJ565" s="14">
        <v>0.100006532386574</v>
      </c>
      <c r="AK565" s="14"/>
      <c r="AL565" s="14">
        <v>0.124785897559112</v>
      </c>
      <c r="AM565" s="14">
        <v>0.17355134107402001</v>
      </c>
      <c r="AN565" s="14">
        <v>0.16748789137898901</v>
      </c>
      <c r="AO565" s="14">
        <v>0.17057440366958901</v>
      </c>
      <c r="AP565" s="14">
        <v>0.15521049199926201</v>
      </c>
      <c r="AQ565" s="14">
        <v>0.15502324921684399</v>
      </c>
      <c r="AR565" s="14">
        <v>0.138636259876601</v>
      </c>
      <c r="AS565" s="14">
        <v>0.181489211101208</v>
      </c>
      <c r="AT565" s="14">
        <v>0.16893079963205901</v>
      </c>
      <c r="AU565" s="14">
        <v>0.158003230185122</v>
      </c>
      <c r="AV565" s="14">
        <v>0.13320562386281901</v>
      </c>
      <c r="AW565" s="14">
        <v>0.181809090353626</v>
      </c>
      <c r="AX565" s="14">
        <v>0.13448492087738401</v>
      </c>
      <c r="AY565" s="14">
        <v>0.122155828418816</v>
      </c>
      <c r="AZ565" s="14">
        <v>0.118301578058399</v>
      </c>
      <c r="BA565" s="14">
        <v>9.9752122590358802E-2</v>
      </c>
      <c r="BB565" s="14"/>
      <c r="BC565" s="14">
        <v>0.103277191429494</v>
      </c>
      <c r="BD565" s="14">
        <v>0.182117563033042</v>
      </c>
      <c r="BE565" s="14"/>
      <c r="BF565" s="14">
        <v>0.162918667000406</v>
      </c>
      <c r="BG565" s="14">
        <v>0.17681227016977399</v>
      </c>
      <c r="BH565" s="14">
        <v>0.14268166639106</v>
      </c>
      <c r="BI565" s="14">
        <v>0.13024469690819901</v>
      </c>
      <c r="BJ565" s="14"/>
      <c r="BK565" s="14">
        <v>0.16485172033822801</v>
      </c>
      <c r="BL565" s="14">
        <v>0.16238367099149301</v>
      </c>
      <c r="BM565" s="14">
        <v>0.14556471129776399</v>
      </c>
      <c r="BN565" s="14">
        <v>0.167603207277048</v>
      </c>
      <c r="BO565" s="14"/>
      <c r="BP565" s="14">
        <v>9.5527006787989102E-2</v>
      </c>
      <c r="BQ565" s="14">
        <v>0.24841918254194001</v>
      </c>
      <c r="BR565" s="14">
        <v>0.214180681062898</v>
      </c>
      <c r="BS565" s="14">
        <v>0.13620663310780901</v>
      </c>
      <c r="BT565" s="14">
        <v>0.15590326438223301</v>
      </c>
    </row>
    <row r="566" spans="2:72" x14ac:dyDescent="0.35">
      <c r="B566" t="s">
        <v>205</v>
      </c>
      <c r="C566" s="14">
        <v>5.7858436245812203E-2</v>
      </c>
      <c r="D566" s="14">
        <v>4.7977409399769001E-2</v>
      </c>
      <c r="E566" s="14">
        <v>6.6741315786074507E-2</v>
      </c>
      <c r="F566" s="14"/>
      <c r="G566" s="14">
        <v>5.1559885952434603E-2</v>
      </c>
      <c r="H566" s="14">
        <v>3.5485137535882401E-2</v>
      </c>
      <c r="I566" s="14">
        <v>4.7528871015499297E-2</v>
      </c>
      <c r="J566" s="14">
        <v>6.8795838663655698E-2</v>
      </c>
      <c r="K566" s="14">
        <v>7.3376831184572E-2</v>
      </c>
      <c r="L566" s="14">
        <v>6.9362301209078395E-2</v>
      </c>
      <c r="M566" s="14"/>
      <c r="N566" s="14">
        <v>3.2825476572937398E-2</v>
      </c>
      <c r="O566" s="14">
        <v>5.5159726667358903E-2</v>
      </c>
      <c r="P566" s="14">
        <v>4.5822564427843701E-2</v>
      </c>
      <c r="Q566" s="14">
        <v>9.7613798127027696E-2</v>
      </c>
      <c r="R566" s="14"/>
      <c r="S566" s="14">
        <v>3.9399821435165697E-2</v>
      </c>
      <c r="T566" s="14">
        <v>5.6539052356205502E-2</v>
      </c>
      <c r="U566" s="14">
        <v>7.7767939835503397E-2</v>
      </c>
      <c r="V566" s="14">
        <v>5.9455447798904597E-2</v>
      </c>
      <c r="W566" s="14">
        <v>6.9077533691781004E-2</v>
      </c>
      <c r="X566" s="14">
        <v>6.7299866203780603E-2</v>
      </c>
      <c r="Y566" s="14">
        <v>6.79678144874446E-2</v>
      </c>
      <c r="Z566" s="14">
        <v>3.5732343240959398E-2</v>
      </c>
      <c r="AA566" s="14">
        <v>4.4169631588011002E-2</v>
      </c>
      <c r="AB566" s="14">
        <v>6.2151825390604397E-2</v>
      </c>
      <c r="AC566" s="14">
        <v>7.6473947592608102E-2</v>
      </c>
      <c r="AD566" s="14">
        <v>4.61079631564556E-2</v>
      </c>
      <c r="AE566" s="14"/>
      <c r="AF566" s="14">
        <v>8.6708772554938807E-2</v>
      </c>
      <c r="AG566" s="14">
        <v>6.6559547370355895E-2</v>
      </c>
      <c r="AH566" s="14">
        <v>3.3819976795693298E-2</v>
      </c>
      <c r="AI566" s="14">
        <v>2.3048990100939099E-2</v>
      </c>
      <c r="AJ566" s="14">
        <v>2.55657750581125E-2</v>
      </c>
      <c r="AK566" s="14"/>
      <c r="AL566" s="14">
        <v>0.20694503054080199</v>
      </c>
      <c r="AM566" s="14">
        <v>0.108055019056731</v>
      </c>
      <c r="AN566" s="14">
        <v>9.9212912702078104E-2</v>
      </c>
      <c r="AO566" s="14">
        <v>8.5839144608605103E-2</v>
      </c>
      <c r="AP566" s="14">
        <v>8.5860338372783604E-2</v>
      </c>
      <c r="AQ566" s="14">
        <v>6.0304356462828002E-2</v>
      </c>
      <c r="AR566" s="14">
        <v>4.1444767586853302E-2</v>
      </c>
      <c r="AS566" s="14">
        <v>4.4396654351907601E-2</v>
      </c>
      <c r="AT566" s="14">
        <v>3.5232450114881797E-2</v>
      </c>
      <c r="AU566" s="14">
        <v>4.4353142357520102E-2</v>
      </c>
      <c r="AV566" s="14">
        <v>4.6450345087447102E-2</v>
      </c>
      <c r="AW566" s="14">
        <v>3.1478948002884997E-2</v>
      </c>
      <c r="AX566" s="14">
        <v>2.4367292254916299E-2</v>
      </c>
      <c r="AY566" s="14">
        <v>2.1090850753089099E-2</v>
      </c>
      <c r="AZ566" s="14">
        <v>4.8727095914939704E-3</v>
      </c>
      <c r="BA566" s="14">
        <v>1.8989544556925499E-2</v>
      </c>
      <c r="BB566" s="14"/>
      <c r="BC566" s="14">
        <v>3.2541728201753398E-2</v>
      </c>
      <c r="BD566" s="14">
        <v>6.89532120447226E-2</v>
      </c>
      <c r="BE566" s="14"/>
      <c r="BF566" s="14">
        <v>3.5745640923326098E-2</v>
      </c>
      <c r="BG566" s="14">
        <v>5.58033039196867E-2</v>
      </c>
      <c r="BH566" s="14">
        <v>5.76450537951839E-2</v>
      </c>
      <c r="BI566" s="14">
        <v>0.111068163826607</v>
      </c>
      <c r="BJ566" s="14"/>
      <c r="BK566" s="14">
        <v>4.1806557236505802E-2</v>
      </c>
      <c r="BL566" s="14">
        <v>4.1269157419229902E-2</v>
      </c>
      <c r="BM566" s="14">
        <v>4.9019500708095701E-2</v>
      </c>
      <c r="BN566" s="14">
        <v>0.10380704006088801</v>
      </c>
      <c r="BO566" s="14"/>
      <c r="BP566" s="14">
        <v>3.4763819689284298E-2</v>
      </c>
      <c r="BQ566" s="14">
        <v>7.5263247997342894E-2</v>
      </c>
      <c r="BR566" s="14">
        <v>7.2282309458069197E-2</v>
      </c>
      <c r="BS566" s="14">
        <v>2.3919983775304299E-2</v>
      </c>
      <c r="BT566" s="14">
        <v>9.3498634225651994E-2</v>
      </c>
    </row>
    <row r="567" spans="2:72" x14ac:dyDescent="0.35">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row>
    <row r="568" spans="2:72" x14ac:dyDescent="0.35">
      <c r="B568" s="6" t="s">
        <v>260</v>
      </c>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row>
    <row r="569" spans="2:72" x14ac:dyDescent="0.35">
      <c r="B569" s="21" t="s">
        <v>106</v>
      </c>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row>
    <row r="570" spans="2:72" x14ac:dyDescent="0.35">
      <c r="B570" t="s">
        <v>197</v>
      </c>
      <c r="C570" s="14">
        <v>0.12046395104134799</v>
      </c>
      <c r="D570" s="14">
        <v>0.130457023236355</v>
      </c>
      <c r="E570" s="14">
        <v>0.11099299917097601</v>
      </c>
      <c r="F570" s="14"/>
      <c r="G570" s="14">
        <v>0.16475030873995899</v>
      </c>
      <c r="H570" s="14">
        <v>0.18569648079505699</v>
      </c>
      <c r="I570" s="14">
        <v>0.14874434292056199</v>
      </c>
      <c r="J570" s="14">
        <v>0.107930896051881</v>
      </c>
      <c r="K570" s="14">
        <v>7.5190506686715203E-2</v>
      </c>
      <c r="L570" s="14">
        <v>5.5558210338154203E-2</v>
      </c>
      <c r="M570" s="14"/>
      <c r="N570" s="14">
        <v>0.15219666348953501</v>
      </c>
      <c r="O570" s="14">
        <v>0.104077307157944</v>
      </c>
      <c r="P570" s="14">
        <v>0.121920220549655</v>
      </c>
      <c r="Q570" s="14">
        <v>0.10330434097482501</v>
      </c>
      <c r="R570" s="14"/>
      <c r="S570" s="14">
        <v>0.18433966051352099</v>
      </c>
      <c r="T570" s="14">
        <v>9.7019970174615E-2</v>
      </c>
      <c r="U570" s="14">
        <v>0.125988008748666</v>
      </c>
      <c r="V570" s="14">
        <v>0.101579679273114</v>
      </c>
      <c r="W570" s="14">
        <v>0.12429577787764499</v>
      </c>
      <c r="X570" s="14">
        <v>0.133681659098385</v>
      </c>
      <c r="Y570" s="14">
        <v>9.9737046730699302E-2</v>
      </c>
      <c r="Z570" s="14">
        <v>0.112725175392032</v>
      </c>
      <c r="AA570" s="14">
        <v>0.107046299913074</v>
      </c>
      <c r="AB570" s="14">
        <v>0.114457397764721</v>
      </c>
      <c r="AC570" s="14">
        <v>8.5545627121316706E-2</v>
      </c>
      <c r="AD570" s="14">
        <v>0.108298569853344</v>
      </c>
      <c r="AE570" s="14"/>
      <c r="AF570" s="14">
        <v>9.8820340207849605E-2</v>
      </c>
      <c r="AG570" s="14">
        <v>0.10619143011135899</v>
      </c>
      <c r="AH570" s="14">
        <v>0.13375824394358299</v>
      </c>
      <c r="AI570" s="14">
        <v>0.18221202400578601</v>
      </c>
      <c r="AJ570" s="14">
        <v>0.22219316166375799</v>
      </c>
      <c r="AK570" s="14"/>
      <c r="AL570" s="14">
        <v>9.4763869598755004E-2</v>
      </c>
      <c r="AM570" s="14">
        <v>0.11530487961340501</v>
      </c>
      <c r="AN570" s="14">
        <v>7.0340530293078296E-2</v>
      </c>
      <c r="AO570" s="14">
        <v>8.90220374052305E-2</v>
      </c>
      <c r="AP570" s="14">
        <v>0.102591170091005</v>
      </c>
      <c r="AQ570" s="14">
        <v>0.11854493440538801</v>
      </c>
      <c r="AR570" s="14">
        <v>0.122833380550591</v>
      </c>
      <c r="AS570" s="14">
        <v>0.115107514392727</v>
      </c>
      <c r="AT570" s="14">
        <v>9.4754122190760404E-2</v>
      </c>
      <c r="AU570" s="14">
        <v>0.119410240981816</v>
      </c>
      <c r="AV570" s="14">
        <v>0.14116115941009799</v>
      </c>
      <c r="AW570" s="14">
        <v>0.14055967169068101</v>
      </c>
      <c r="AX570" s="14">
        <v>0.150980547799312</v>
      </c>
      <c r="AY570" s="14">
        <v>0.142378859445105</v>
      </c>
      <c r="AZ570" s="14">
        <v>0.14794342263973001</v>
      </c>
      <c r="BA570" s="14">
        <v>0.22294107530325</v>
      </c>
      <c r="BB570" s="14"/>
      <c r="BC570" s="14">
        <v>0.178699858675581</v>
      </c>
      <c r="BD570" s="14">
        <v>9.4942689054069204E-2</v>
      </c>
      <c r="BE570" s="14"/>
      <c r="BF570" s="14">
        <v>0.109437398623421</v>
      </c>
      <c r="BG570" s="14">
        <v>0.113468796200381</v>
      </c>
      <c r="BH570" s="14">
        <v>0.14305297618760901</v>
      </c>
      <c r="BI570" s="14">
        <v>0.117492840925724</v>
      </c>
      <c r="BJ570" s="14"/>
      <c r="BK570" s="14">
        <v>0.110124317455722</v>
      </c>
      <c r="BL570" s="14">
        <v>0.13449205017727001</v>
      </c>
      <c r="BM570" s="14">
        <v>0.123133499009999</v>
      </c>
      <c r="BN570" s="14">
        <v>0.115182468417524</v>
      </c>
      <c r="BO570" s="14"/>
      <c r="BP570" s="14">
        <v>0.178318373490232</v>
      </c>
      <c r="BQ570" s="14">
        <v>7.9671199942435295E-2</v>
      </c>
      <c r="BR570" s="14">
        <v>4.3525436357375498E-2</v>
      </c>
      <c r="BS570" s="14">
        <v>0.15684354481653701</v>
      </c>
      <c r="BT570" s="14">
        <v>9.0792965180321303E-2</v>
      </c>
    </row>
    <row r="571" spans="2:72" x14ac:dyDescent="0.35">
      <c r="B571" t="s">
        <v>198</v>
      </c>
      <c r="C571" s="14">
        <v>6.8214191989814696E-2</v>
      </c>
      <c r="D571" s="14">
        <v>6.6859496984567404E-2</v>
      </c>
      <c r="E571" s="14">
        <v>6.9332364021790396E-2</v>
      </c>
      <c r="F571" s="14"/>
      <c r="G571" s="14">
        <v>7.4980560719947298E-2</v>
      </c>
      <c r="H571" s="14">
        <v>7.5251805562620094E-2</v>
      </c>
      <c r="I571" s="14">
        <v>7.6198912068446603E-2</v>
      </c>
      <c r="J571" s="14">
        <v>6.7771708894249993E-2</v>
      </c>
      <c r="K571" s="14">
        <v>5.7567344656016102E-2</v>
      </c>
      <c r="L571" s="14">
        <v>5.9001697939540902E-2</v>
      </c>
      <c r="M571" s="14"/>
      <c r="N571" s="14">
        <v>6.3711489252655407E-2</v>
      </c>
      <c r="O571" s="14">
        <v>5.9831389274582397E-2</v>
      </c>
      <c r="P571" s="14">
        <v>6.7360123684041401E-2</v>
      </c>
      <c r="Q571" s="14">
        <v>8.2713287852987802E-2</v>
      </c>
      <c r="R571" s="14"/>
      <c r="S571" s="14">
        <v>7.0573098562019904E-2</v>
      </c>
      <c r="T571" s="14">
        <v>6.4599188311926403E-2</v>
      </c>
      <c r="U571" s="14">
        <v>5.77601730543102E-2</v>
      </c>
      <c r="V571" s="14">
        <v>6.1933754731949703E-2</v>
      </c>
      <c r="W571" s="14">
        <v>7.0215912873678399E-2</v>
      </c>
      <c r="X571" s="14">
        <v>6.6156956960473107E-2</v>
      </c>
      <c r="Y571" s="14">
        <v>7.9411007422421395E-2</v>
      </c>
      <c r="Z571" s="14">
        <v>6.9973219174778598E-2</v>
      </c>
      <c r="AA571" s="14">
        <v>7.49034046070058E-2</v>
      </c>
      <c r="AB571" s="14">
        <v>6.5151404023509496E-2</v>
      </c>
      <c r="AC571" s="14">
        <v>6.3383294178979102E-2</v>
      </c>
      <c r="AD571" s="14">
        <v>8.1653537579934002E-2</v>
      </c>
      <c r="AE571" s="14"/>
      <c r="AF571" s="14">
        <v>7.0518982730735105E-2</v>
      </c>
      <c r="AG571" s="14">
        <v>6.9135142016974696E-2</v>
      </c>
      <c r="AH571" s="14">
        <v>6.2486242964738002E-2</v>
      </c>
      <c r="AI571" s="14">
        <v>7.3153112646432594E-2</v>
      </c>
      <c r="AJ571" s="14">
        <v>8.54096947569839E-2</v>
      </c>
      <c r="AK571" s="14"/>
      <c r="AL571" s="14">
        <v>0.10075428856612</v>
      </c>
      <c r="AM571" s="14">
        <v>6.9796756478859606E-2</v>
      </c>
      <c r="AN571" s="14">
        <v>8.0905653414268405E-2</v>
      </c>
      <c r="AO571" s="14">
        <v>8.9571884540566901E-2</v>
      </c>
      <c r="AP571" s="14">
        <v>7.6874645314454995E-2</v>
      </c>
      <c r="AQ571" s="14">
        <v>7.0093632068953804E-2</v>
      </c>
      <c r="AR571" s="14">
        <v>6.1698767113861498E-2</v>
      </c>
      <c r="AS571" s="14">
        <v>5.6985148799954498E-2</v>
      </c>
      <c r="AT571" s="14">
        <v>7.0345698084558803E-2</v>
      </c>
      <c r="AU571" s="14">
        <v>6.3741849553645202E-2</v>
      </c>
      <c r="AV571" s="14">
        <v>5.27970014480958E-2</v>
      </c>
      <c r="AW571" s="14">
        <v>8.6865842536605203E-2</v>
      </c>
      <c r="AX571" s="14">
        <v>7.0466778044754999E-2</v>
      </c>
      <c r="AY571" s="14">
        <v>6.33818352856651E-2</v>
      </c>
      <c r="AZ571" s="14">
        <v>5.8921239337680301E-2</v>
      </c>
      <c r="BA571" s="14">
        <v>4.1587368728802997E-2</v>
      </c>
      <c r="BB571" s="14"/>
      <c r="BC571" s="14">
        <v>7.2791940000930297E-2</v>
      </c>
      <c r="BD571" s="14">
        <v>6.6208043016620893E-2</v>
      </c>
      <c r="BE571" s="14"/>
      <c r="BF571" s="14">
        <v>5.19633115997164E-2</v>
      </c>
      <c r="BG571" s="14">
        <v>6.0064085317619399E-2</v>
      </c>
      <c r="BH571" s="14">
        <v>8.79632249116062E-2</v>
      </c>
      <c r="BI571" s="14">
        <v>8.5031110345845803E-2</v>
      </c>
      <c r="BJ571" s="14"/>
      <c r="BK571" s="14">
        <v>4.2442118342912297E-2</v>
      </c>
      <c r="BL571" s="14">
        <v>6.1385857954826102E-2</v>
      </c>
      <c r="BM571" s="14">
        <v>7.3017717061405196E-2</v>
      </c>
      <c r="BN571" s="14">
        <v>9.3959920186277898E-2</v>
      </c>
      <c r="BO571" s="14"/>
      <c r="BP571" s="14">
        <v>8.0568016377053298E-2</v>
      </c>
      <c r="BQ571" s="14">
        <v>4.3524490252512801E-2</v>
      </c>
      <c r="BR571" s="14">
        <v>4.31272842419793E-2</v>
      </c>
      <c r="BS571" s="14">
        <v>4.43019440325556E-2</v>
      </c>
      <c r="BT571" s="14">
        <v>0.104728812144789</v>
      </c>
    </row>
    <row r="572" spans="2:72" x14ac:dyDescent="0.35">
      <c r="B572" t="s">
        <v>199</v>
      </c>
      <c r="C572" s="14">
        <v>4.2068940352990698E-2</v>
      </c>
      <c r="D572" s="14">
        <v>4.83907204038884E-2</v>
      </c>
      <c r="E572" s="14">
        <v>3.6088226463873101E-2</v>
      </c>
      <c r="F572" s="14"/>
      <c r="G572" s="14">
        <v>5.8724212745439403E-2</v>
      </c>
      <c r="H572" s="14">
        <v>4.9376320539412398E-2</v>
      </c>
      <c r="I572" s="14">
        <v>4.0070339308613902E-2</v>
      </c>
      <c r="J572" s="14">
        <v>3.9765563884775597E-2</v>
      </c>
      <c r="K572" s="14">
        <v>3.7822982978216499E-2</v>
      </c>
      <c r="L572" s="14">
        <v>3.1436344837690498E-2</v>
      </c>
      <c r="M572" s="14"/>
      <c r="N572" s="14">
        <v>3.8657369108172301E-2</v>
      </c>
      <c r="O572" s="14">
        <v>3.3052127997605499E-2</v>
      </c>
      <c r="P572" s="14">
        <v>5.0394652075659303E-2</v>
      </c>
      <c r="Q572" s="14">
        <v>4.7930254150392003E-2</v>
      </c>
      <c r="R572" s="14"/>
      <c r="S572" s="14">
        <v>4.05028017332726E-2</v>
      </c>
      <c r="T572" s="14">
        <v>5.3204427446922199E-2</v>
      </c>
      <c r="U572" s="14">
        <v>4.5025323553227699E-2</v>
      </c>
      <c r="V572" s="14">
        <v>3.4363031346252799E-2</v>
      </c>
      <c r="W572" s="14">
        <v>3.2077889395175203E-2</v>
      </c>
      <c r="X572" s="14">
        <v>3.6902588070601497E-2</v>
      </c>
      <c r="Y572" s="14">
        <v>3.5007686879190598E-2</v>
      </c>
      <c r="Z572" s="14">
        <v>3.5608151731165397E-2</v>
      </c>
      <c r="AA572" s="14">
        <v>5.3682929445111598E-2</v>
      </c>
      <c r="AB572" s="14">
        <v>4.5932441145985201E-2</v>
      </c>
      <c r="AC572" s="14">
        <v>3.9635081362043197E-2</v>
      </c>
      <c r="AD572" s="14">
        <v>3.2467141341986298E-2</v>
      </c>
      <c r="AE572" s="14"/>
      <c r="AF572" s="14">
        <v>4.2164777078331099E-2</v>
      </c>
      <c r="AG572" s="14">
        <v>5.2856314328608503E-2</v>
      </c>
      <c r="AH572" s="14">
        <v>3.6542781512388101E-2</v>
      </c>
      <c r="AI572" s="14">
        <v>3.3104609474360697E-2</v>
      </c>
      <c r="AJ572" s="14">
        <v>9.8374016621522401E-3</v>
      </c>
      <c r="AK572" s="14"/>
      <c r="AL572" s="14">
        <v>1.2106253705397901E-2</v>
      </c>
      <c r="AM572" s="14">
        <v>5.18565057006726E-2</v>
      </c>
      <c r="AN572" s="14">
        <v>6.3732384531671196E-2</v>
      </c>
      <c r="AO572" s="14">
        <v>4.67300094300779E-2</v>
      </c>
      <c r="AP572" s="14">
        <v>6.3043410655253498E-2</v>
      </c>
      <c r="AQ572" s="14">
        <v>4.4315958075717601E-2</v>
      </c>
      <c r="AR572" s="14">
        <v>3.22169928055328E-2</v>
      </c>
      <c r="AS572" s="14">
        <v>3.29717342014888E-2</v>
      </c>
      <c r="AT572" s="14">
        <v>4.11884428152198E-2</v>
      </c>
      <c r="AU572" s="14">
        <v>3.1787080095255202E-2</v>
      </c>
      <c r="AV572" s="14">
        <v>4.01191635768956E-2</v>
      </c>
      <c r="AW572" s="14">
        <v>2.8915740747468499E-2</v>
      </c>
      <c r="AX572" s="14">
        <v>1.4311060262754499E-2</v>
      </c>
      <c r="AY572" s="14">
        <v>6.2115841606798498E-2</v>
      </c>
      <c r="AZ572" s="14">
        <v>4.87152929877862E-2</v>
      </c>
      <c r="BA572" s="14">
        <v>4.4325826021598999E-2</v>
      </c>
      <c r="BB572" s="14"/>
      <c r="BC572" s="14">
        <v>3.8061118490884699E-2</v>
      </c>
      <c r="BD572" s="14">
        <v>4.3825325303381998E-2</v>
      </c>
      <c r="BE572" s="14"/>
      <c r="BF572" s="14">
        <v>3.7730131167495198E-2</v>
      </c>
      <c r="BG572" s="14">
        <v>4.0081560227176502E-2</v>
      </c>
      <c r="BH572" s="14">
        <v>4.5608806273935397E-2</v>
      </c>
      <c r="BI572" s="14">
        <v>4.94954701286889E-2</v>
      </c>
      <c r="BJ572" s="14"/>
      <c r="BK572" s="14">
        <v>3.7031409995476598E-2</v>
      </c>
      <c r="BL572" s="14">
        <v>4.3105489806831501E-2</v>
      </c>
      <c r="BM572" s="14">
        <v>4.4757584627691603E-2</v>
      </c>
      <c r="BN572" s="14">
        <v>4.2207790597240599E-2</v>
      </c>
      <c r="BO572" s="14"/>
      <c r="BP572" s="14">
        <v>3.9341325720434202E-2</v>
      </c>
      <c r="BQ572" s="14">
        <v>2.7886120621980301E-2</v>
      </c>
      <c r="BR572" s="14">
        <v>3.41747798048345E-2</v>
      </c>
      <c r="BS572" s="14">
        <v>3.1869860033753201E-2</v>
      </c>
      <c r="BT572" s="14">
        <v>6.5758301743482905E-2</v>
      </c>
    </row>
    <row r="573" spans="2:72" x14ac:dyDescent="0.35">
      <c r="B573" t="s">
        <v>200</v>
      </c>
      <c r="C573" s="14">
        <v>5.8233312984729599E-2</v>
      </c>
      <c r="D573" s="14">
        <v>5.7945690263581803E-2</v>
      </c>
      <c r="E573" s="14">
        <v>5.87726475805877E-2</v>
      </c>
      <c r="F573" s="14"/>
      <c r="G573" s="14">
        <v>8.8543318058739898E-2</v>
      </c>
      <c r="H573" s="14">
        <v>9.2908652729751906E-2</v>
      </c>
      <c r="I573" s="14">
        <v>7.1673998001948E-2</v>
      </c>
      <c r="J573" s="14">
        <v>4.9863893449989503E-2</v>
      </c>
      <c r="K573" s="14">
        <v>3.3657577929224101E-2</v>
      </c>
      <c r="L573" s="14">
        <v>2.22721648484961E-2</v>
      </c>
      <c r="M573" s="14"/>
      <c r="N573" s="14">
        <v>4.68429644272607E-2</v>
      </c>
      <c r="O573" s="14">
        <v>6.2020210059438599E-2</v>
      </c>
      <c r="P573" s="14">
        <v>6.3413122893259496E-2</v>
      </c>
      <c r="Q573" s="14">
        <v>6.2947441025134401E-2</v>
      </c>
      <c r="R573" s="14"/>
      <c r="S573" s="14">
        <v>8.3615564831610201E-2</v>
      </c>
      <c r="T573" s="14">
        <v>6.3422089781760005E-2</v>
      </c>
      <c r="U573" s="14">
        <v>5.2719131212146601E-2</v>
      </c>
      <c r="V573" s="14">
        <v>5.0911588667947802E-2</v>
      </c>
      <c r="W573" s="14">
        <v>5.2175970481258598E-2</v>
      </c>
      <c r="X573" s="14">
        <v>4.3272443836867402E-2</v>
      </c>
      <c r="Y573" s="14">
        <v>5.6513269893363201E-2</v>
      </c>
      <c r="Z573" s="14">
        <v>4.1106960353932298E-2</v>
      </c>
      <c r="AA573" s="14">
        <v>5.2330565117653799E-2</v>
      </c>
      <c r="AB573" s="14">
        <v>4.1284900566795298E-2</v>
      </c>
      <c r="AC573" s="14">
        <v>9.6963742611230697E-2</v>
      </c>
      <c r="AD573" s="14">
        <v>4.8335691774022201E-2</v>
      </c>
      <c r="AE573" s="14"/>
      <c r="AF573" s="14">
        <v>6.1801999550672601E-2</v>
      </c>
      <c r="AG573" s="14">
        <v>6.0852479663077899E-2</v>
      </c>
      <c r="AH573" s="14">
        <v>5.2992375819150103E-2</v>
      </c>
      <c r="AI573" s="14">
        <v>6.6461984115143202E-2</v>
      </c>
      <c r="AJ573" s="14">
        <v>5.2439484554299899E-2</v>
      </c>
      <c r="AK573" s="14"/>
      <c r="AL573" s="14">
        <v>0.13288901381099999</v>
      </c>
      <c r="AM573" s="14">
        <v>7.7823680642023496E-2</v>
      </c>
      <c r="AN573" s="14">
        <v>5.4599892237408403E-2</v>
      </c>
      <c r="AO573" s="14">
        <v>6.4846485496702896E-2</v>
      </c>
      <c r="AP573" s="14">
        <v>6.0724991547397099E-2</v>
      </c>
      <c r="AQ573" s="14">
        <v>5.7099941972402903E-2</v>
      </c>
      <c r="AR573" s="14">
        <v>7.7632594771093202E-2</v>
      </c>
      <c r="AS573" s="14">
        <v>4.5856156491523199E-2</v>
      </c>
      <c r="AT573" s="14">
        <v>4.2447392325200999E-2</v>
      </c>
      <c r="AU573" s="14">
        <v>6.0097758286839102E-2</v>
      </c>
      <c r="AV573" s="14">
        <v>4.7349054535299501E-2</v>
      </c>
      <c r="AW573" s="14">
        <v>5.3039364254935002E-2</v>
      </c>
      <c r="AX573" s="14">
        <v>5.4195330709445502E-2</v>
      </c>
      <c r="AY573" s="14">
        <v>4.6168432336832002E-2</v>
      </c>
      <c r="AZ573" s="14">
        <v>7.5899258403080705E-2</v>
      </c>
      <c r="BA573" s="14">
        <v>4.71956594266092E-2</v>
      </c>
      <c r="BB573" s="14"/>
      <c r="BC573" s="14">
        <v>7.2741032619803803E-2</v>
      </c>
      <c r="BD573" s="14">
        <v>5.1875460438321197E-2</v>
      </c>
      <c r="BE573" s="14"/>
      <c r="BF573" s="14">
        <v>3.5604504765079197E-2</v>
      </c>
      <c r="BG573" s="14">
        <v>5.22000440719202E-2</v>
      </c>
      <c r="BH573" s="14">
        <v>7.2563325356440597E-2</v>
      </c>
      <c r="BI573" s="14">
        <v>9.4035343946633806E-2</v>
      </c>
      <c r="BJ573" s="14"/>
      <c r="BK573" s="14">
        <v>3.3978913321026698E-2</v>
      </c>
      <c r="BL573" s="14">
        <v>4.7924000389088103E-2</v>
      </c>
      <c r="BM573" s="14">
        <v>6.8226844349552299E-2</v>
      </c>
      <c r="BN573" s="14">
        <v>7.6859894273489202E-2</v>
      </c>
      <c r="BO573" s="14"/>
      <c r="BP573" s="14">
        <v>8.5196606926880095E-2</v>
      </c>
      <c r="BQ573" s="14">
        <v>3.1701246483823102E-2</v>
      </c>
      <c r="BR573" s="14">
        <v>1.9531454892983802E-2</v>
      </c>
      <c r="BS573" s="14">
        <v>3.1204417613483099E-2</v>
      </c>
      <c r="BT573" s="14">
        <v>9.1348830978540199E-2</v>
      </c>
    </row>
    <row r="574" spans="2:72" x14ac:dyDescent="0.35">
      <c r="B574" t="s">
        <v>201</v>
      </c>
      <c r="C574" s="14">
        <v>0.267252259328498</v>
      </c>
      <c r="D574" s="14">
        <v>0.260930420206404</v>
      </c>
      <c r="E574" s="14">
        <v>0.273864762434332</v>
      </c>
      <c r="F574" s="14"/>
      <c r="G574" s="14">
        <v>0.23595766488086101</v>
      </c>
      <c r="H574" s="14">
        <v>0.211072713313567</v>
      </c>
      <c r="I574" s="14">
        <v>0.23630800053055401</v>
      </c>
      <c r="J574" s="14">
        <v>0.27821704103127098</v>
      </c>
      <c r="K574" s="14">
        <v>0.30694234608200499</v>
      </c>
      <c r="L574" s="14">
        <v>0.32337428754855402</v>
      </c>
      <c r="M574" s="14"/>
      <c r="N574" s="14">
        <v>0.28478715314478298</v>
      </c>
      <c r="O574" s="14">
        <v>0.285011807746954</v>
      </c>
      <c r="P574" s="14">
        <v>0.25527956910270899</v>
      </c>
      <c r="Q574" s="14">
        <v>0.23912595506488399</v>
      </c>
      <c r="R574" s="14"/>
      <c r="S574" s="14">
        <v>0.22978932578544201</v>
      </c>
      <c r="T574" s="14">
        <v>0.26411363682574801</v>
      </c>
      <c r="U574" s="14">
        <v>0.27193147623952502</v>
      </c>
      <c r="V574" s="14">
        <v>0.290956018569691</v>
      </c>
      <c r="W574" s="14">
        <v>0.28099012816327001</v>
      </c>
      <c r="X574" s="14">
        <v>0.27053697409952898</v>
      </c>
      <c r="Y574" s="14">
        <v>0.28603554319844798</v>
      </c>
      <c r="Z574" s="14">
        <v>0.27692799096673398</v>
      </c>
      <c r="AA574" s="14">
        <v>0.25598844259030101</v>
      </c>
      <c r="AB574" s="14">
        <v>0.28132712273059701</v>
      </c>
      <c r="AC574" s="14">
        <v>0.25814296017640198</v>
      </c>
      <c r="AD574" s="14">
        <v>0.281449778186799</v>
      </c>
      <c r="AE574" s="14"/>
      <c r="AF574" s="14">
        <v>0.25442508980143602</v>
      </c>
      <c r="AG574" s="14">
        <v>0.271187937424405</v>
      </c>
      <c r="AH574" s="14">
        <v>0.28800228360539298</v>
      </c>
      <c r="AI574" s="14">
        <v>0.24132233753850599</v>
      </c>
      <c r="AJ574" s="14">
        <v>0.20138469928305899</v>
      </c>
      <c r="AK574" s="14"/>
      <c r="AL574" s="14">
        <v>0.25525264378941298</v>
      </c>
      <c r="AM574" s="14">
        <v>0.207553903999048</v>
      </c>
      <c r="AN574" s="14">
        <v>0.235930160861928</v>
      </c>
      <c r="AO574" s="14">
        <v>0.276376829294945</v>
      </c>
      <c r="AP574" s="14">
        <v>0.26246224458852901</v>
      </c>
      <c r="AQ574" s="14">
        <v>0.262206660944105</v>
      </c>
      <c r="AR574" s="14">
        <v>0.26554021151129698</v>
      </c>
      <c r="AS574" s="14">
        <v>0.29722623356359201</v>
      </c>
      <c r="AT574" s="14">
        <v>0.28843667206599799</v>
      </c>
      <c r="AU574" s="14">
        <v>0.31442170007487502</v>
      </c>
      <c r="AV574" s="14">
        <v>0.28085126988061498</v>
      </c>
      <c r="AW574" s="14">
        <v>0.28166942175326898</v>
      </c>
      <c r="AX574" s="14">
        <v>0.28824153939747199</v>
      </c>
      <c r="AY574" s="14">
        <v>0.242883488960007</v>
      </c>
      <c r="AZ574" s="14">
        <v>0.25513157118019397</v>
      </c>
      <c r="BA574" s="14">
        <v>0.23436995823617099</v>
      </c>
      <c r="BB574" s="14"/>
      <c r="BC574" s="14">
        <v>0.23769072145775899</v>
      </c>
      <c r="BD574" s="14">
        <v>0.280207286276554</v>
      </c>
      <c r="BE574" s="14"/>
      <c r="BF574" s="14">
        <v>0.31669297255877799</v>
      </c>
      <c r="BG574" s="14">
        <v>0.29283000987687802</v>
      </c>
      <c r="BH574" s="14">
        <v>0.219336550937208</v>
      </c>
      <c r="BI574" s="14">
        <v>0.19008018837997201</v>
      </c>
      <c r="BJ574" s="14"/>
      <c r="BK574" s="14">
        <v>0.31431222724839902</v>
      </c>
      <c r="BL574" s="14">
        <v>0.308585632481644</v>
      </c>
      <c r="BM574" s="14">
        <v>0.25455117167325497</v>
      </c>
      <c r="BN574" s="14">
        <v>0.20187198480533999</v>
      </c>
      <c r="BO574" s="14"/>
      <c r="BP574" s="14">
        <v>0.23898377601894799</v>
      </c>
      <c r="BQ574" s="14">
        <v>0.32024088197126499</v>
      </c>
      <c r="BR574" s="14">
        <v>0.34017333080560602</v>
      </c>
      <c r="BS574" s="14">
        <v>0.31050922237894402</v>
      </c>
      <c r="BT574" s="14">
        <v>0.19060702575820701</v>
      </c>
    </row>
    <row r="575" spans="2:72" x14ac:dyDescent="0.35">
      <c r="B575" t="s">
        <v>202</v>
      </c>
      <c r="C575" s="14">
        <v>0.22427382082217101</v>
      </c>
      <c r="D575" s="14">
        <v>0.21772179700415301</v>
      </c>
      <c r="E575" s="14">
        <v>0.23042809713637699</v>
      </c>
      <c r="F575" s="14"/>
      <c r="G575" s="14">
        <v>0.24281883128446799</v>
      </c>
      <c r="H575" s="14">
        <v>0.24096112947113901</v>
      </c>
      <c r="I575" s="14">
        <v>0.22224570567993299</v>
      </c>
      <c r="J575" s="14">
        <v>0.19808373326526099</v>
      </c>
      <c r="K575" s="14">
        <v>0.21566180008354</v>
      </c>
      <c r="L575" s="14">
        <v>0.22709549427939801</v>
      </c>
      <c r="M575" s="14"/>
      <c r="N575" s="14">
        <v>0.23749160917496101</v>
      </c>
      <c r="O575" s="14">
        <v>0.194160173119616</v>
      </c>
      <c r="P575" s="14">
        <v>0.24906061316594699</v>
      </c>
      <c r="Q575" s="14">
        <v>0.21786535246758201</v>
      </c>
      <c r="R575" s="14"/>
      <c r="S575" s="14">
        <v>0.21433690939796399</v>
      </c>
      <c r="T575" s="14">
        <v>0.217057032640948</v>
      </c>
      <c r="U575" s="14">
        <v>0.23170773489798099</v>
      </c>
      <c r="V575" s="14">
        <v>0.22933610918507699</v>
      </c>
      <c r="W575" s="14">
        <v>0.19531307759605901</v>
      </c>
      <c r="X575" s="14">
        <v>0.22525282624651599</v>
      </c>
      <c r="Y575" s="14">
        <v>0.19727983897621301</v>
      </c>
      <c r="Z575" s="14">
        <v>0.243625752392504</v>
      </c>
      <c r="AA575" s="14">
        <v>0.24390187476455</v>
      </c>
      <c r="AB575" s="14">
        <v>0.222448627536665</v>
      </c>
      <c r="AC575" s="14">
        <v>0.23751453951023499</v>
      </c>
      <c r="AD575" s="14">
        <v>0.28933108910329203</v>
      </c>
      <c r="AE575" s="14"/>
      <c r="AF575" s="14">
        <v>0.21904425473075301</v>
      </c>
      <c r="AG575" s="14">
        <v>0.19990440782611699</v>
      </c>
      <c r="AH575" s="14">
        <v>0.22538372448237701</v>
      </c>
      <c r="AI575" s="14">
        <v>0.25669251390255798</v>
      </c>
      <c r="AJ575" s="14">
        <v>0.26385982722262002</v>
      </c>
      <c r="AK575" s="14"/>
      <c r="AL575" s="14">
        <v>9.7115267169931102E-2</v>
      </c>
      <c r="AM575" s="14">
        <v>0.20911314381849799</v>
      </c>
      <c r="AN575" s="14">
        <v>0.23633989396916899</v>
      </c>
      <c r="AO575" s="14">
        <v>0.19531059605572301</v>
      </c>
      <c r="AP575" s="14">
        <v>0.21274363232891799</v>
      </c>
      <c r="AQ575" s="14">
        <v>0.223360035633343</v>
      </c>
      <c r="AR575" s="14">
        <v>0.255614627625737</v>
      </c>
      <c r="AS575" s="14">
        <v>0.22281385876309701</v>
      </c>
      <c r="AT575" s="14">
        <v>0.229808989294609</v>
      </c>
      <c r="AU575" s="14">
        <v>0.21896038432207099</v>
      </c>
      <c r="AV575" s="14">
        <v>0.21532619017080301</v>
      </c>
      <c r="AW575" s="14">
        <v>0.217502029468887</v>
      </c>
      <c r="AX575" s="14">
        <v>0.23822023760380501</v>
      </c>
      <c r="AY575" s="14">
        <v>0.24554914497153399</v>
      </c>
      <c r="AZ575" s="14">
        <v>0.225270506616529</v>
      </c>
      <c r="BA575" s="14">
        <v>0.26936543176350702</v>
      </c>
      <c r="BB575" s="14"/>
      <c r="BC575" s="14">
        <v>0.25622201462300898</v>
      </c>
      <c r="BD575" s="14">
        <v>0.21027286750772101</v>
      </c>
      <c r="BE575" s="14"/>
      <c r="BF575" s="14">
        <v>0.236382007478492</v>
      </c>
      <c r="BG575" s="14">
        <v>0.21345608903156099</v>
      </c>
      <c r="BH575" s="14">
        <v>0.23326773599871001</v>
      </c>
      <c r="BI575" s="14">
        <v>0.20818019878456001</v>
      </c>
      <c r="BJ575" s="14"/>
      <c r="BK575" s="14">
        <v>0.24878410123415501</v>
      </c>
      <c r="BL575" s="14">
        <v>0.21357408787566501</v>
      </c>
      <c r="BM575" s="14">
        <v>0.23079571818004099</v>
      </c>
      <c r="BN575" s="14">
        <v>0.19644197357726001</v>
      </c>
      <c r="BO575" s="14"/>
      <c r="BP575" s="14">
        <v>0.25160988174580001</v>
      </c>
      <c r="BQ575" s="14">
        <v>0.19618139847628099</v>
      </c>
      <c r="BR575" s="14">
        <v>0.20979239306688799</v>
      </c>
      <c r="BS575" s="14">
        <v>0.28727041720332103</v>
      </c>
      <c r="BT575" s="14">
        <v>0.16429476588515199</v>
      </c>
    </row>
    <row r="576" spans="2:72" x14ac:dyDescent="0.35">
      <c r="B576" t="s">
        <v>203</v>
      </c>
      <c r="C576" s="14">
        <v>1.6867892522034099E-2</v>
      </c>
      <c r="D576" s="14">
        <v>2.0638862548346099E-2</v>
      </c>
      <c r="E576" s="14">
        <v>1.30122027912444E-2</v>
      </c>
      <c r="F576" s="14"/>
      <c r="G576" s="14">
        <v>3.00588092179821E-2</v>
      </c>
      <c r="H576" s="14">
        <v>3.4577472516920803E-2</v>
      </c>
      <c r="I576" s="14">
        <v>2.0036156127852998E-2</v>
      </c>
      <c r="J576" s="14">
        <v>9.1752378880884805E-3</v>
      </c>
      <c r="K576" s="14">
        <v>1.05288734356246E-2</v>
      </c>
      <c r="L576" s="14">
        <v>1.6370135551172101E-3</v>
      </c>
      <c r="M576" s="14"/>
      <c r="N576" s="14">
        <v>1.6728447590787902E-2</v>
      </c>
      <c r="O576" s="14">
        <v>1.1837860240543801E-2</v>
      </c>
      <c r="P576" s="14">
        <v>1.8968399385407501E-2</v>
      </c>
      <c r="Q576" s="14">
        <v>2.0662841319689901E-2</v>
      </c>
      <c r="R576" s="14"/>
      <c r="S576" s="14">
        <v>3.51767611790057E-2</v>
      </c>
      <c r="T576" s="14">
        <v>7.2376660939092504E-3</v>
      </c>
      <c r="U576" s="14">
        <v>1.7358270238038102E-2</v>
      </c>
      <c r="V576" s="14">
        <v>1.6929870583067601E-2</v>
      </c>
      <c r="W576" s="14">
        <v>2.1202485199173501E-2</v>
      </c>
      <c r="X576" s="14">
        <v>1.8286789866212998E-2</v>
      </c>
      <c r="Y576" s="14">
        <v>1.1993580115407699E-2</v>
      </c>
      <c r="Z576" s="14">
        <v>1.36651335832433E-2</v>
      </c>
      <c r="AA576" s="14">
        <v>1.42375547664927E-2</v>
      </c>
      <c r="AB576" s="14">
        <v>1.12682547807357E-2</v>
      </c>
      <c r="AC576" s="14">
        <v>9.5790723472839005E-3</v>
      </c>
      <c r="AD576" s="14">
        <v>1.3164477510683999E-2</v>
      </c>
      <c r="AE576" s="14"/>
      <c r="AF576" s="14">
        <v>1.53292102552368E-2</v>
      </c>
      <c r="AG576" s="14">
        <v>1.53413055184199E-2</v>
      </c>
      <c r="AH576" s="14">
        <v>1.7952847744337801E-2</v>
      </c>
      <c r="AI576" s="14">
        <v>2.1266096819882001E-2</v>
      </c>
      <c r="AJ576" s="14">
        <v>3.9875276713070403E-2</v>
      </c>
      <c r="AK576" s="14"/>
      <c r="AL576" s="14">
        <v>8.9559037052798496E-2</v>
      </c>
      <c r="AM576" s="14">
        <v>1.8287476517603599E-2</v>
      </c>
      <c r="AN576" s="14">
        <v>2.2545304705467999E-2</v>
      </c>
      <c r="AO576" s="14">
        <v>1.8223827450108501E-3</v>
      </c>
      <c r="AP576" s="14">
        <v>1.43281778581266E-2</v>
      </c>
      <c r="AQ576" s="14">
        <v>1.7080943389163002E-2</v>
      </c>
      <c r="AR576" s="14">
        <v>1.5458867345409201E-2</v>
      </c>
      <c r="AS576" s="14">
        <v>6.4971622722970503E-3</v>
      </c>
      <c r="AT576" s="14">
        <v>1.9687407605414299E-2</v>
      </c>
      <c r="AU576" s="14">
        <v>4.6884785180113797E-3</v>
      </c>
      <c r="AV576" s="14">
        <v>2.9959293883838601E-2</v>
      </c>
      <c r="AW576" s="14">
        <v>1.06929799045069E-2</v>
      </c>
      <c r="AX576" s="14">
        <v>2.4294087724215801E-2</v>
      </c>
      <c r="AY576" s="14">
        <v>2.0238526000963399E-2</v>
      </c>
      <c r="AZ576" s="14">
        <v>2.8836508525073402E-2</v>
      </c>
      <c r="BA576" s="14">
        <v>2.81568498025935E-2</v>
      </c>
      <c r="BB576" s="14"/>
      <c r="BC576" s="14">
        <v>2.70078363297095E-2</v>
      </c>
      <c r="BD576" s="14">
        <v>1.2424170891088901E-2</v>
      </c>
      <c r="BE576" s="14"/>
      <c r="BF576" s="14">
        <v>7.6946898789150399E-3</v>
      </c>
      <c r="BG576" s="14">
        <v>1.5032121201721101E-2</v>
      </c>
      <c r="BH576" s="14">
        <v>2.5090949648349702E-2</v>
      </c>
      <c r="BI576" s="14">
        <v>2.5057535540185898E-2</v>
      </c>
      <c r="BJ576" s="14"/>
      <c r="BK576" s="14">
        <v>8.7953933916970692E-3</v>
      </c>
      <c r="BL576" s="14">
        <v>1.50218019839318E-2</v>
      </c>
      <c r="BM576" s="14">
        <v>2.0749023970819298E-2</v>
      </c>
      <c r="BN576" s="14">
        <v>2.0799807812438099E-2</v>
      </c>
      <c r="BO576" s="14"/>
      <c r="BP576" s="14">
        <v>2.4565114619476299E-2</v>
      </c>
      <c r="BQ576" s="14">
        <v>1.21528803170398E-2</v>
      </c>
      <c r="BR576" s="14">
        <v>1.18371322185636E-3</v>
      </c>
      <c r="BS576" s="14">
        <v>9.9146526019976006E-3</v>
      </c>
      <c r="BT576" s="14">
        <v>2.5639172124151802E-2</v>
      </c>
    </row>
    <row r="577" spans="2:72" x14ac:dyDescent="0.35">
      <c r="B577" t="s">
        <v>204</v>
      </c>
      <c r="C577" s="14">
        <v>0.152214995038427</v>
      </c>
      <c r="D577" s="14">
        <v>0.142246033327663</v>
      </c>
      <c r="E577" s="14">
        <v>0.16139830696980301</v>
      </c>
      <c r="F577" s="14"/>
      <c r="G577" s="14">
        <v>6.7965953054602193E-2</v>
      </c>
      <c r="H577" s="14">
        <v>8.1664285956947996E-2</v>
      </c>
      <c r="I577" s="14">
        <v>0.14695165860418199</v>
      </c>
      <c r="J577" s="14">
        <v>0.19598456669984199</v>
      </c>
      <c r="K577" s="14">
        <v>0.19386704902208701</v>
      </c>
      <c r="L577" s="14">
        <v>0.20624984889953701</v>
      </c>
      <c r="M577" s="14"/>
      <c r="N577" s="14">
        <v>0.12883814955904399</v>
      </c>
      <c r="O577" s="14">
        <v>0.18892959043270699</v>
      </c>
      <c r="P577" s="14">
        <v>0.13497247562480699</v>
      </c>
      <c r="Q577" s="14">
        <v>0.15480480020358101</v>
      </c>
      <c r="R577" s="14"/>
      <c r="S577" s="14">
        <v>0.110034059813734</v>
      </c>
      <c r="T577" s="14">
        <v>0.17825708587915101</v>
      </c>
      <c r="U577" s="14">
        <v>0.145446111942447</v>
      </c>
      <c r="V577" s="14">
        <v>0.16419123016031301</v>
      </c>
      <c r="W577" s="14">
        <v>0.16390095591558099</v>
      </c>
      <c r="X577" s="14">
        <v>0.149196267462819</v>
      </c>
      <c r="Y577" s="14">
        <v>0.17027537564661999</v>
      </c>
      <c r="Z577" s="14">
        <v>0.15200044115376701</v>
      </c>
      <c r="AA577" s="14">
        <v>0.151054319592971</v>
      </c>
      <c r="AB577" s="14">
        <v>0.16021249404231</v>
      </c>
      <c r="AC577" s="14">
        <v>0.16194087485346501</v>
      </c>
      <c r="AD577" s="14">
        <v>0.11618223631767501</v>
      </c>
      <c r="AE577" s="14"/>
      <c r="AF577" s="14">
        <v>0.16297015471124399</v>
      </c>
      <c r="AG577" s="14">
        <v>0.16967120240752301</v>
      </c>
      <c r="AH577" s="14">
        <v>0.149956503207959</v>
      </c>
      <c r="AI577" s="14">
        <v>0.103988315285183</v>
      </c>
      <c r="AJ577" s="14">
        <v>0.10262805343949601</v>
      </c>
      <c r="AK577" s="14"/>
      <c r="AL577" s="14">
        <v>0.109619272095096</v>
      </c>
      <c r="AM577" s="14">
        <v>0.14054847295612799</v>
      </c>
      <c r="AN577" s="14">
        <v>0.17825819280618099</v>
      </c>
      <c r="AO577" s="14">
        <v>0.17132920407275301</v>
      </c>
      <c r="AP577" s="14">
        <v>0.143748211646892</v>
      </c>
      <c r="AQ577" s="14">
        <v>0.15610615708819001</v>
      </c>
      <c r="AR577" s="14">
        <v>0.12329212751883301</v>
      </c>
      <c r="AS577" s="14">
        <v>0.17699893639189801</v>
      </c>
      <c r="AT577" s="14">
        <v>0.170993776174831</v>
      </c>
      <c r="AU577" s="14">
        <v>0.14551014901029599</v>
      </c>
      <c r="AV577" s="14">
        <v>0.14178067101266301</v>
      </c>
      <c r="AW577" s="14">
        <v>0.15180409883156001</v>
      </c>
      <c r="AX577" s="14">
        <v>0.14355975727515399</v>
      </c>
      <c r="AY577" s="14">
        <v>0.160416850576582</v>
      </c>
      <c r="AZ577" s="14">
        <v>0.115223244623918</v>
      </c>
      <c r="BA577" s="14">
        <v>9.7967415663603202E-2</v>
      </c>
      <c r="BB577" s="14"/>
      <c r="BC577" s="14">
        <v>9.2334760708994601E-2</v>
      </c>
      <c r="BD577" s="14">
        <v>0.17845686556579099</v>
      </c>
      <c r="BE577" s="14"/>
      <c r="BF577" s="14">
        <v>0.16396953815840101</v>
      </c>
      <c r="BG577" s="14">
        <v>0.17121328678072301</v>
      </c>
      <c r="BH577" s="14">
        <v>0.124325722122825</v>
      </c>
      <c r="BI577" s="14">
        <v>0.133368079925896</v>
      </c>
      <c r="BJ577" s="14"/>
      <c r="BK577" s="14">
        <v>0.161934204617045</v>
      </c>
      <c r="BL577" s="14">
        <v>0.14380386221920999</v>
      </c>
      <c r="BM577" s="14">
        <v>0.14572038873342599</v>
      </c>
      <c r="BN577" s="14">
        <v>0.15958716631059899</v>
      </c>
      <c r="BO577" s="14"/>
      <c r="BP577" s="14">
        <v>8.0287439624214293E-2</v>
      </c>
      <c r="BQ577" s="14">
        <v>0.22715371089789499</v>
      </c>
      <c r="BR577" s="14">
        <v>0.22796429257951301</v>
      </c>
      <c r="BS577" s="14">
        <v>0.105562517341884</v>
      </c>
      <c r="BT577" s="14">
        <v>0.18323976705631601</v>
      </c>
    </row>
    <row r="578" spans="2:72" x14ac:dyDescent="0.35">
      <c r="B578" t="s">
        <v>205</v>
      </c>
      <c r="C578" s="14">
        <v>5.0410635919986402E-2</v>
      </c>
      <c r="D578" s="14">
        <v>5.4809956025041802E-2</v>
      </c>
      <c r="E578" s="14">
        <v>4.6110393431016597E-2</v>
      </c>
      <c r="F578" s="14"/>
      <c r="G578" s="14">
        <v>3.6200341298000302E-2</v>
      </c>
      <c r="H578" s="14">
        <v>2.84911391145844E-2</v>
      </c>
      <c r="I578" s="14">
        <v>3.7770886757908503E-2</v>
      </c>
      <c r="J578" s="14">
        <v>5.32073588346412E-2</v>
      </c>
      <c r="K578" s="14">
        <v>6.8761519126571496E-2</v>
      </c>
      <c r="L578" s="14">
        <v>7.3374937753512795E-2</v>
      </c>
      <c r="M578" s="14"/>
      <c r="N578" s="14">
        <v>3.07461542528009E-2</v>
      </c>
      <c r="O578" s="14">
        <v>6.1079533970608703E-2</v>
      </c>
      <c r="P578" s="14">
        <v>3.8630823518513401E-2</v>
      </c>
      <c r="Q578" s="14">
        <v>7.0645726940924594E-2</v>
      </c>
      <c r="R578" s="14"/>
      <c r="S578" s="14">
        <v>3.1631818183430901E-2</v>
      </c>
      <c r="T578" s="14">
        <v>5.5088902845020202E-2</v>
      </c>
      <c r="U578" s="14">
        <v>5.2063770113658897E-2</v>
      </c>
      <c r="V578" s="14">
        <v>4.9798717482587303E-2</v>
      </c>
      <c r="W578" s="14">
        <v>5.9827802498159097E-2</v>
      </c>
      <c r="X578" s="14">
        <v>5.6713494358595802E-2</v>
      </c>
      <c r="Y578" s="14">
        <v>6.3746651137636307E-2</v>
      </c>
      <c r="Z578" s="14">
        <v>5.4367175251844299E-2</v>
      </c>
      <c r="AA578" s="14">
        <v>4.6854609202839799E-2</v>
      </c>
      <c r="AB578" s="14">
        <v>5.7917357408681397E-2</v>
      </c>
      <c r="AC578" s="14">
        <v>4.7294807839044897E-2</v>
      </c>
      <c r="AD578" s="14">
        <v>2.9117478332262799E-2</v>
      </c>
      <c r="AE578" s="14"/>
      <c r="AF578" s="14">
        <v>7.4925190933741295E-2</v>
      </c>
      <c r="AG578" s="14">
        <v>5.4859780703514702E-2</v>
      </c>
      <c r="AH578" s="14">
        <v>3.2924996720073998E-2</v>
      </c>
      <c r="AI578" s="14">
        <v>2.1799006212149301E-2</v>
      </c>
      <c r="AJ578" s="14">
        <v>2.2372400704560601E-2</v>
      </c>
      <c r="AK578" s="14"/>
      <c r="AL578" s="14">
        <v>0.107940354211489</v>
      </c>
      <c r="AM578" s="14">
        <v>0.10971518027376199</v>
      </c>
      <c r="AN578" s="14">
        <v>5.7347987180827301E-2</v>
      </c>
      <c r="AO578" s="14">
        <v>6.4990570958989594E-2</v>
      </c>
      <c r="AP578" s="14">
        <v>6.3483515969424004E-2</v>
      </c>
      <c r="AQ578" s="14">
        <v>5.1191736422736903E-2</v>
      </c>
      <c r="AR578" s="14">
        <v>4.5712430757645001E-2</v>
      </c>
      <c r="AS578" s="14">
        <v>4.5543255123422298E-2</v>
      </c>
      <c r="AT578" s="14">
        <v>4.2337499443407998E-2</v>
      </c>
      <c r="AU578" s="14">
        <v>4.1382359157190997E-2</v>
      </c>
      <c r="AV578" s="14">
        <v>5.0656196081690703E-2</v>
      </c>
      <c r="AW578" s="14">
        <v>2.8950850812088098E-2</v>
      </c>
      <c r="AX578" s="14">
        <v>1.57306611830869E-2</v>
      </c>
      <c r="AY578" s="14">
        <v>1.6867020816512701E-2</v>
      </c>
      <c r="AZ578" s="14">
        <v>4.4058955686008601E-2</v>
      </c>
      <c r="BA578" s="14">
        <v>1.4090415053863801E-2</v>
      </c>
      <c r="BB578" s="14"/>
      <c r="BC578" s="14">
        <v>2.4450717093327801E-2</v>
      </c>
      <c r="BD578" s="14">
        <v>6.1787291946451203E-2</v>
      </c>
      <c r="BE578" s="14"/>
      <c r="BF578" s="14">
        <v>4.0525445769701102E-2</v>
      </c>
      <c r="BG578" s="14">
        <v>4.1654007292019499E-2</v>
      </c>
      <c r="BH578" s="14">
        <v>4.8790708563316097E-2</v>
      </c>
      <c r="BI578" s="14">
        <v>9.7259232022493702E-2</v>
      </c>
      <c r="BJ578" s="14"/>
      <c r="BK578" s="14">
        <v>4.2597314393565601E-2</v>
      </c>
      <c r="BL578" s="14">
        <v>3.2107217111533602E-2</v>
      </c>
      <c r="BM578" s="14">
        <v>3.9048052393811303E-2</v>
      </c>
      <c r="BN578" s="14">
        <v>9.30889940198322E-2</v>
      </c>
      <c r="BO578" s="14"/>
      <c r="BP578" s="14">
        <v>2.1129465476961502E-2</v>
      </c>
      <c r="BQ578" s="14">
        <v>6.1488071036767601E-2</v>
      </c>
      <c r="BR578" s="14">
        <v>8.0527315028964194E-2</v>
      </c>
      <c r="BS578" s="14">
        <v>2.25234239775234E-2</v>
      </c>
      <c r="BT578" s="14">
        <v>8.3590359129038699E-2</v>
      </c>
    </row>
    <row r="579" spans="2:72" x14ac:dyDescent="0.35">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row>
    <row r="580" spans="2:72" x14ac:dyDescent="0.35">
      <c r="B580" s="6" t="s">
        <v>261</v>
      </c>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row>
    <row r="581" spans="2:72" x14ac:dyDescent="0.35">
      <c r="B581" s="21" t="s">
        <v>106</v>
      </c>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row>
    <row r="582" spans="2:72" x14ac:dyDescent="0.35">
      <c r="B582" t="s">
        <v>214</v>
      </c>
      <c r="C582" s="14">
        <v>0.35278305249376801</v>
      </c>
      <c r="D582" s="14">
        <v>0.40536015870071002</v>
      </c>
      <c r="E582" s="14">
        <v>0.30257416745222498</v>
      </c>
      <c r="F582" s="14"/>
      <c r="G582" s="14">
        <v>0.294315549597575</v>
      </c>
      <c r="H582" s="14">
        <v>0.34104470278281301</v>
      </c>
      <c r="I582" s="14">
        <v>0.31268659314161101</v>
      </c>
      <c r="J582" s="14">
        <v>0.30936503383900099</v>
      </c>
      <c r="K582" s="14">
        <v>0.38219448787377303</v>
      </c>
      <c r="L582" s="14">
        <v>0.44923383730512401</v>
      </c>
      <c r="M582" s="14"/>
      <c r="N582" s="14">
        <v>0.46275945213631497</v>
      </c>
      <c r="O582" s="14">
        <v>0.35692921551144102</v>
      </c>
      <c r="P582" s="14">
        <v>0.32682699009893201</v>
      </c>
      <c r="Q582" s="14">
        <v>0.25096658173323499</v>
      </c>
      <c r="R582" s="14"/>
      <c r="S582" s="14">
        <v>0.39876230997082701</v>
      </c>
      <c r="T582" s="14">
        <v>0.357163325969444</v>
      </c>
      <c r="U582" s="14">
        <v>0.36698632631757999</v>
      </c>
      <c r="V582" s="14">
        <v>0.32718390374109702</v>
      </c>
      <c r="W582" s="14">
        <v>0.31750112047177598</v>
      </c>
      <c r="X582" s="14">
        <v>0.31816996613686299</v>
      </c>
      <c r="Y582" s="14">
        <v>0.353992100201312</v>
      </c>
      <c r="Z582" s="14">
        <v>0.324730410424376</v>
      </c>
      <c r="AA582" s="14">
        <v>0.34660091574484297</v>
      </c>
      <c r="AB582" s="14">
        <v>0.36879455059385202</v>
      </c>
      <c r="AC582" s="14">
        <v>0.346228393896991</v>
      </c>
      <c r="AD582" s="14">
        <v>0.36401391161131103</v>
      </c>
      <c r="AE582" s="14"/>
      <c r="AF582" s="14">
        <v>0.26921398398851298</v>
      </c>
      <c r="AG582" s="14">
        <v>0.32233830221132698</v>
      </c>
      <c r="AH582" s="14">
        <v>0.40865853655745399</v>
      </c>
      <c r="AI582" s="14">
        <v>0.41647246047921799</v>
      </c>
      <c r="AJ582" s="14">
        <v>0.528256064877348</v>
      </c>
      <c r="AK582" s="14"/>
      <c r="AL582" s="14">
        <v>8.5161662967075197E-2</v>
      </c>
      <c r="AM582" s="14">
        <v>0.20069270554465801</v>
      </c>
      <c r="AN582" s="14">
        <v>0.25971450966813803</v>
      </c>
      <c r="AO582" s="14">
        <v>0.32442836897766097</v>
      </c>
      <c r="AP582" s="14">
        <v>0.29034596403498802</v>
      </c>
      <c r="AQ582" s="14">
        <v>0.27622852994962199</v>
      </c>
      <c r="AR582" s="14">
        <v>0.35360827678205697</v>
      </c>
      <c r="AS582" s="14">
        <v>0.37509702418166002</v>
      </c>
      <c r="AT582" s="14">
        <v>0.35499279408173001</v>
      </c>
      <c r="AU582" s="14">
        <v>0.40843707528123901</v>
      </c>
      <c r="AV582" s="14">
        <v>0.37209869701507098</v>
      </c>
      <c r="AW582" s="14">
        <v>0.41246962078770599</v>
      </c>
      <c r="AX582" s="14">
        <v>0.42906665689011803</v>
      </c>
      <c r="AY582" s="14">
        <v>0.48913350711669001</v>
      </c>
      <c r="AZ582" s="14">
        <v>0.50505109922031199</v>
      </c>
      <c r="BA582" s="14">
        <v>0.55474511561018802</v>
      </c>
      <c r="BB582" s="14"/>
      <c r="BC582" s="14">
        <v>0.385069258594601</v>
      </c>
      <c r="BD582" s="14">
        <v>0.33863396891375602</v>
      </c>
      <c r="BE582" s="14"/>
      <c r="BF582" s="14">
        <v>0.52056418641584401</v>
      </c>
      <c r="BG582" s="14">
        <v>0.36682511391527201</v>
      </c>
      <c r="BH582" s="14">
        <v>0.25283751982297997</v>
      </c>
      <c r="BI582" s="14">
        <v>0.15341736926517099</v>
      </c>
      <c r="BJ582" s="14"/>
      <c r="BK582" s="14">
        <v>0.53393168015352299</v>
      </c>
      <c r="BL582" s="14">
        <v>0.42465166709388902</v>
      </c>
      <c r="BM582" s="14">
        <v>0.30946892678472598</v>
      </c>
      <c r="BN582" s="14">
        <v>0.16691667873406599</v>
      </c>
      <c r="BO582" s="14"/>
      <c r="BP582" s="14">
        <v>0.27170244361954998</v>
      </c>
      <c r="BQ582" s="14">
        <v>0.35527278947252799</v>
      </c>
      <c r="BR582" s="14">
        <v>0.49265774756619501</v>
      </c>
      <c r="BS582" s="14">
        <v>0.64888386460365799</v>
      </c>
      <c r="BT582" s="14">
        <v>9.0252978242988696E-2</v>
      </c>
    </row>
    <row r="583" spans="2:72" x14ac:dyDescent="0.35">
      <c r="B583" t="s">
        <v>215</v>
      </c>
      <c r="C583" s="14">
        <v>0.436507942076171</v>
      </c>
      <c r="D583" s="14">
        <v>0.41581615223873097</v>
      </c>
      <c r="E583" s="14">
        <v>0.45665483155742898</v>
      </c>
      <c r="F583" s="14"/>
      <c r="G583" s="14">
        <v>0.43900507664145599</v>
      </c>
      <c r="H583" s="14">
        <v>0.43270856371052602</v>
      </c>
      <c r="I583" s="14">
        <v>0.44957571266435498</v>
      </c>
      <c r="J583" s="14">
        <v>0.45788030910439398</v>
      </c>
      <c r="K583" s="14">
        <v>0.43268891349558403</v>
      </c>
      <c r="L583" s="14">
        <v>0.41251710808358799</v>
      </c>
      <c r="M583" s="14"/>
      <c r="N583" s="14">
        <v>0.39781201974931901</v>
      </c>
      <c r="O583" s="14">
        <v>0.45979319567676002</v>
      </c>
      <c r="P583" s="14">
        <v>0.46603608277828701</v>
      </c>
      <c r="Q583" s="14">
        <v>0.428362012778221</v>
      </c>
      <c r="R583" s="14"/>
      <c r="S583" s="14">
        <v>0.41609389211329401</v>
      </c>
      <c r="T583" s="14">
        <v>0.42015354622415801</v>
      </c>
      <c r="U583" s="14">
        <v>0.37121427254748601</v>
      </c>
      <c r="V583" s="14">
        <v>0.479471244979913</v>
      </c>
      <c r="W583" s="14">
        <v>0.46020202135827198</v>
      </c>
      <c r="X583" s="14">
        <v>0.45955873909587303</v>
      </c>
      <c r="Y583" s="14">
        <v>0.43406375243718598</v>
      </c>
      <c r="Z583" s="14">
        <v>0.45319313016328999</v>
      </c>
      <c r="AA583" s="14">
        <v>0.44838446375121299</v>
      </c>
      <c r="AB583" s="14">
        <v>0.464120665180902</v>
      </c>
      <c r="AC583" s="14">
        <v>0.415807050322483</v>
      </c>
      <c r="AD583" s="14">
        <v>0.415877313234574</v>
      </c>
      <c r="AE583" s="14"/>
      <c r="AF583" s="14">
        <v>0.465004150389145</v>
      </c>
      <c r="AG583" s="14">
        <v>0.43839449430292698</v>
      </c>
      <c r="AH583" s="14">
        <v>0.42184949586760001</v>
      </c>
      <c r="AI583" s="14">
        <v>0.421757800485206</v>
      </c>
      <c r="AJ583" s="14">
        <v>0.36633152334880598</v>
      </c>
      <c r="AK583" s="14"/>
      <c r="AL583" s="14">
        <v>0.41487831780810303</v>
      </c>
      <c r="AM583" s="14">
        <v>0.417923858755196</v>
      </c>
      <c r="AN583" s="14">
        <v>0.44225051253796599</v>
      </c>
      <c r="AO583" s="14">
        <v>0.430753988799573</v>
      </c>
      <c r="AP583" s="14">
        <v>0.46286430856447403</v>
      </c>
      <c r="AQ583" s="14">
        <v>0.50572033867956001</v>
      </c>
      <c r="AR583" s="14">
        <v>0.41239324285710599</v>
      </c>
      <c r="AS583" s="14">
        <v>0.42942635358716902</v>
      </c>
      <c r="AT583" s="14">
        <v>0.46553579658550498</v>
      </c>
      <c r="AU583" s="14">
        <v>0.41664296649733001</v>
      </c>
      <c r="AV583" s="14">
        <v>0.45838840413536203</v>
      </c>
      <c r="AW583" s="14">
        <v>0.43599331418624299</v>
      </c>
      <c r="AX583" s="14">
        <v>0.426797906793564</v>
      </c>
      <c r="AY583" s="14">
        <v>0.40939704595170501</v>
      </c>
      <c r="AZ583" s="14">
        <v>0.35518657443632901</v>
      </c>
      <c r="BA583" s="14">
        <v>0.35478716569810698</v>
      </c>
      <c r="BB583" s="14"/>
      <c r="BC583" s="14">
        <v>0.42078008321643001</v>
      </c>
      <c r="BD583" s="14">
        <v>0.44340050755277499</v>
      </c>
      <c r="BE583" s="14"/>
      <c r="BF583" s="14">
        <v>0.39123382144458801</v>
      </c>
      <c r="BG583" s="14">
        <v>0.45702170018322802</v>
      </c>
      <c r="BH583" s="14">
        <v>0.46314860708650701</v>
      </c>
      <c r="BI583" s="14">
        <v>0.42877239211305102</v>
      </c>
      <c r="BJ583" s="14"/>
      <c r="BK583" s="14">
        <v>0.39208090547208801</v>
      </c>
      <c r="BL583" s="14">
        <v>0.45305284702492699</v>
      </c>
      <c r="BM583" s="14">
        <v>0.46631457879034599</v>
      </c>
      <c r="BN583" s="14">
        <v>0.42142207964883599</v>
      </c>
      <c r="BO583" s="14"/>
      <c r="BP583" s="14">
        <v>0.52487286107601505</v>
      </c>
      <c r="BQ583" s="14">
        <v>0.50865708315326097</v>
      </c>
      <c r="BR583" s="14">
        <v>0.42610651207734102</v>
      </c>
      <c r="BS583" s="14">
        <v>0.297559811266495</v>
      </c>
      <c r="BT583" s="14">
        <v>0.44959715517926802</v>
      </c>
    </row>
    <row r="584" spans="2:72" x14ac:dyDescent="0.35">
      <c r="B584" t="s">
        <v>216</v>
      </c>
      <c r="C584" s="14">
        <v>0.130748411381473</v>
      </c>
      <c r="D584" s="14">
        <v>0.105134007298268</v>
      </c>
      <c r="E584" s="14">
        <v>0.15530408651410499</v>
      </c>
      <c r="F584" s="14"/>
      <c r="G584" s="14">
        <v>0.18039827519380799</v>
      </c>
      <c r="H584" s="14">
        <v>0.14238943824460901</v>
      </c>
      <c r="I584" s="14">
        <v>0.14823346849458099</v>
      </c>
      <c r="J584" s="14">
        <v>0.14983001077699601</v>
      </c>
      <c r="K584" s="14">
        <v>0.100067535073687</v>
      </c>
      <c r="L584" s="14">
        <v>7.9235695594170596E-2</v>
      </c>
      <c r="M584" s="14"/>
      <c r="N584" s="14">
        <v>9.1522087153043705E-2</v>
      </c>
      <c r="O584" s="14">
        <v>0.115283450913804</v>
      </c>
      <c r="P584" s="14">
        <v>0.13112414391705901</v>
      </c>
      <c r="Q584" s="14">
        <v>0.189455928523656</v>
      </c>
      <c r="R584" s="14"/>
      <c r="S584" s="14">
        <v>0.114664102925713</v>
      </c>
      <c r="T584" s="14">
        <v>0.14249854796801001</v>
      </c>
      <c r="U584" s="14">
        <v>0.16088448418082901</v>
      </c>
      <c r="V584" s="14">
        <v>0.127578371644163</v>
      </c>
      <c r="W584" s="14">
        <v>0.13590940445823099</v>
      </c>
      <c r="X584" s="14">
        <v>0.13500428890734401</v>
      </c>
      <c r="Y584" s="14">
        <v>0.118383175688829</v>
      </c>
      <c r="Z584" s="14">
        <v>0.156000848375763</v>
      </c>
      <c r="AA584" s="14">
        <v>0.12686499622898401</v>
      </c>
      <c r="AB584" s="14">
        <v>9.8877054423589197E-2</v>
      </c>
      <c r="AC584" s="14">
        <v>0.144562892391006</v>
      </c>
      <c r="AD584" s="14">
        <v>0.14537151573655799</v>
      </c>
      <c r="AE584" s="14"/>
      <c r="AF584" s="14">
        <v>0.15791079789170001</v>
      </c>
      <c r="AG584" s="14">
        <v>0.15559120004667301</v>
      </c>
      <c r="AH584" s="14">
        <v>0.114010288206702</v>
      </c>
      <c r="AI584" s="14">
        <v>0.101959807805937</v>
      </c>
      <c r="AJ584" s="14">
        <v>5.8655065641625398E-2</v>
      </c>
      <c r="AK584" s="14"/>
      <c r="AL584" s="14">
        <v>0.251080365268956</v>
      </c>
      <c r="AM584" s="14">
        <v>0.20636044836616399</v>
      </c>
      <c r="AN584" s="14">
        <v>0.19135270000830701</v>
      </c>
      <c r="AO584" s="14">
        <v>0.14219317168976101</v>
      </c>
      <c r="AP584" s="14">
        <v>0.15312061593981499</v>
      </c>
      <c r="AQ584" s="14">
        <v>0.13600853973295199</v>
      </c>
      <c r="AR584" s="14">
        <v>0.156342089060057</v>
      </c>
      <c r="AS584" s="14">
        <v>0.12743365329966599</v>
      </c>
      <c r="AT584" s="14">
        <v>0.113693264303839</v>
      </c>
      <c r="AU584" s="14">
        <v>0.10003996278861101</v>
      </c>
      <c r="AV584" s="14">
        <v>0.11198589767463001</v>
      </c>
      <c r="AW584" s="14">
        <v>9.7440475385300596E-2</v>
      </c>
      <c r="AX584" s="14">
        <v>0.117221139519106</v>
      </c>
      <c r="AY584" s="14">
        <v>7.2512245133337302E-2</v>
      </c>
      <c r="AZ584" s="14">
        <v>9.6358898611103194E-2</v>
      </c>
      <c r="BA584" s="14">
        <v>5.4779785116456502E-2</v>
      </c>
      <c r="BB584" s="14"/>
      <c r="BC584" s="14">
        <v>0.12811934359607899</v>
      </c>
      <c r="BD584" s="14">
        <v>0.13190057214377801</v>
      </c>
      <c r="BE584" s="14"/>
      <c r="BF584" s="14">
        <v>5.2260160806968201E-2</v>
      </c>
      <c r="BG584" s="14">
        <v>0.11577817959278</v>
      </c>
      <c r="BH584" s="14">
        <v>0.189826779867484</v>
      </c>
      <c r="BI584" s="14">
        <v>0.221191857992664</v>
      </c>
      <c r="BJ584" s="14"/>
      <c r="BK584" s="14">
        <v>4.4450710173915602E-2</v>
      </c>
      <c r="BL584" s="14">
        <v>7.8698639319211103E-2</v>
      </c>
      <c r="BM584" s="14">
        <v>0.15359190961788199</v>
      </c>
      <c r="BN584" s="14">
        <v>0.230981368390929</v>
      </c>
      <c r="BO584" s="14"/>
      <c r="BP584" s="14">
        <v>0.142318650328732</v>
      </c>
      <c r="BQ584" s="14">
        <v>7.1714044218139997E-2</v>
      </c>
      <c r="BR584" s="14">
        <v>4.5822937012242701E-2</v>
      </c>
      <c r="BS584" s="14">
        <v>3.36466508411052E-2</v>
      </c>
      <c r="BT584" s="14">
        <v>0.28073112209947798</v>
      </c>
    </row>
    <row r="585" spans="2:72" x14ac:dyDescent="0.35">
      <c r="B585" t="s">
        <v>217</v>
      </c>
      <c r="C585" s="14">
        <v>3.79569715014791E-2</v>
      </c>
      <c r="D585" s="14">
        <v>3.16290248572706E-2</v>
      </c>
      <c r="E585" s="14">
        <v>4.38085424956337E-2</v>
      </c>
      <c r="F585" s="14"/>
      <c r="G585" s="14">
        <v>4.8931849481211903E-2</v>
      </c>
      <c r="H585" s="14">
        <v>4.6527106451357603E-2</v>
      </c>
      <c r="I585" s="14">
        <v>4.6743763847446003E-2</v>
      </c>
      <c r="J585" s="14">
        <v>3.3123148645322301E-2</v>
      </c>
      <c r="K585" s="14">
        <v>3.4510204516565599E-2</v>
      </c>
      <c r="L585" s="14">
        <v>2.2792677215627902E-2</v>
      </c>
      <c r="M585" s="14"/>
      <c r="N585" s="14">
        <v>2.56207282693365E-2</v>
      </c>
      <c r="O585" s="14">
        <v>3.10188753673197E-2</v>
      </c>
      <c r="P585" s="14">
        <v>3.72480644019084E-2</v>
      </c>
      <c r="Q585" s="14">
        <v>5.97170934262332E-2</v>
      </c>
      <c r="R585" s="14"/>
      <c r="S585" s="14">
        <v>4.2133526505874E-2</v>
      </c>
      <c r="T585" s="14">
        <v>3.6014387507807999E-2</v>
      </c>
      <c r="U585" s="14">
        <v>3.5675514963208997E-2</v>
      </c>
      <c r="V585" s="14">
        <v>3.2293767830820802E-2</v>
      </c>
      <c r="W585" s="14">
        <v>3.782265032624E-2</v>
      </c>
      <c r="X585" s="14">
        <v>4.1492909428870697E-2</v>
      </c>
      <c r="Y585" s="14">
        <v>4.2277650170041703E-2</v>
      </c>
      <c r="Z585" s="14">
        <v>3.7793634320552202E-2</v>
      </c>
      <c r="AA585" s="14">
        <v>4.1123464942365302E-2</v>
      </c>
      <c r="AB585" s="14">
        <v>2.5673306585095399E-2</v>
      </c>
      <c r="AC585" s="14">
        <v>5.0378947315709501E-2</v>
      </c>
      <c r="AD585" s="14">
        <v>3.2895075042639901E-2</v>
      </c>
      <c r="AE585" s="14"/>
      <c r="AF585" s="14">
        <v>4.7111900338191001E-2</v>
      </c>
      <c r="AG585" s="14">
        <v>4.1260744673232798E-2</v>
      </c>
      <c r="AH585" s="14">
        <v>2.6016961538626301E-2</v>
      </c>
      <c r="AI585" s="14">
        <v>3.10937883539627E-2</v>
      </c>
      <c r="AJ585" s="14">
        <v>2.6528432693225999E-2</v>
      </c>
      <c r="AK585" s="14"/>
      <c r="AL585" s="14">
        <v>0.100244872325781</v>
      </c>
      <c r="AM585" s="14">
        <v>8.5520139267254505E-2</v>
      </c>
      <c r="AN585" s="14">
        <v>4.3914987386830098E-2</v>
      </c>
      <c r="AO585" s="14">
        <v>4.9136832510542398E-2</v>
      </c>
      <c r="AP585" s="14">
        <v>4.37311900553864E-2</v>
      </c>
      <c r="AQ585" s="14">
        <v>3.8985365826668297E-2</v>
      </c>
      <c r="AR585" s="14">
        <v>5.35471609748705E-2</v>
      </c>
      <c r="AS585" s="14">
        <v>2.42262188367404E-2</v>
      </c>
      <c r="AT585" s="14">
        <v>3.4663729914329401E-2</v>
      </c>
      <c r="AU585" s="14">
        <v>3.8638055508285203E-2</v>
      </c>
      <c r="AV585" s="14">
        <v>1.3912830938980301E-2</v>
      </c>
      <c r="AW585" s="14">
        <v>2.67866753967359E-2</v>
      </c>
      <c r="AX585" s="14">
        <v>1.6151436714522599E-2</v>
      </c>
      <c r="AY585" s="14">
        <v>1.8927810985928498E-2</v>
      </c>
      <c r="AZ585" s="14">
        <v>3.3743702418206602E-2</v>
      </c>
      <c r="BA585" s="14">
        <v>2.31612376143643E-2</v>
      </c>
      <c r="BB585" s="14"/>
      <c r="BC585" s="14">
        <v>3.7490660687059398E-2</v>
      </c>
      <c r="BD585" s="14">
        <v>3.8161327215088803E-2</v>
      </c>
      <c r="BE585" s="14"/>
      <c r="BF585" s="14">
        <v>1.38524182777211E-2</v>
      </c>
      <c r="BG585" s="14">
        <v>2.7557159625634702E-2</v>
      </c>
      <c r="BH585" s="14">
        <v>4.7913196988419997E-2</v>
      </c>
      <c r="BI585" s="14">
        <v>9.6733039920691197E-2</v>
      </c>
      <c r="BJ585" s="14"/>
      <c r="BK585" s="14">
        <v>8.8308501213457593E-3</v>
      </c>
      <c r="BL585" s="14">
        <v>2.0373741204726899E-2</v>
      </c>
      <c r="BM585" s="14">
        <v>3.2544275529722701E-2</v>
      </c>
      <c r="BN585" s="14">
        <v>9.3229694079900102E-2</v>
      </c>
      <c r="BO585" s="14"/>
      <c r="BP585" s="14">
        <v>3.5059834889919698E-2</v>
      </c>
      <c r="BQ585" s="14">
        <v>1.8383308107940199E-2</v>
      </c>
      <c r="BR585" s="14">
        <v>6.1266163808050503E-3</v>
      </c>
      <c r="BS585" s="14">
        <v>6.6391851707010303E-3</v>
      </c>
      <c r="BT585" s="14">
        <v>9.41359469307846E-2</v>
      </c>
    </row>
    <row r="586" spans="2:72" x14ac:dyDescent="0.35">
      <c r="B586" t="s">
        <v>205</v>
      </c>
      <c r="C586" s="14">
        <v>4.2003622547108002E-2</v>
      </c>
      <c r="D586" s="14">
        <v>4.2060656905021102E-2</v>
      </c>
      <c r="E586" s="14">
        <v>4.1658371980607803E-2</v>
      </c>
      <c r="F586" s="14"/>
      <c r="G586" s="14">
        <v>3.7349249085949297E-2</v>
      </c>
      <c r="H586" s="14">
        <v>3.7330188810693901E-2</v>
      </c>
      <c r="I586" s="14">
        <v>4.2760461852006798E-2</v>
      </c>
      <c r="J586" s="14">
        <v>4.9801497634286498E-2</v>
      </c>
      <c r="K586" s="14">
        <v>5.0538859040391099E-2</v>
      </c>
      <c r="L586" s="14">
        <v>3.62206818014894E-2</v>
      </c>
      <c r="M586" s="14"/>
      <c r="N586" s="14">
        <v>2.2285712691986301E-2</v>
      </c>
      <c r="O586" s="14">
        <v>3.6975262530675297E-2</v>
      </c>
      <c r="P586" s="14">
        <v>3.8764718803813401E-2</v>
      </c>
      <c r="Q586" s="14">
        <v>7.1498383538655397E-2</v>
      </c>
      <c r="R586" s="14"/>
      <c r="S586" s="14">
        <v>2.8346168484292101E-2</v>
      </c>
      <c r="T586" s="14">
        <v>4.4170192330579901E-2</v>
      </c>
      <c r="U586" s="14">
        <v>6.5239401990896603E-2</v>
      </c>
      <c r="V586" s="14">
        <v>3.3472711804005899E-2</v>
      </c>
      <c r="W586" s="14">
        <v>4.85648033854807E-2</v>
      </c>
      <c r="X586" s="14">
        <v>4.5774096431050001E-2</v>
      </c>
      <c r="Y586" s="14">
        <v>5.1283321502631297E-2</v>
      </c>
      <c r="Z586" s="14">
        <v>2.8281976716018301E-2</v>
      </c>
      <c r="AA586" s="14">
        <v>3.7026159332595003E-2</v>
      </c>
      <c r="AB586" s="14">
        <v>4.2534423216561E-2</v>
      </c>
      <c r="AC586" s="14">
        <v>4.3022716073809898E-2</v>
      </c>
      <c r="AD586" s="14">
        <v>4.1842184374916998E-2</v>
      </c>
      <c r="AE586" s="14"/>
      <c r="AF586" s="14">
        <v>6.0759167392451199E-2</v>
      </c>
      <c r="AG586" s="14">
        <v>4.2415258765840097E-2</v>
      </c>
      <c r="AH586" s="14">
        <v>2.94647178296184E-2</v>
      </c>
      <c r="AI586" s="14">
        <v>2.87161428756765E-2</v>
      </c>
      <c r="AJ586" s="14">
        <v>2.0228913438993901E-2</v>
      </c>
      <c r="AK586" s="14"/>
      <c r="AL586" s="14">
        <v>0.148634781630086</v>
      </c>
      <c r="AM586" s="14">
        <v>8.9502848066726995E-2</v>
      </c>
      <c r="AN586" s="14">
        <v>6.2767290398758502E-2</v>
      </c>
      <c r="AO586" s="14">
        <v>5.3487638022463299E-2</v>
      </c>
      <c r="AP586" s="14">
        <v>4.99379214053364E-2</v>
      </c>
      <c r="AQ586" s="14">
        <v>4.3057225811197503E-2</v>
      </c>
      <c r="AR586" s="14">
        <v>2.41092303259096E-2</v>
      </c>
      <c r="AS586" s="14">
        <v>4.38167500947634E-2</v>
      </c>
      <c r="AT586" s="14">
        <v>3.1114415114597001E-2</v>
      </c>
      <c r="AU586" s="14">
        <v>3.6241939924534103E-2</v>
      </c>
      <c r="AV586" s="14">
        <v>4.3614170235955901E-2</v>
      </c>
      <c r="AW586" s="14">
        <v>2.73099142440138E-2</v>
      </c>
      <c r="AX586" s="14">
        <v>1.07628600826892E-2</v>
      </c>
      <c r="AY586" s="14">
        <v>1.00293908123389E-2</v>
      </c>
      <c r="AZ586" s="14">
        <v>9.6597253140493101E-3</v>
      </c>
      <c r="BA586" s="14">
        <v>1.2526695960884401E-2</v>
      </c>
      <c r="BB586" s="14"/>
      <c r="BC586" s="14">
        <v>2.8540653905830399E-2</v>
      </c>
      <c r="BD586" s="14">
        <v>4.7903624174601901E-2</v>
      </c>
      <c r="BE586" s="14"/>
      <c r="BF586" s="14">
        <v>2.20894130548786E-2</v>
      </c>
      <c r="BG586" s="14">
        <v>3.2817846683084802E-2</v>
      </c>
      <c r="BH586" s="14">
        <v>4.6273896234609403E-2</v>
      </c>
      <c r="BI586" s="14">
        <v>9.9885340708422907E-2</v>
      </c>
      <c r="BJ586" s="14"/>
      <c r="BK586" s="14">
        <v>2.0705854079127201E-2</v>
      </c>
      <c r="BL586" s="14">
        <v>2.32231053572464E-2</v>
      </c>
      <c r="BM586" s="14">
        <v>3.8080309277323497E-2</v>
      </c>
      <c r="BN586" s="14">
        <v>8.7450179146268903E-2</v>
      </c>
      <c r="BO586" s="14"/>
      <c r="BP586" s="14">
        <v>2.6046210085783599E-2</v>
      </c>
      <c r="BQ586" s="14">
        <v>4.5972775048130902E-2</v>
      </c>
      <c r="BR586" s="14">
        <v>2.9286186963416901E-2</v>
      </c>
      <c r="BS586" s="14">
        <v>1.3270488118041599E-2</v>
      </c>
      <c r="BT586" s="14">
        <v>8.5282797547481207E-2</v>
      </c>
    </row>
    <row r="587" spans="2:72" x14ac:dyDescent="0.35">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row>
    <row r="588" spans="2:72" x14ac:dyDescent="0.35">
      <c r="B588" s="6" t="s">
        <v>262</v>
      </c>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row>
    <row r="589" spans="2:72" x14ac:dyDescent="0.35">
      <c r="B589" s="21" t="s">
        <v>106</v>
      </c>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row>
    <row r="590" spans="2:72" x14ac:dyDescent="0.35">
      <c r="B590" t="s">
        <v>214</v>
      </c>
      <c r="C590" s="14">
        <v>0.34654987340011301</v>
      </c>
      <c r="D590" s="14">
        <v>0.39024538018892502</v>
      </c>
      <c r="E590" s="14">
        <v>0.30473204665685</v>
      </c>
      <c r="F590" s="14"/>
      <c r="G590" s="14">
        <v>0.225559033491741</v>
      </c>
      <c r="H590" s="14">
        <v>0.33369137509387298</v>
      </c>
      <c r="I590" s="14">
        <v>0.29954534151878098</v>
      </c>
      <c r="J590" s="14">
        <v>0.302989469154403</v>
      </c>
      <c r="K590" s="14">
        <v>0.39258509254429602</v>
      </c>
      <c r="L590" s="14">
        <v>0.47992371366856301</v>
      </c>
      <c r="M590" s="14"/>
      <c r="N590" s="14">
        <v>0.457806970461346</v>
      </c>
      <c r="O590" s="14">
        <v>0.34131282793740703</v>
      </c>
      <c r="P590" s="14">
        <v>0.322635238934185</v>
      </c>
      <c r="Q590" s="14">
        <v>0.25075509145131403</v>
      </c>
      <c r="R590" s="14"/>
      <c r="S590" s="14">
        <v>0.37030861251040498</v>
      </c>
      <c r="T590" s="14">
        <v>0.34201162296899301</v>
      </c>
      <c r="U590" s="14">
        <v>0.372320271922158</v>
      </c>
      <c r="V590" s="14">
        <v>0.33433120657707399</v>
      </c>
      <c r="W590" s="14">
        <v>0.34679518053293201</v>
      </c>
      <c r="X590" s="14">
        <v>0.318865741594893</v>
      </c>
      <c r="Y590" s="14">
        <v>0.36205827520443101</v>
      </c>
      <c r="Z590" s="14">
        <v>0.33734056725924799</v>
      </c>
      <c r="AA590" s="14">
        <v>0.33314977568277698</v>
      </c>
      <c r="AB590" s="14">
        <v>0.348228782817746</v>
      </c>
      <c r="AC590" s="14">
        <v>0.32579294138988601</v>
      </c>
      <c r="AD590" s="14">
        <v>0.35534372828322303</v>
      </c>
      <c r="AE590" s="14"/>
      <c r="AF590" s="14">
        <v>0.280444615540553</v>
      </c>
      <c r="AG590" s="14">
        <v>0.29057602759518403</v>
      </c>
      <c r="AH590" s="14">
        <v>0.39037365321286199</v>
      </c>
      <c r="AI590" s="14">
        <v>0.41563130206980298</v>
      </c>
      <c r="AJ590" s="14">
        <v>0.58648813361624996</v>
      </c>
      <c r="AK590" s="14"/>
      <c r="AL590" s="14">
        <v>0.143889325815834</v>
      </c>
      <c r="AM590" s="14">
        <v>0.23430529880100301</v>
      </c>
      <c r="AN590" s="14">
        <v>0.23313870432961001</v>
      </c>
      <c r="AO590" s="14">
        <v>0.300898717222495</v>
      </c>
      <c r="AP590" s="14">
        <v>0.27712349605855002</v>
      </c>
      <c r="AQ590" s="14">
        <v>0.28972555335012501</v>
      </c>
      <c r="AR590" s="14">
        <v>0.33946938147664302</v>
      </c>
      <c r="AS590" s="14">
        <v>0.34881863665959301</v>
      </c>
      <c r="AT590" s="14">
        <v>0.37317039763301302</v>
      </c>
      <c r="AU590" s="14">
        <v>0.39641143188045802</v>
      </c>
      <c r="AV590" s="14">
        <v>0.38934761697218001</v>
      </c>
      <c r="AW590" s="14">
        <v>0.40153320875738502</v>
      </c>
      <c r="AX590" s="14">
        <v>0.41987353305158398</v>
      </c>
      <c r="AY590" s="14">
        <v>0.46741199841168801</v>
      </c>
      <c r="AZ590" s="14">
        <v>0.49233367887581903</v>
      </c>
      <c r="BA590" s="14">
        <v>0.53564957934246904</v>
      </c>
      <c r="BB590" s="14"/>
      <c r="BC590" s="14">
        <v>0.36291648705804003</v>
      </c>
      <c r="BD590" s="14">
        <v>0.33937738048333799</v>
      </c>
      <c r="BE590" s="14"/>
      <c r="BF590" s="14">
        <v>0.51936454556398604</v>
      </c>
      <c r="BG590" s="14">
        <v>0.35316733263655598</v>
      </c>
      <c r="BH590" s="14">
        <v>0.243518986731247</v>
      </c>
      <c r="BI590" s="14">
        <v>0.16144893572273</v>
      </c>
      <c r="BJ590" s="14"/>
      <c r="BK590" s="14">
        <v>0.49342207532849902</v>
      </c>
      <c r="BL590" s="14">
        <v>0.39445602592335499</v>
      </c>
      <c r="BM590" s="14">
        <v>0.317013760803808</v>
      </c>
      <c r="BN590" s="14">
        <v>0.19563582576524899</v>
      </c>
      <c r="BO590" s="14"/>
      <c r="BP590" s="14">
        <v>0.27783554009391598</v>
      </c>
      <c r="BQ590" s="14">
        <v>0.34107554314539601</v>
      </c>
      <c r="BR590" s="14">
        <v>0.50940860860021597</v>
      </c>
      <c r="BS590" s="14">
        <v>0.60591326769573794</v>
      </c>
      <c r="BT590" s="14">
        <v>0.103723281095543</v>
      </c>
    </row>
    <row r="591" spans="2:72" x14ac:dyDescent="0.35">
      <c r="B591" t="s">
        <v>215</v>
      </c>
      <c r="C591" s="14">
        <v>0.44578784584894598</v>
      </c>
      <c r="D591" s="14">
        <v>0.431532986969277</v>
      </c>
      <c r="E591" s="14">
        <v>0.460205082843678</v>
      </c>
      <c r="F591" s="14"/>
      <c r="G591" s="14">
        <v>0.42938591267102</v>
      </c>
      <c r="H591" s="14">
        <v>0.42015020178553703</v>
      </c>
      <c r="I591" s="14">
        <v>0.46462309147262998</v>
      </c>
      <c r="J591" s="14">
        <v>0.49170117567788602</v>
      </c>
      <c r="K591" s="14">
        <v>0.45662775900521102</v>
      </c>
      <c r="L591" s="14">
        <v>0.41763779128719702</v>
      </c>
      <c r="M591" s="14"/>
      <c r="N591" s="14">
        <v>0.420573108195888</v>
      </c>
      <c r="O591" s="14">
        <v>0.47596473419131002</v>
      </c>
      <c r="P591" s="14">
        <v>0.44654395360634802</v>
      </c>
      <c r="Q591" s="14">
        <v>0.44389733117160401</v>
      </c>
      <c r="R591" s="14"/>
      <c r="S591" s="14">
        <v>0.43067094153744301</v>
      </c>
      <c r="T591" s="14">
        <v>0.44210818765982401</v>
      </c>
      <c r="U591" s="14">
        <v>0.40877904258256897</v>
      </c>
      <c r="V591" s="14">
        <v>0.49479591904770398</v>
      </c>
      <c r="W591" s="14">
        <v>0.45815831251570599</v>
      </c>
      <c r="X591" s="14">
        <v>0.43048655239174</v>
      </c>
      <c r="Y591" s="14">
        <v>0.43845189782891703</v>
      </c>
      <c r="Z591" s="14">
        <v>0.47731259314531799</v>
      </c>
      <c r="AA591" s="14">
        <v>0.44529052846823097</v>
      </c>
      <c r="AB591" s="14">
        <v>0.457433845069314</v>
      </c>
      <c r="AC591" s="14">
        <v>0.46378318169720001</v>
      </c>
      <c r="AD591" s="14">
        <v>0.415378079280389</v>
      </c>
      <c r="AE591" s="14"/>
      <c r="AF591" s="14">
        <v>0.46545925359784401</v>
      </c>
      <c r="AG591" s="14">
        <v>0.46066504580356799</v>
      </c>
      <c r="AH591" s="14">
        <v>0.43881913729094102</v>
      </c>
      <c r="AI591" s="14">
        <v>0.42996336641305399</v>
      </c>
      <c r="AJ591" s="14">
        <v>0.33758240108937598</v>
      </c>
      <c r="AK591" s="14"/>
      <c r="AL591" s="14">
        <v>0.331603115021816</v>
      </c>
      <c r="AM591" s="14">
        <v>0.41107356493901398</v>
      </c>
      <c r="AN591" s="14">
        <v>0.476870968928988</v>
      </c>
      <c r="AO591" s="14">
        <v>0.44814757767316599</v>
      </c>
      <c r="AP591" s="14">
        <v>0.459376118037429</v>
      </c>
      <c r="AQ591" s="14">
        <v>0.48028288351519</v>
      </c>
      <c r="AR591" s="14">
        <v>0.44049183164243999</v>
      </c>
      <c r="AS591" s="14">
        <v>0.46544679307641201</v>
      </c>
      <c r="AT591" s="14">
        <v>0.46596335663327898</v>
      </c>
      <c r="AU591" s="14">
        <v>0.423272213508957</v>
      </c>
      <c r="AV591" s="14">
        <v>0.418546473480365</v>
      </c>
      <c r="AW591" s="14">
        <v>0.46026656606990102</v>
      </c>
      <c r="AX591" s="14">
        <v>0.46438973554088298</v>
      </c>
      <c r="AY591" s="14">
        <v>0.41891407864225499</v>
      </c>
      <c r="AZ591" s="14">
        <v>0.37813507174814398</v>
      </c>
      <c r="BA591" s="14">
        <v>0.39568243765983502</v>
      </c>
      <c r="BB591" s="14"/>
      <c r="BC591" s="14">
        <v>0.427494623643775</v>
      </c>
      <c r="BD591" s="14">
        <v>0.45380465430021899</v>
      </c>
      <c r="BE591" s="14"/>
      <c r="BF591" s="14">
        <v>0.39967965885058998</v>
      </c>
      <c r="BG591" s="14">
        <v>0.46449601054080097</v>
      </c>
      <c r="BH591" s="14">
        <v>0.479214381884838</v>
      </c>
      <c r="BI591" s="14">
        <v>0.43107579998627399</v>
      </c>
      <c r="BJ591" s="14"/>
      <c r="BK591" s="14">
        <v>0.41435615568711198</v>
      </c>
      <c r="BL591" s="14">
        <v>0.45252355664986199</v>
      </c>
      <c r="BM591" s="14">
        <v>0.46519598356019998</v>
      </c>
      <c r="BN591" s="14">
        <v>0.44212525107527001</v>
      </c>
      <c r="BO591" s="14"/>
      <c r="BP591" s="14">
        <v>0.50674281924499798</v>
      </c>
      <c r="BQ591" s="14">
        <v>0.50484647065995003</v>
      </c>
      <c r="BR591" s="14">
        <v>0.43196326963160597</v>
      </c>
      <c r="BS591" s="14">
        <v>0.33351570034571199</v>
      </c>
      <c r="BT591" s="14">
        <v>0.46707191915067803</v>
      </c>
    </row>
    <row r="592" spans="2:72" x14ac:dyDescent="0.35">
      <c r="B592" t="s">
        <v>216</v>
      </c>
      <c r="C592" s="14">
        <v>0.13661253153244601</v>
      </c>
      <c r="D592" s="14">
        <v>0.114306584876259</v>
      </c>
      <c r="E592" s="14">
        <v>0.156988350714864</v>
      </c>
      <c r="F592" s="14"/>
      <c r="G592" s="14">
        <v>0.217658910892612</v>
      </c>
      <c r="H592" s="14">
        <v>0.17140298183951699</v>
      </c>
      <c r="I592" s="14">
        <v>0.150541408333666</v>
      </c>
      <c r="J592" s="14">
        <v>0.13549591981386999</v>
      </c>
      <c r="K592" s="14">
        <v>0.10170589956606001</v>
      </c>
      <c r="L592" s="14">
        <v>6.7593072976722998E-2</v>
      </c>
      <c r="M592" s="14"/>
      <c r="N592" s="14">
        <v>8.5383702547954798E-2</v>
      </c>
      <c r="O592" s="14">
        <v>0.124737316305002</v>
      </c>
      <c r="P592" s="14">
        <v>0.15518419646856499</v>
      </c>
      <c r="Q592" s="14">
        <v>0.18858710991313499</v>
      </c>
      <c r="R592" s="14"/>
      <c r="S592" s="14">
        <v>0.134275685607219</v>
      </c>
      <c r="T592" s="14">
        <v>0.13742273343873199</v>
      </c>
      <c r="U592" s="14">
        <v>0.14144353849752</v>
      </c>
      <c r="V592" s="14">
        <v>0.117843977638612</v>
      </c>
      <c r="W592" s="14">
        <v>0.126963595603237</v>
      </c>
      <c r="X592" s="14">
        <v>0.167803008148323</v>
      </c>
      <c r="Y592" s="14">
        <v>0.128772798331001</v>
      </c>
      <c r="Z592" s="14">
        <v>0.11584662381369</v>
      </c>
      <c r="AA592" s="14">
        <v>0.14040015991604901</v>
      </c>
      <c r="AB592" s="14">
        <v>0.135646443746929</v>
      </c>
      <c r="AC592" s="14">
        <v>0.14079168884601601</v>
      </c>
      <c r="AD592" s="14">
        <v>0.147037433110972</v>
      </c>
      <c r="AE592" s="14"/>
      <c r="AF592" s="14">
        <v>0.154009229768722</v>
      </c>
      <c r="AG592" s="14">
        <v>0.162955082397714</v>
      </c>
      <c r="AH592" s="14">
        <v>0.11949888876157</v>
      </c>
      <c r="AI592" s="14">
        <v>0.111511751590768</v>
      </c>
      <c r="AJ592" s="14">
        <v>5.1011918124275503E-2</v>
      </c>
      <c r="AK592" s="14"/>
      <c r="AL592" s="14">
        <v>0.19919402438412001</v>
      </c>
      <c r="AM592" s="14">
        <v>0.20465201225517099</v>
      </c>
      <c r="AN592" s="14">
        <v>0.188630030607672</v>
      </c>
      <c r="AO592" s="14">
        <v>0.16038925929504599</v>
      </c>
      <c r="AP592" s="14">
        <v>0.169212654877922</v>
      </c>
      <c r="AQ592" s="14">
        <v>0.15215573260865101</v>
      </c>
      <c r="AR592" s="14">
        <v>0.15408833515154</v>
      </c>
      <c r="AS592" s="14">
        <v>0.13065445943425499</v>
      </c>
      <c r="AT592" s="14">
        <v>0.11076789841156801</v>
      </c>
      <c r="AU592" s="14">
        <v>0.13138485361906699</v>
      </c>
      <c r="AV592" s="14">
        <v>0.13488983334941501</v>
      </c>
      <c r="AW592" s="14">
        <v>0.107815802909453</v>
      </c>
      <c r="AX592" s="14">
        <v>8.9829817181399402E-2</v>
      </c>
      <c r="AY592" s="14">
        <v>7.7739023671156898E-2</v>
      </c>
      <c r="AZ592" s="14">
        <v>0.106140069099751</v>
      </c>
      <c r="BA592" s="14">
        <v>4.1387560301612801E-2</v>
      </c>
      <c r="BB592" s="14"/>
      <c r="BC592" s="14">
        <v>0.14957623465617001</v>
      </c>
      <c r="BD592" s="14">
        <v>0.130931327663798</v>
      </c>
      <c r="BE592" s="14"/>
      <c r="BF592" s="14">
        <v>5.8158388506713399E-2</v>
      </c>
      <c r="BG592" s="14">
        <v>0.128793570127858</v>
      </c>
      <c r="BH592" s="14">
        <v>0.185946521278822</v>
      </c>
      <c r="BI592" s="14">
        <v>0.22791194845898799</v>
      </c>
      <c r="BJ592" s="14"/>
      <c r="BK592" s="14">
        <v>7.0186167335007599E-2</v>
      </c>
      <c r="BL592" s="14">
        <v>0.110835892978412</v>
      </c>
      <c r="BM592" s="14">
        <v>0.148575630845979</v>
      </c>
      <c r="BN592" s="14">
        <v>0.210674670968649</v>
      </c>
      <c r="BO592" s="14"/>
      <c r="BP592" s="14">
        <v>0.16135123971829099</v>
      </c>
      <c r="BQ592" s="14">
        <v>9.4154599058987404E-2</v>
      </c>
      <c r="BR592" s="14">
        <v>3.4551101407025803E-2</v>
      </c>
      <c r="BS592" s="14">
        <v>4.6988385435645402E-2</v>
      </c>
      <c r="BT592" s="14">
        <v>0.26456447777615899</v>
      </c>
    </row>
    <row r="593" spans="2:72" x14ac:dyDescent="0.35">
      <c r="B593" t="s">
        <v>217</v>
      </c>
      <c r="C593" s="14">
        <v>3.9016821468398903E-2</v>
      </c>
      <c r="D593" s="14">
        <v>3.1796510497249603E-2</v>
      </c>
      <c r="E593" s="14">
        <v>4.5982794608495699E-2</v>
      </c>
      <c r="F593" s="14"/>
      <c r="G593" s="14">
        <v>8.3175300834668994E-2</v>
      </c>
      <c r="H593" s="14">
        <v>4.4204673391591898E-2</v>
      </c>
      <c r="I593" s="14">
        <v>4.9634106425370202E-2</v>
      </c>
      <c r="J593" s="14">
        <v>3.9997225299469197E-2</v>
      </c>
      <c r="K593" s="14">
        <v>1.8324902697742101E-2</v>
      </c>
      <c r="L593" s="14">
        <v>9.9764855582088804E-3</v>
      </c>
      <c r="M593" s="14"/>
      <c r="N593" s="14">
        <v>2.2727630915055301E-2</v>
      </c>
      <c r="O593" s="14">
        <v>2.9217412046221702E-2</v>
      </c>
      <c r="P593" s="14">
        <v>4.4468590014717202E-2</v>
      </c>
      <c r="Q593" s="14">
        <v>6.06010049796274E-2</v>
      </c>
      <c r="R593" s="14"/>
      <c r="S593" s="14">
        <v>3.4129820442462502E-2</v>
      </c>
      <c r="T593" s="14">
        <v>4.2455816592781401E-2</v>
      </c>
      <c r="U593" s="14">
        <v>4.75612578452883E-2</v>
      </c>
      <c r="V593" s="14">
        <v>2.53483252617469E-2</v>
      </c>
      <c r="W593" s="14">
        <v>3.3040376488813597E-2</v>
      </c>
      <c r="X593" s="14">
        <v>4.77587759653249E-2</v>
      </c>
      <c r="Y593" s="14">
        <v>2.7271847413822201E-2</v>
      </c>
      <c r="Z593" s="14">
        <v>4.3480024835152301E-2</v>
      </c>
      <c r="AA593" s="14">
        <v>4.75750936651183E-2</v>
      </c>
      <c r="AB593" s="14">
        <v>3.4536420656870799E-2</v>
      </c>
      <c r="AC593" s="14">
        <v>4.4289051721218199E-2</v>
      </c>
      <c r="AD593" s="14">
        <v>5.1539382732459102E-2</v>
      </c>
      <c r="AE593" s="14"/>
      <c r="AF593" s="14">
        <v>5.5697896196701603E-2</v>
      </c>
      <c r="AG593" s="14">
        <v>4.6086877720647797E-2</v>
      </c>
      <c r="AH593" s="14">
        <v>2.63193426458629E-2</v>
      </c>
      <c r="AI593" s="14">
        <v>2.7789091828676501E-2</v>
      </c>
      <c r="AJ593" s="14">
        <v>1.3098487075297101E-2</v>
      </c>
      <c r="AK593" s="14"/>
      <c r="AL593" s="14">
        <v>0.188466298630628</v>
      </c>
      <c r="AM593" s="14">
        <v>9.1023490597015394E-2</v>
      </c>
      <c r="AN593" s="14">
        <v>6.0325959195085897E-2</v>
      </c>
      <c r="AO593" s="14">
        <v>4.6992484180646499E-2</v>
      </c>
      <c r="AP593" s="14">
        <v>5.3514262076119701E-2</v>
      </c>
      <c r="AQ593" s="14">
        <v>5.1894603981059398E-2</v>
      </c>
      <c r="AR593" s="14">
        <v>3.4299773730722703E-2</v>
      </c>
      <c r="AS593" s="14">
        <v>2.4286293330570301E-2</v>
      </c>
      <c r="AT593" s="14">
        <v>3.2135770552832198E-2</v>
      </c>
      <c r="AU593" s="14">
        <v>2.3056091137793E-2</v>
      </c>
      <c r="AV593" s="14">
        <v>2.7827845376516998E-2</v>
      </c>
      <c r="AW593" s="14">
        <v>1.5358832716476801E-2</v>
      </c>
      <c r="AX593" s="14">
        <v>1.7500808576335299E-2</v>
      </c>
      <c r="AY593" s="14">
        <v>2.0041903141363799E-2</v>
      </c>
      <c r="AZ593" s="14">
        <v>1.8518470684792301E-2</v>
      </c>
      <c r="BA593" s="14">
        <v>1.1206828593243999E-2</v>
      </c>
      <c r="BB593" s="14"/>
      <c r="BC593" s="14">
        <v>3.9707278436732399E-2</v>
      </c>
      <c r="BD593" s="14">
        <v>3.8714236106624202E-2</v>
      </c>
      <c r="BE593" s="14"/>
      <c r="BF593" s="14">
        <v>8.8849590185573792E-3</v>
      </c>
      <c r="BG593" s="14">
        <v>3.1738902692868901E-2</v>
      </c>
      <c r="BH593" s="14">
        <v>5.2913256556358902E-2</v>
      </c>
      <c r="BI593" s="14">
        <v>9.4986359752831095E-2</v>
      </c>
      <c r="BJ593" s="14"/>
      <c r="BK593" s="14">
        <v>1.0420385159837E-2</v>
      </c>
      <c r="BL593" s="14">
        <v>2.2458477642232799E-2</v>
      </c>
      <c r="BM593" s="14">
        <v>4.0683827987689103E-2</v>
      </c>
      <c r="BN593" s="14">
        <v>8.1278228687381604E-2</v>
      </c>
      <c r="BO593" s="14"/>
      <c r="BP593" s="14">
        <v>3.2706001570712101E-2</v>
      </c>
      <c r="BQ593" s="14">
        <v>2.6328054629723902E-2</v>
      </c>
      <c r="BR593" s="14">
        <v>3.7573552184700502E-3</v>
      </c>
      <c r="BS593" s="14">
        <v>5.79913331399579E-3</v>
      </c>
      <c r="BT593" s="14">
        <v>9.7039711004397303E-2</v>
      </c>
    </row>
    <row r="594" spans="2:72" x14ac:dyDescent="0.35">
      <c r="B594" t="s">
        <v>205</v>
      </c>
      <c r="C594" s="14">
        <v>3.20329277500951E-2</v>
      </c>
      <c r="D594" s="14">
        <v>3.21185374682883E-2</v>
      </c>
      <c r="E594" s="14">
        <v>3.2091725176112598E-2</v>
      </c>
      <c r="F594" s="14"/>
      <c r="G594" s="14">
        <v>4.4220842109958303E-2</v>
      </c>
      <c r="H594" s="14">
        <v>3.0550767889481498E-2</v>
      </c>
      <c r="I594" s="14">
        <v>3.5656052249552497E-2</v>
      </c>
      <c r="J594" s="14">
        <v>2.9816210054370899E-2</v>
      </c>
      <c r="K594" s="14">
        <v>3.0756346186690899E-2</v>
      </c>
      <c r="L594" s="14">
        <v>2.4868936509308399E-2</v>
      </c>
      <c r="M594" s="14"/>
      <c r="N594" s="14">
        <v>1.35085878797552E-2</v>
      </c>
      <c r="O594" s="14">
        <v>2.8767709520059099E-2</v>
      </c>
      <c r="P594" s="14">
        <v>3.1168020976184301E-2</v>
      </c>
      <c r="Q594" s="14">
        <v>5.6159462484318502E-2</v>
      </c>
      <c r="R594" s="14"/>
      <c r="S594" s="14">
        <v>3.0614939902470498E-2</v>
      </c>
      <c r="T594" s="14">
        <v>3.6001639339669503E-2</v>
      </c>
      <c r="U594" s="14">
        <v>2.9895889152464401E-2</v>
      </c>
      <c r="V594" s="14">
        <v>2.7680571474862501E-2</v>
      </c>
      <c r="W594" s="14">
        <v>3.5042534859311698E-2</v>
      </c>
      <c r="X594" s="14">
        <v>3.5085921899718903E-2</v>
      </c>
      <c r="Y594" s="14">
        <v>4.3445181221828701E-2</v>
      </c>
      <c r="Z594" s="14">
        <v>2.60201909465913E-2</v>
      </c>
      <c r="AA594" s="14">
        <v>3.3584442267824803E-2</v>
      </c>
      <c r="AB594" s="14">
        <v>2.41545077091397E-2</v>
      </c>
      <c r="AC594" s="14">
        <v>2.5343136345680001E-2</v>
      </c>
      <c r="AD594" s="14">
        <v>3.07013765929578E-2</v>
      </c>
      <c r="AE594" s="14"/>
      <c r="AF594" s="14">
        <v>4.4389004896179397E-2</v>
      </c>
      <c r="AG594" s="14">
        <v>3.9716966482886001E-2</v>
      </c>
      <c r="AH594" s="14">
        <v>2.4988978088764099E-2</v>
      </c>
      <c r="AI594" s="14">
        <v>1.51044880976988E-2</v>
      </c>
      <c r="AJ594" s="14">
        <v>1.18190600948016E-2</v>
      </c>
      <c r="AK594" s="14"/>
      <c r="AL594" s="14">
        <v>0.136847236147602</v>
      </c>
      <c r="AM594" s="14">
        <v>5.8945633407796801E-2</v>
      </c>
      <c r="AN594" s="14">
        <v>4.1034336938643397E-2</v>
      </c>
      <c r="AO594" s="14">
        <v>4.3571961628646599E-2</v>
      </c>
      <c r="AP594" s="14">
        <v>4.0773468949978797E-2</v>
      </c>
      <c r="AQ594" s="14">
        <v>2.5941226544975601E-2</v>
      </c>
      <c r="AR594" s="14">
        <v>3.1650677998653703E-2</v>
      </c>
      <c r="AS594" s="14">
        <v>3.0793817499169599E-2</v>
      </c>
      <c r="AT594" s="14">
        <v>1.7962576769307698E-2</v>
      </c>
      <c r="AU594" s="14">
        <v>2.58754098537252E-2</v>
      </c>
      <c r="AV594" s="14">
        <v>2.9388230821523201E-2</v>
      </c>
      <c r="AW594" s="14">
        <v>1.5025589546784001E-2</v>
      </c>
      <c r="AX594" s="14">
        <v>8.4061056497982695E-3</v>
      </c>
      <c r="AY594" s="14">
        <v>1.5892996133536098E-2</v>
      </c>
      <c r="AZ594" s="14">
        <v>4.8727095914939704E-3</v>
      </c>
      <c r="BA594" s="14">
        <v>1.60735941028394E-2</v>
      </c>
      <c r="BB594" s="14"/>
      <c r="BC594" s="14">
        <v>2.0305376205282399E-2</v>
      </c>
      <c r="BD594" s="14">
        <v>3.7172401446020499E-2</v>
      </c>
      <c r="BE594" s="14"/>
      <c r="BF594" s="14">
        <v>1.3912448060153199E-2</v>
      </c>
      <c r="BG594" s="14">
        <v>2.1804184001916201E-2</v>
      </c>
      <c r="BH594" s="14">
        <v>3.8406853548733098E-2</v>
      </c>
      <c r="BI594" s="14">
        <v>8.4576956079176396E-2</v>
      </c>
      <c r="BJ594" s="14"/>
      <c r="BK594" s="14">
        <v>1.16152164895442E-2</v>
      </c>
      <c r="BL594" s="14">
        <v>1.9726046806137699E-2</v>
      </c>
      <c r="BM594" s="14">
        <v>2.85307968023229E-2</v>
      </c>
      <c r="BN594" s="14">
        <v>7.0286023503451103E-2</v>
      </c>
      <c r="BO594" s="14"/>
      <c r="BP594" s="14">
        <v>2.1364399372082499E-2</v>
      </c>
      <c r="BQ594" s="14">
        <v>3.3595332505942398E-2</v>
      </c>
      <c r="BR594" s="14">
        <v>2.0319665142682498E-2</v>
      </c>
      <c r="BS594" s="14">
        <v>7.7835132089082697E-3</v>
      </c>
      <c r="BT594" s="14">
        <v>6.7600610973222994E-2</v>
      </c>
    </row>
    <row r="595" spans="2:72" x14ac:dyDescent="0.35">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row>
    <row r="596" spans="2:72" x14ac:dyDescent="0.35">
      <c r="B596" s="6" t="s">
        <v>263</v>
      </c>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row>
    <row r="597" spans="2:72" x14ac:dyDescent="0.35">
      <c r="B597" s="21" t="s">
        <v>106</v>
      </c>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row>
    <row r="598" spans="2:72" x14ac:dyDescent="0.35">
      <c r="B598" t="s">
        <v>214</v>
      </c>
      <c r="C598" s="14">
        <v>0.28015407822567001</v>
      </c>
      <c r="D598" s="14">
        <v>0.32879207226684398</v>
      </c>
      <c r="E598" s="14">
        <v>0.23369903601182901</v>
      </c>
      <c r="F598" s="14"/>
      <c r="G598" s="14">
        <v>0.21730220033140099</v>
      </c>
      <c r="H598" s="14">
        <v>0.301999174782487</v>
      </c>
      <c r="I598" s="14">
        <v>0.263806787715199</v>
      </c>
      <c r="J598" s="14">
        <v>0.22288309155942901</v>
      </c>
      <c r="K598" s="14">
        <v>0.28489902364102498</v>
      </c>
      <c r="L598" s="14">
        <v>0.36062820147769997</v>
      </c>
      <c r="M598" s="14"/>
      <c r="N598" s="14">
        <v>0.39224021898707001</v>
      </c>
      <c r="O598" s="14">
        <v>0.27182549445785897</v>
      </c>
      <c r="P598" s="14">
        <v>0.249705383486298</v>
      </c>
      <c r="Q598" s="14">
        <v>0.19491929340192399</v>
      </c>
      <c r="R598" s="14"/>
      <c r="S598" s="14">
        <v>0.34581190243997201</v>
      </c>
      <c r="T598" s="14">
        <v>0.25471680340181602</v>
      </c>
      <c r="U598" s="14">
        <v>0.27609844353958302</v>
      </c>
      <c r="V598" s="14">
        <v>0.30426710609972502</v>
      </c>
      <c r="W598" s="14">
        <v>0.256193683750714</v>
      </c>
      <c r="X598" s="14">
        <v>0.26470627658050999</v>
      </c>
      <c r="Y598" s="14">
        <v>0.26775297054119102</v>
      </c>
      <c r="Z598" s="14">
        <v>0.27432419058784602</v>
      </c>
      <c r="AA598" s="14">
        <v>0.26620688073856003</v>
      </c>
      <c r="AB598" s="14">
        <v>0.27055801583093197</v>
      </c>
      <c r="AC598" s="14">
        <v>0.26027811540902501</v>
      </c>
      <c r="AD598" s="14">
        <v>0.27857486182466301</v>
      </c>
      <c r="AE598" s="14"/>
      <c r="AF598" s="14">
        <v>0.198515591354749</v>
      </c>
      <c r="AG598" s="14">
        <v>0.22816177778000901</v>
      </c>
      <c r="AH598" s="14">
        <v>0.33454506125421202</v>
      </c>
      <c r="AI598" s="14">
        <v>0.36716124110266102</v>
      </c>
      <c r="AJ598" s="14">
        <v>0.56905893926170603</v>
      </c>
      <c r="AK598" s="14"/>
      <c r="AL598" s="14">
        <v>4.7908308634583799E-2</v>
      </c>
      <c r="AM598" s="14">
        <v>0.15884297604557099</v>
      </c>
      <c r="AN598" s="14">
        <v>0.18463427346147901</v>
      </c>
      <c r="AO598" s="14">
        <v>0.22361942414539199</v>
      </c>
      <c r="AP598" s="14">
        <v>0.21157144248222401</v>
      </c>
      <c r="AQ598" s="14">
        <v>0.22291813080985901</v>
      </c>
      <c r="AR598" s="14">
        <v>0.26947164658933198</v>
      </c>
      <c r="AS598" s="14">
        <v>0.26232080898753402</v>
      </c>
      <c r="AT598" s="14">
        <v>0.294545296666618</v>
      </c>
      <c r="AU598" s="14">
        <v>0.30476516678048199</v>
      </c>
      <c r="AV598" s="14">
        <v>0.32498958121004301</v>
      </c>
      <c r="AW598" s="14">
        <v>0.33343514155064302</v>
      </c>
      <c r="AX598" s="14">
        <v>0.33774952328364799</v>
      </c>
      <c r="AY598" s="14">
        <v>0.42790016017896199</v>
      </c>
      <c r="AZ598" s="14">
        <v>0.454314844724579</v>
      </c>
      <c r="BA598" s="14">
        <v>0.52753246600609505</v>
      </c>
      <c r="BB598" s="14"/>
      <c r="BC598" s="14">
        <v>0.333424519565445</v>
      </c>
      <c r="BD598" s="14">
        <v>0.25680887859129198</v>
      </c>
      <c r="BE598" s="14"/>
      <c r="BF598" s="14">
        <v>0.41371758769922901</v>
      </c>
      <c r="BG598" s="14">
        <v>0.27373842354738998</v>
      </c>
      <c r="BH598" s="14">
        <v>0.21488620062866801</v>
      </c>
      <c r="BI598" s="14">
        <v>0.13825877005491799</v>
      </c>
      <c r="BJ598" s="14"/>
      <c r="BK598" s="14">
        <v>0.39676815749733602</v>
      </c>
      <c r="BL598" s="14">
        <v>0.31864505396003301</v>
      </c>
      <c r="BM598" s="14">
        <v>0.25556710528861898</v>
      </c>
      <c r="BN598" s="14">
        <v>0.161795533987725</v>
      </c>
      <c r="BO598" s="14"/>
      <c r="BP598" s="14">
        <v>0.24211783553065999</v>
      </c>
      <c r="BQ598" s="14">
        <v>0.23299195993952601</v>
      </c>
      <c r="BR598" s="14">
        <v>0.372046933670649</v>
      </c>
      <c r="BS598" s="14">
        <v>0.52829006661077804</v>
      </c>
      <c r="BT598" s="14">
        <v>7.4159413811641706E-2</v>
      </c>
    </row>
    <row r="599" spans="2:72" x14ac:dyDescent="0.35">
      <c r="B599" t="s">
        <v>215</v>
      </c>
      <c r="C599" s="14">
        <v>0.44676150829420502</v>
      </c>
      <c r="D599" s="14">
        <v>0.45144492668906799</v>
      </c>
      <c r="E599" s="14">
        <v>0.44267639239089102</v>
      </c>
      <c r="F599" s="14"/>
      <c r="G599" s="14">
        <v>0.41447807464618203</v>
      </c>
      <c r="H599" s="14">
        <v>0.41419766318897799</v>
      </c>
      <c r="I599" s="14">
        <v>0.42796322648507201</v>
      </c>
      <c r="J599" s="14">
        <v>0.45072752504170899</v>
      </c>
      <c r="K599" s="14">
        <v>0.46215819816402198</v>
      </c>
      <c r="L599" s="14">
        <v>0.49640431361533699</v>
      </c>
      <c r="M599" s="14"/>
      <c r="N599" s="14">
        <v>0.43778331218925198</v>
      </c>
      <c r="O599" s="14">
        <v>0.47918638950204501</v>
      </c>
      <c r="P599" s="14">
        <v>0.46223857756424303</v>
      </c>
      <c r="Q599" s="14">
        <v>0.40897715273451601</v>
      </c>
      <c r="R599" s="14"/>
      <c r="S599" s="14">
        <v>0.42058938035136001</v>
      </c>
      <c r="T599" s="14">
        <v>0.45088282130844598</v>
      </c>
      <c r="U599" s="14">
        <v>0.43709499644982602</v>
      </c>
      <c r="V599" s="14">
        <v>0.46935918296631102</v>
      </c>
      <c r="W599" s="14">
        <v>0.453066313356352</v>
      </c>
      <c r="X599" s="14">
        <v>0.43095979690813302</v>
      </c>
      <c r="Y599" s="14">
        <v>0.45757275234970901</v>
      </c>
      <c r="Z599" s="14">
        <v>0.47651625396525399</v>
      </c>
      <c r="AA599" s="14">
        <v>0.463414773474775</v>
      </c>
      <c r="AB599" s="14">
        <v>0.45409684731538702</v>
      </c>
      <c r="AC599" s="14">
        <v>0.421130794544475</v>
      </c>
      <c r="AD599" s="14">
        <v>0.43282856108245199</v>
      </c>
      <c r="AE599" s="14"/>
      <c r="AF599" s="14">
        <v>0.46999402991573802</v>
      </c>
      <c r="AG599" s="14">
        <v>0.445709164008464</v>
      </c>
      <c r="AH599" s="14">
        <v>0.43095255211692601</v>
      </c>
      <c r="AI599" s="14">
        <v>0.43759223826731802</v>
      </c>
      <c r="AJ599" s="14">
        <v>0.311660169600805</v>
      </c>
      <c r="AK599" s="14"/>
      <c r="AL599" s="14">
        <v>0.34333774899912201</v>
      </c>
      <c r="AM599" s="14">
        <v>0.40557618479881402</v>
      </c>
      <c r="AN599" s="14">
        <v>0.429307247922812</v>
      </c>
      <c r="AO599" s="14">
        <v>0.44875141429772403</v>
      </c>
      <c r="AP599" s="14">
        <v>0.44850584592828402</v>
      </c>
      <c r="AQ599" s="14">
        <v>0.45847546692418201</v>
      </c>
      <c r="AR599" s="14">
        <v>0.44762934867091198</v>
      </c>
      <c r="AS599" s="14">
        <v>0.47803174468878101</v>
      </c>
      <c r="AT599" s="14">
        <v>0.48107519986761399</v>
      </c>
      <c r="AU599" s="14">
        <v>0.46124696883054001</v>
      </c>
      <c r="AV599" s="14">
        <v>0.42497267785098802</v>
      </c>
      <c r="AW599" s="14">
        <v>0.46486979458900601</v>
      </c>
      <c r="AX599" s="14">
        <v>0.47844292111483999</v>
      </c>
      <c r="AY599" s="14">
        <v>0.46113408419659102</v>
      </c>
      <c r="AZ599" s="14">
        <v>0.42733130359142601</v>
      </c>
      <c r="BA599" s="14">
        <v>0.39254238455601798</v>
      </c>
      <c r="BB599" s="14"/>
      <c r="BC599" s="14">
        <v>0.41567879073608799</v>
      </c>
      <c r="BD599" s="14">
        <v>0.46038317592682199</v>
      </c>
      <c r="BE599" s="14"/>
      <c r="BF599" s="14">
        <v>0.45381572892111</v>
      </c>
      <c r="BG599" s="14">
        <v>0.46931987527350399</v>
      </c>
      <c r="BH599" s="14">
        <v>0.43126339289087701</v>
      </c>
      <c r="BI599" s="14">
        <v>0.404460264146216</v>
      </c>
      <c r="BJ599" s="14"/>
      <c r="BK599" s="14">
        <v>0.45186955084629798</v>
      </c>
      <c r="BL599" s="14">
        <v>0.47757468503872103</v>
      </c>
      <c r="BM599" s="14">
        <v>0.46124899277575399</v>
      </c>
      <c r="BN599" s="14">
        <v>0.391148505344872</v>
      </c>
      <c r="BO599" s="14"/>
      <c r="BP599" s="14">
        <v>0.49668384998976001</v>
      </c>
      <c r="BQ599" s="14">
        <v>0.50016796215944503</v>
      </c>
      <c r="BR599" s="14">
        <v>0.53215633010659102</v>
      </c>
      <c r="BS599" s="14">
        <v>0.37927935464555901</v>
      </c>
      <c r="BT599" s="14">
        <v>0.40084483174871399</v>
      </c>
    </row>
    <row r="600" spans="2:72" x14ac:dyDescent="0.35">
      <c r="B600" t="s">
        <v>216</v>
      </c>
      <c r="C600" s="14">
        <v>0.182881901545975</v>
      </c>
      <c r="D600" s="14">
        <v>0.15049379467229301</v>
      </c>
      <c r="E600" s="14">
        <v>0.214044800872144</v>
      </c>
      <c r="F600" s="14"/>
      <c r="G600" s="14">
        <v>0.24058800680051001</v>
      </c>
      <c r="H600" s="14">
        <v>0.19207512888242401</v>
      </c>
      <c r="I600" s="14">
        <v>0.20977774354814999</v>
      </c>
      <c r="J600" s="14">
        <v>0.215492964010323</v>
      </c>
      <c r="K600" s="14">
        <v>0.165512904292894</v>
      </c>
      <c r="L600" s="14">
        <v>0.100453290639672</v>
      </c>
      <c r="M600" s="14"/>
      <c r="N600" s="14">
        <v>0.122829961850804</v>
      </c>
      <c r="O600" s="14">
        <v>0.164021590209141</v>
      </c>
      <c r="P600" s="14">
        <v>0.19789351144483999</v>
      </c>
      <c r="Q600" s="14">
        <v>0.255055169439658</v>
      </c>
      <c r="R600" s="14"/>
      <c r="S600" s="14">
        <v>0.15396817058342199</v>
      </c>
      <c r="T600" s="14">
        <v>0.204162874197612</v>
      </c>
      <c r="U600" s="14">
        <v>0.19448362653347201</v>
      </c>
      <c r="V600" s="14">
        <v>0.14878053517727299</v>
      </c>
      <c r="W600" s="14">
        <v>0.19403383901309301</v>
      </c>
      <c r="X600" s="14">
        <v>0.203922968089087</v>
      </c>
      <c r="Y600" s="14">
        <v>0.169163435688823</v>
      </c>
      <c r="Z600" s="14">
        <v>0.17449455804605099</v>
      </c>
      <c r="AA600" s="14">
        <v>0.19461291107335499</v>
      </c>
      <c r="AB600" s="14">
        <v>0.17531918156670101</v>
      </c>
      <c r="AC600" s="14">
        <v>0.21176140151796</v>
      </c>
      <c r="AD600" s="14">
        <v>0.18717730297941201</v>
      </c>
      <c r="AE600" s="14"/>
      <c r="AF600" s="14">
        <v>0.21247241228698799</v>
      </c>
      <c r="AG600" s="14">
        <v>0.22349372721365801</v>
      </c>
      <c r="AH600" s="14">
        <v>0.16186322518597401</v>
      </c>
      <c r="AI600" s="14">
        <v>0.14218799728957801</v>
      </c>
      <c r="AJ600" s="14">
        <v>9.2032363891970406E-2</v>
      </c>
      <c r="AK600" s="14"/>
      <c r="AL600" s="14">
        <v>0.22950036696895501</v>
      </c>
      <c r="AM600" s="14">
        <v>0.23467698365256601</v>
      </c>
      <c r="AN600" s="14">
        <v>0.253679583867434</v>
      </c>
      <c r="AO600" s="14">
        <v>0.223645708864461</v>
      </c>
      <c r="AP600" s="14">
        <v>0.23424226352090899</v>
      </c>
      <c r="AQ600" s="14">
        <v>0.19863889400602999</v>
      </c>
      <c r="AR600" s="14">
        <v>0.20190804800750001</v>
      </c>
      <c r="AS600" s="14">
        <v>0.194988139113177</v>
      </c>
      <c r="AT600" s="14">
        <v>0.14640523606467601</v>
      </c>
      <c r="AU600" s="14">
        <v>0.15882839050806899</v>
      </c>
      <c r="AV600" s="14">
        <v>0.187049166299952</v>
      </c>
      <c r="AW600" s="14">
        <v>0.15784704329072399</v>
      </c>
      <c r="AX600" s="14">
        <v>0.14626227906848299</v>
      </c>
      <c r="AY600" s="14">
        <v>7.8130453450573401E-2</v>
      </c>
      <c r="AZ600" s="14">
        <v>8.5129637572906799E-2</v>
      </c>
      <c r="BA600" s="14">
        <v>6.1397644790467297E-2</v>
      </c>
      <c r="BB600" s="14"/>
      <c r="BC600" s="14">
        <v>0.179984491565333</v>
      </c>
      <c r="BD600" s="14">
        <v>0.18415166039759201</v>
      </c>
      <c r="BE600" s="14"/>
      <c r="BF600" s="14">
        <v>9.6415733141864801E-2</v>
      </c>
      <c r="BG600" s="14">
        <v>0.183430301342528</v>
      </c>
      <c r="BH600" s="14">
        <v>0.23970761180967901</v>
      </c>
      <c r="BI600" s="14">
        <v>0.25521246926546798</v>
      </c>
      <c r="BJ600" s="14"/>
      <c r="BK600" s="14">
        <v>0.120138596375564</v>
      </c>
      <c r="BL600" s="14">
        <v>0.14160318289689999</v>
      </c>
      <c r="BM600" s="14">
        <v>0.19838477733575099</v>
      </c>
      <c r="BN600" s="14">
        <v>0.26051258445703901</v>
      </c>
      <c r="BO600" s="14"/>
      <c r="BP600" s="14">
        <v>0.19637050051691601</v>
      </c>
      <c r="BQ600" s="14">
        <v>0.17910941409036699</v>
      </c>
      <c r="BR600" s="14">
        <v>7.2406732954980194E-2</v>
      </c>
      <c r="BS600" s="14">
        <v>7.1786904430409998E-2</v>
      </c>
      <c r="BT600" s="14">
        <v>0.32022805737226501</v>
      </c>
    </row>
    <row r="601" spans="2:72" x14ac:dyDescent="0.35">
      <c r="B601" t="s">
        <v>217</v>
      </c>
      <c r="C601" s="14">
        <v>5.6372666530623901E-2</v>
      </c>
      <c r="D601" s="14">
        <v>3.87761480462551E-2</v>
      </c>
      <c r="E601" s="14">
        <v>7.2826990411147402E-2</v>
      </c>
      <c r="F601" s="14"/>
      <c r="G601" s="14">
        <v>8.8254464989406006E-2</v>
      </c>
      <c r="H601" s="14">
        <v>5.4604704372263599E-2</v>
      </c>
      <c r="I601" s="14">
        <v>6.9247921182103905E-2</v>
      </c>
      <c r="J601" s="14">
        <v>7.0573287038059304E-2</v>
      </c>
      <c r="K601" s="14">
        <v>4.6313453010992899E-2</v>
      </c>
      <c r="L601" s="14">
        <v>2.1425647582921401E-2</v>
      </c>
      <c r="M601" s="14"/>
      <c r="N601" s="14">
        <v>3.0667120842510599E-2</v>
      </c>
      <c r="O601" s="14">
        <v>5.1090802825526901E-2</v>
      </c>
      <c r="P601" s="14">
        <v>6.0868609283218203E-2</v>
      </c>
      <c r="Q601" s="14">
        <v>8.4544694280063004E-2</v>
      </c>
      <c r="R601" s="14"/>
      <c r="S601" s="14">
        <v>4.6108407630718697E-2</v>
      </c>
      <c r="T601" s="14">
        <v>6.2062835624202603E-2</v>
      </c>
      <c r="U601" s="14">
        <v>5.6850216390011102E-2</v>
      </c>
      <c r="V601" s="14">
        <v>4.3998929325357497E-2</v>
      </c>
      <c r="W601" s="14">
        <v>5.4504414033583998E-2</v>
      </c>
      <c r="X601" s="14">
        <v>6.9758673998284795E-2</v>
      </c>
      <c r="Y601" s="14">
        <v>5.5191074481498799E-2</v>
      </c>
      <c r="Z601" s="14">
        <v>5.9434994395942901E-2</v>
      </c>
      <c r="AA601" s="14">
        <v>4.5561610723824399E-2</v>
      </c>
      <c r="AB601" s="14">
        <v>6.5821793662185005E-2</v>
      </c>
      <c r="AC601" s="14">
        <v>7.07029165706171E-2</v>
      </c>
      <c r="AD601" s="14">
        <v>6.6141803005702896E-2</v>
      </c>
      <c r="AE601" s="14"/>
      <c r="AF601" s="14">
        <v>7.6369567900331406E-2</v>
      </c>
      <c r="AG601" s="14">
        <v>6.8117614099661106E-2</v>
      </c>
      <c r="AH601" s="14">
        <v>4.3962080014135201E-2</v>
      </c>
      <c r="AI601" s="14">
        <v>3.0390154426627E-2</v>
      </c>
      <c r="AJ601" s="14">
        <v>1.3790586285448299E-2</v>
      </c>
      <c r="AK601" s="14"/>
      <c r="AL601" s="14">
        <v>0.228967764332728</v>
      </c>
      <c r="AM601" s="14">
        <v>0.122164646762386</v>
      </c>
      <c r="AN601" s="14">
        <v>8.4614508628280599E-2</v>
      </c>
      <c r="AO601" s="14">
        <v>6.2262752593250897E-2</v>
      </c>
      <c r="AP601" s="14">
        <v>6.9925230773043898E-2</v>
      </c>
      <c r="AQ601" s="14">
        <v>8.3528345902325302E-2</v>
      </c>
      <c r="AR601" s="14">
        <v>5.5863241803815099E-2</v>
      </c>
      <c r="AS601" s="14">
        <v>3.9878497861566498E-2</v>
      </c>
      <c r="AT601" s="14">
        <v>5.6067355707040398E-2</v>
      </c>
      <c r="AU601" s="14">
        <v>3.7913789286900201E-2</v>
      </c>
      <c r="AV601" s="14">
        <v>3.9870305565237997E-2</v>
      </c>
      <c r="AW601" s="14">
        <v>2.87086609716092E-2</v>
      </c>
      <c r="AX601" s="14">
        <v>2.4077567947022101E-2</v>
      </c>
      <c r="AY601" s="14">
        <v>2.2480625922422899E-2</v>
      </c>
      <c r="AZ601" s="14">
        <v>1.5598939475680499E-2</v>
      </c>
      <c r="BA601" s="14">
        <v>4.0273905680296004E-3</v>
      </c>
      <c r="BB601" s="14"/>
      <c r="BC601" s="14">
        <v>4.9453321425507998E-2</v>
      </c>
      <c r="BD601" s="14">
        <v>5.9404995318511601E-2</v>
      </c>
      <c r="BE601" s="14"/>
      <c r="BF601" s="14">
        <v>2.4300225647947E-2</v>
      </c>
      <c r="BG601" s="14">
        <v>4.7239966067776397E-2</v>
      </c>
      <c r="BH601" s="14">
        <v>7.8022393863170794E-2</v>
      </c>
      <c r="BI601" s="14">
        <v>0.10596116328392299</v>
      </c>
      <c r="BJ601" s="14"/>
      <c r="BK601" s="14">
        <v>1.88713114313778E-2</v>
      </c>
      <c r="BL601" s="14">
        <v>3.99973795328422E-2</v>
      </c>
      <c r="BM601" s="14">
        <v>5.9686895409359203E-2</v>
      </c>
      <c r="BN601" s="14">
        <v>0.105367178424323</v>
      </c>
      <c r="BO601" s="14"/>
      <c r="BP601" s="14">
        <v>3.94511064132438E-2</v>
      </c>
      <c r="BQ601" s="14">
        <v>5.2149300699768003E-2</v>
      </c>
      <c r="BR601" s="14">
        <v>7.3901524637872097E-3</v>
      </c>
      <c r="BS601" s="14">
        <v>1.0277790005802199E-2</v>
      </c>
      <c r="BT601" s="14">
        <v>0.13578903618985599</v>
      </c>
    </row>
    <row r="602" spans="2:72" x14ac:dyDescent="0.35">
      <c r="B602" t="s">
        <v>205</v>
      </c>
      <c r="C602" s="14">
        <v>3.3829845403526702E-2</v>
      </c>
      <c r="D602" s="14">
        <v>3.0493058325539599E-2</v>
      </c>
      <c r="E602" s="14">
        <v>3.6752780313989E-2</v>
      </c>
      <c r="F602" s="14"/>
      <c r="G602" s="14">
        <v>3.9377253232500901E-2</v>
      </c>
      <c r="H602" s="14">
        <v>3.7123328773847698E-2</v>
      </c>
      <c r="I602" s="14">
        <v>2.9204321069475299E-2</v>
      </c>
      <c r="J602" s="14">
        <v>4.0323132350479803E-2</v>
      </c>
      <c r="K602" s="14">
        <v>4.1116420891066E-2</v>
      </c>
      <c r="L602" s="14">
        <v>2.10885466843693E-2</v>
      </c>
      <c r="M602" s="14"/>
      <c r="N602" s="14">
        <v>1.6479386130363399E-2</v>
      </c>
      <c r="O602" s="14">
        <v>3.3875723005428099E-2</v>
      </c>
      <c r="P602" s="14">
        <v>2.9293918221400699E-2</v>
      </c>
      <c r="Q602" s="14">
        <v>5.6503690143838298E-2</v>
      </c>
      <c r="R602" s="14"/>
      <c r="S602" s="14">
        <v>3.3522138994528203E-2</v>
      </c>
      <c r="T602" s="14">
        <v>2.8174665467922699E-2</v>
      </c>
      <c r="U602" s="14">
        <v>3.5472717087107697E-2</v>
      </c>
      <c r="V602" s="14">
        <v>3.3594246431332901E-2</v>
      </c>
      <c r="W602" s="14">
        <v>4.2201749846257297E-2</v>
      </c>
      <c r="X602" s="14">
        <v>3.0652284423986199E-2</v>
      </c>
      <c r="Y602" s="14">
        <v>5.0319766938777398E-2</v>
      </c>
      <c r="Z602" s="14">
        <v>1.5230003004906199E-2</v>
      </c>
      <c r="AA602" s="14">
        <v>3.02038239894853E-2</v>
      </c>
      <c r="AB602" s="14">
        <v>3.4204161624795199E-2</v>
      </c>
      <c r="AC602" s="14">
        <v>3.6126771957923097E-2</v>
      </c>
      <c r="AD602" s="14">
        <v>3.5277471107770401E-2</v>
      </c>
      <c r="AE602" s="14"/>
      <c r="AF602" s="14">
        <v>4.2648398542193398E-2</v>
      </c>
      <c r="AG602" s="14">
        <v>3.4517716898207901E-2</v>
      </c>
      <c r="AH602" s="14">
        <v>2.8677081428752301E-2</v>
      </c>
      <c r="AI602" s="14">
        <v>2.2668368913816701E-2</v>
      </c>
      <c r="AJ602" s="14">
        <v>1.34579409600708E-2</v>
      </c>
      <c r="AK602" s="14"/>
      <c r="AL602" s="14">
        <v>0.150285811064611</v>
      </c>
      <c r="AM602" s="14">
        <v>7.8739208740663105E-2</v>
      </c>
      <c r="AN602" s="14">
        <v>4.7764386119994499E-2</v>
      </c>
      <c r="AO602" s="14">
        <v>4.1720700099172801E-2</v>
      </c>
      <c r="AP602" s="14">
        <v>3.57552172955393E-2</v>
      </c>
      <c r="AQ602" s="14">
        <v>3.64391623576042E-2</v>
      </c>
      <c r="AR602" s="14">
        <v>2.5127714928440899E-2</v>
      </c>
      <c r="AS602" s="14">
        <v>2.47808093489423E-2</v>
      </c>
      <c r="AT602" s="14">
        <v>2.1906911694052102E-2</v>
      </c>
      <c r="AU602" s="14">
        <v>3.7245684594009502E-2</v>
      </c>
      <c r="AV602" s="14">
        <v>2.3118269073779601E-2</v>
      </c>
      <c r="AW602" s="14">
        <v>1.51393595980175E-2</v>
      </c>
      <c r="AX602" s="14">
        <v>1.34677085860058E-2</v>
      </c>
      <c r="AY602" s="14">
        <v>1.03546762514506E-2</v>
      </c>
      <c r="AZ602" s="14">
        <v>1.7625274635408299E-2</v>
      </c>
      <c r="BA602" s="14">
        <v>1.45001140793895E-2</v>
      </c>
      <c r="BB602" s="14"/>
      <c r="BC602" s="14">
        <v>2.1458876707626601E-2</v>
      </c>
      <c r="BD602" s="14">
        <v>3.9251289765783001E-2</v>
      </c>
      <c r="BE602" s="14"/>
      <c r="BF602" s="14">
        <v>1.17507245898484E-2</v>
      </c>
      <c r="BG602" s="14">
        <v>2.62714337688018E-2</v>
      </c>
      <c r="BH602" s="14">
        <v>3.6120400807606201E-2</v>
      </c>
      <c r="BI602" s="14">
        <v>9.6107333249475305E-2</v>
      </c>
      <c r="BJ602" s="14"/>
      <c r="BK602" s="14">
        <v>1.2352383849423901E-2</v>
      </c>
      <c r="BL602" s="14">
        <v>2.2179698571504401E-2</v>
      </c>
      <c r="BM602" s="14">
        <v>2.5112229190516099E-2</v>
      </c>
      <c r="BN602" s="14">
        <v>8.1176197786041196E-2</v>
      </c>
      <c r="BO602" s="14"/>
      <c r="BP602" s="14">
        <v>2.5376707549420299E-2</v>
      </c>
      <c r="BQ602" s="14">
        <v>3.5581363110893702E-2</v>
      </c>
      <c r="BR602" s="14">
        <v>1.5999850803992001E-2</v>
      </c>
      <c r="BS602" s="14">
        <v>1.03658843074509E-2</v>
      </c>
      <c r="BT602" s="14">
        <v>6.8978660877522094E-2</v>
      </c>
    </row>
    <row r="603" spans="2:72" x14ac:dyDescent="0.35">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row>
    <row r="604" spans="2:72" x14ac:dyDescent="0.35">
      <c r="B604" s="6" t="s">
        <v>264</v>
      </c>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row>
    <row r="605" spans="2:72" x14ac:dyDescent="0.35">
      <c r="B605" s="21" t="s">
        <v>106</v>
      </c>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row>
    <row r="606" spans="2:72" x14ac:dyDescent="0.35">
      <c r="B606" t="s">
        <v>214</v>
      </c>
      <c r="C606" s="14">
        <v>0.421517934698668</v>
      </c>
      <c r="D606" s="14">
        <v>0.46540303629604102</v>
      </c>
      <c r="E606" s="14">
        <v>0.37934289744373001</v>
      </c>
      <c r="F606" s="14"/>
      <c r="G606" s="14">
        <v>0.33434878546422198</v>
      </c>
      <c r="H606" s="14">
        <v>0.38335494844683798</v>
      </c>
      <c r="I606" s="14">
        <v>0.389495178146399</v>
      </c>
      <c r="J606" s="14">
        <v>0.41545882272570001</v>
      </c>
      <c r="K606" s="14">
        <v>0.464749543252369</v>
      </c>
      <c r="L606" s="14">
        <v>0.51231551429003197</v>
      </c>
      <c r="M606" s="14"/>
      <c r="N606" s="14">
        <v>0.52114164905465399</v>
      </c>
      <c r="O606" s="14">
        <v>0.41582450040755597</v>
      </c>
      <c r="P606" s="14">
        <v>0.41200468239238403</v>
      </c>
      <c r="Q606" s="14">
        <v>0.32775050906445102</v>
      </c>
      <c r="R606" s="14"/>
      <c r="S606" s="14">
        <v>0.42619126505230398</v>
      </c>
      <c r="T606" s="14">
        <v>0.421837766610693</v>
      </c>
      <c r="U606" s="14">
        <v>0.43935498359859798</v>
      </c>
      <c r="V606" s="14">
        <v>0.42092101529525999</v>
      </c>
      <c r="W606" s="14">
        <v>0.39424272510434799</v>
      </c>
      <c r="X606" s="14">
        <v>0.401869186690261</v>
      </c>
      <c r="Y606" s="14">
        <v>0.429256604472394</v>
      </c>
      <c r="Z606" s="14">
        <v>0.40884294781373598</v>
      </c>
      <c r="AA606" s="14">
        <v>0.42049390818207899</v>
      </c>
      <c r="AB606" s="14">
        <v>0.44215810736755401</v>
      </c>
      <c r="AC606" s="14">
        <v>0.37565414499108302</v>
      </c>
      <c r="AD606" s="14">
        <v>0.489763348002488</v>
      </c>
      <c r="AE606" s="14"/>
      <c r="AF606" s="14">
        <v>0.35266467125143602</v>
      </c>
      <c r="AG606" s="14">
        <v>0.39858086067139598</v>
      </c>
      <c r="AH606" s="14">
        <v>0.46910145890166999</v>
      </c>
      <c r="AI606" s="14">
        <v>0.46010228520406499</v>
      </c>
      <c r="AJ606" s="14">
        <v>0.56454882477665502</v>
      </c>
      <c r="AK606" s="14"/>
      <c r="AL606" s="14">
        <v>0.19758966972985201</v>
      </c>
      <c r="AM606" s="14">
        <v>0.29593429232789997</v>
      </c>
      <c r="AN606" s="14">
        <v>0.34452588731943601</v>
      </c>
      <c r="AO606" s="14">
        <v>0.39844865289012599</v>
      </c>
      <c r="AP606" s="14">
        <v>0.36001642236713699</v>
      </c>
      <c r="AQ606" s="14">
        <v>0.35316921590893302</v>
      </c>
      <c r="AR606" s="14">
        <v>0.42569039374842899</v>
      </c>
      <c r="AS606" s="14">
        <v>0.439800597223169</v>
      </c>
      <c r="AT606" s="14">
        <v>0.41816007017343698</v>
      </c>
      <c r="AU606" s="14">
        <v>0.50178195859234198</v>
      </c>
      <c r="AV606" s="14">
        <v>0.44764982248616397</v>
      </c>
      <c r="AW606" s="14">
        <v>0.48646692804265701</v>
      </c>
      <c r="AX606" s="14">
        <v>0.47804380576487199</v>
      </c>
      <c r="AY606" s="14">
        <v>0.50313554377693104</v>
      </c>
      <c r="AZ606" s="14">
        <v>0.53628554238477599</v>
      </c>
      <c r="BA606" s="14">
        <v>0.58946627437666199</v>
      </c>
      <c r="BB606" s="14"/>
      <c r="BC606" s="14">
        <v>0.43718065778857701</v>
      </c>
      <c r="BD606" s="14">
        <v>0.41465391427466403</v>
      </c>
      <c r="BE606" s="14"/>
      <c r="BF606" s="14">
        <v>0.58272396278347804</v>
      </c>
      <c r="BG606" s="14">
        <v>0.45106473153802301</v>
      </c>
      <c r="BH606" s="14">
        <v>0.32284428671999799</v>
      </c>
      <c r="BI606" s="14">
        <v>0.19410544901464299</v>
      </c>
      <c r="BJ606" s="14"/>
      <c r="BK606" s="14">
        <v>0.58628546242114199</v>
      </c>
      <c r="BL606" s="14">
        <v>0.49221742533406099</v>
      </c>
      <c r="BM606" s="14">
        <v>0.38496389145967003</v>
      </c>
      <c r="BN606" s="14">
        <v>0.24323946702622701</v>
      </c>
      <c r="BO606" s="14"/>
      <c r="BP606" s="14">
        <v>0.36087100540286199</v>
      </c>
      <c r="BQ606" s="14">
        <v>0.44926989076289497</v>
      </c>
      <c r="BR606" s="14">
        <v>0.53499949972166005</v>
      </c>
      <c r="BS606" s="14">
        <v>0.69797761394920399</v>
      </c>
      <c r="BT606" s="14">
        <v>0.154294800022658</v>
      </c>
    </row>
    <row r="607" spans="2:72" x14ac:dyDescent="0.35">
      <c r="B607" t="s">
        <v>215</v>
      </c>
      <c r="C607" s="14">
        <v>0.45185180227829502</v>
      </c>
      <c r="D607" s="14">
        <v>0.42295257504733402</v>
      </c>
      <c r="E607" s="14">
        <v>0.479584906274162</v>
      </c>
      <c r="F607" s="14"/>
      <c r="G607" s="14">
        <v>0.47186662787053402</v>
      </c>
      <c r="H607" s="14">
        <v>0.44735295163368899</v>
      </c>
      <c r="I607" s="14">
        <v>0.46899437504156599</v>
      </c>
      <c r="J607" s="14">
        <v>0.45940217825074697</v>
      </c>
      <c r="K607" s="14">
        <v>0.44182502875150498</v>
      </c>
      <c r="L607" s="14">
        <v>0.42888621000958199</v>
      </c>
      <c r="M607" s="14"/>
      <c r="N607" s="14">
        <v>0.39346785094626302</v>
      </c>
      <c r="O607" s="14">
        <v>0.48531341030626901</v>
      </c>
      <c r="P607" s="14">
        <v>0.455062974742593</v>
      </c>
      <c r="Q607" s="14">
        <v>0.47782900517456101</v>
      </c>
      <c r="R607" s="14"/>
      <c r="S607" s="14">
        <v>0.42851656844821201</v>
      </c>
      <c r="T607" s="14">
        <v>0.45567439412819499</v>
      </c>
      <c r="U607" s="14">
        <v>0.43768235019948498</v>
      </c>
      <c r="V607" s="14">
        <v>0.47959658599195099</v>
      </c>
      <c r="W607" s="14">
        <v>0.46485418252872601</v>
      </c>
      <c r="X607" s="14">
        <v>0.46633584245161802</v>
      </c>
      <c r="Y607" s="14">
        <v>0.42431574009324602</v>
      </c>
      <c r="Z607" s="14">
        <v>0.46561408719671898</v>
      </c>
      <c r="AA607" s="14">
        <v>0.45909184544634601</v>
      </c>
      <c r="AB607" s="14">
        <v>0.459963446920861</v>
      </c>
      <c r="AC607" s="14">
        <v>0.46799876781120298</v>
      </c>
      <c r="AD607" s="14">
        <v>0.402161340033104</v>
      </c>
      <c r="AE607" s="14"/>
      <c r="AF607" s="14">
        <v>0.49164684671308501</v>
      </c>
      <c r="AG607" s="14">
        <v>0.46551356715862802</v>
      </c>
      <c r="AH607" s="14">
        <v>0.42626720202268298</v>
      </c>
      <c r="AI607" s="14">
        <v>0.43137102315047499</v>
      </c>
      <c r="AJ607" s="14">
        <v>0.33596196238889198</v>
      </c>
      <c r="AK607" s="14"/>
      <c r="AL607" s="14">
        <v>0.42110333976333603</v>
      </c>
      <c r="AM607" s="14">
        <v>0.47271676996101702</v>
      </c>
      <c r="AN607" s="14">
        <v>0.48604817064498401</v>
      </c>
      <c r="AO607" s="14">
        <v>0.47445251439972402</v>
      </c>
      <c r="AP607" s="14">
        <v>0.48344900224776699</v>
      </c>
      <c r="AQ607" s="14">
        <v>0.51740776347233797</v>
      </c>
      <c r="AR607" s="14">
        <v>0.44217533709914397</v>
      </c>
      <c r="AS607" s="14">
        <v>0.43265578235681201</v>
      </c>
      <c r="AT607" s="14">
        <v>0.47244880870502798</v>
      </c>
      <c r="AU607" s="14">
        <v>0.39464271629328501</v>
      </c>
      <c r="AV607" s="14">
        <v>0.44045024021261597</v>
      </c>
      <c r="AW607" s="14">
        <v>0.42412153845677802</v>
      </c>
      <c r="AX607" s="14">
        <v>0.43250184761315402</v>
      </c>
      <c r="AY607" s="14">
        <v>0.43645357915813299</v>
      </c>
      <c r="AZ607" s="14">
        <v>0.38835159205809999</v>
      </c>
      <c r="BA607" s="14">
        <v>0.35335709806413601</v>
      </c>
      <c r="BB607" s="14"/>
      <c r="BC607" s="14">
        <v>0.43492857072247398</v>
      </c>
      <c r="BD607" s="14">
        <v>0.45926822701954101</v>
      </c>
      <c r="BE607" s="14"/>
      <c r="BF607" s="14">
        <v>0.36743948961735301</v>
      </c>
      <c r="BG607" s="14">
        <v>0.46890276121727997</v>
      </c>
      <c r="BH607" s="14">
        <v>0.49806660158130101</v>
      </c>
      <c r="BI607" s="14">
        <v>0.49848065338948</v>
      </c>
      <c r="BJ607" s="14"/>
      <c r="BK607" s="14">
        <v>0.37207597873380299</v>
      </c>
      <c r="BL607" s="14">
        <v>0.43160473951690898</v>
      </c>
      <c r="BM607" s="14">
        <v>0.485153704727595</v>
      </c>
      <c r="BN607" s="14">
        <v>0.50068062031840199</v>
      </c>
      <c r="BO607" s="14"/>
      <c r="BP607" s="14">
        <v>0.51065796167759603</v>
      </c>
      <c r="BQ607" s="14">
        <v>0.483588866161557</v>
      </c>
      <c r="BR607" s="14">
        <v>0.44271823559863899</v>
      </c>
      <c r="BS607" s="14">
        <v>0.27582858542195399</v>
      </c>
      <c r="BT607" s="14">
        <v>0.54973153102630601</v>
      </c>
    </row>
    <row r="608" spans="2:72" x14ac:dyDescent="0.35">
      <c r="B608" t="s">
        <v>216</v>
      </c>
      <c r="C608" s="14">
        <v>8.2983299691312504E-2</v>
      </c>
      <c r="D608" s="14">
        <v>7.3395482916643301E-2</v>
      </c>
      <c r="E608" s="14">
        <v>9.2223967780561494E-2</v>
      </c>
      <c r="F608" s="14"/>
      <c r="G608" s="14">
        <v>0.12405281104145501</v>
      </c>
      <c r="H608" s="14">
        <v>0.122189710219738</v>
      </c>
      <c r="I608" s="14">
        <v>8.5232116223215304E-2</v>
      </c>
      <c r="J608" s="14">
        <v>8.0261167676654199E-2</v>
      </c>
      <c r="K608" s="14">
        <v>5.6100204064346799E-2</v>
      </c>
      <c r="L608" s="14">
        <v>4.2289457382736803E-2</v>
      </c>
      <c r="M608" s="14"/>
      <c r="N608" s="14">
        <v>5.8660608279788903E-2</v>
      </c>
      <c r="O608" s="14">
        <v>6.3467488735552496E-2</v>
      </c>
      <c r="P608" s="14">
        <v>9.4099127738778598E-2</v>
      </c>
      <c r="Q608" s="14">
        <v>0.12006745298453</v>
      </c>
      <c r="R608" s="14"/>
      <c r="S608" s="14">
        <v>0.101784657272005</v>
      </c>
      <c r="T608" s="14">
        <v>8.1172056853616906E-2</v>
      </c>
      <c r="U608" s="14">
        <v>7.9298183647578804E-2</v>
      </c>
      <c r="V608" s="14">
        <v>5.3162962345174598E-2</v>
      </c>
      <c r="W608" s="14">
        <v>9.4885274295897507E-2</v>
      </c>
      <c r="X608" s="14">
        <v>8.1847915630889598E-2</v>
      </c>
      <c r="Y608" s="14">
        <v>9.4770982218424102E-2</v>
      </c>
      <c r="Z608" s="14">
        <v>8.3869872440793802E-2</v>
      </c>
      <c r="AA608" s="14">
        <v>8.0458423355719705E-2</v>
      </c>
      <c r="AB608" s="14">
        <v>6.7071006709431696E-2</v>
      </c>
      <c r="AC608" s="14">
        <v>0.106250458111131</v>
      </c>
      <c r="AD608" s="14">
        <v>6.35984656979309E-2</v>
      </c>
      <c r="AE608" s="14"/>
      <c r="AF608" s="14">
        <v>9.78754963955909E-2</v>
      </c>
      <c r="AG608" s="14">
        <v>8.6889225863685998E-2</v>
      </c>
      <c r="AH608" s="14">
        <v>7.2272990218590502E-2</v>
      </c>
      <c r="AI608" s="14">
        <v>7.6968074270627698E-2</v>
      </c>
      <c r="AJ608" s="14">
        <v>8.2321498960983994E-2</v>
      </c>
      <c r="AK608" s="14"/>
      <c r="AL608" s="14">
        <v>0.17727687898452599</v>
      </c>
      <c r="AM608" s="14">
        <v>0.12125883775107101</v>
      </c>
      <c r="AN608" s="14">
        <v>0.100188935223102</v>
      </c>
      <c r="AO608" s="14">
        <v>7.8186466821067405E-2</v>
      </c>
      <c r="AP608" s="14">
        <v>0.106349808860115</v>
      </c>
      <c r="AQ608" s="14">
        <v>9.0185907169561902E-2</v>
      </c>
      <c r="AR608" s="14">
        <v>9.1873698126168898E-2</v>
      </c>
      <c r="AS608" s="14">
        <v>9.1560418146253805E-2</v>
      </c>
      <c r="AT608" s="14">
        <v>7.1596862475358902E-2</v>
      </c>
      <c r="AU608" s="14">
        <v>6.8994998780220307E-2</v>
      </c>
      <c r="AV608" s="14">
        <v>8.0528228746018504E-2</v>
      </c>
      <c r="AW608" s="14">
        <v>5.4327559780668E-2</v>
      </c>
      <c r="AX608" s="14">
        <v>7.4265511952145896E-2</v>
      </c>
      <c r="AY608" s="14">
        <v>4.3843875461791602E-2</v>
      </c>
      <c r="AZ608" s="14">
        <v>5.8190838033803198E-2</v>
      </c>
      <c r="BA608" s="14">
        <v>4.74496411148288E-2</v>
      </c>
      <c r="BB608" s="14"/>
      <c r="BC608" s="14">
        <v>9.2458924070351806E-2</v>
      </c>
      <c r="BD608" s="14">
        <v>7.8830708925673704E-2</v>
      </c>
      <c r="BE608" s="14"/>
      <c r="BF608" s="14">
        <v>3.8636606759562098E-2</v>
      </c>
      <c r="BG608" s="14">
        <v>5.9466363865063501E-2</v>
      </c>
      <c r="BH608" s="14">
        <v>0.11882867889042099</v>
      </c>
      <c r="BI608" s="14">
        <v>0.167748922686275</v>
      </c>
      <c r="BJ608" s="14"/>
      <c r="BK608" s="14">
        <v>3.1863017487977902E-2</v>
      </c>
      <c r="BL608" s="14">
        <v>5.3213303860116197E-2</v>
      </c>
      <c r="BM608" s="14">
        <v>9.5290721275143903E-2</v>
      </c>
      <c r="BN608" s="14">
        <v>0.14344532006307101</v>
      </c>
      <c r="BO608" s="14"/>
      <c r="BP608" s="14">
        <v>9.5353055053987806E-2</v>
      </c>
      <c r="BQ608" s="14">
        <v>3.4448441699870998E-2</v>
      </c>
      <c r="BR608" s="14">
        <v>1.7362773157815099E-2</v>
      </c>
      <c r="BS608" s="14">
        <v>2.03781047842479E-2</v>
      </c>
      <c r="BT608" s="14">
        <v>0.18603824962972601</v>
      </c>
    </row>
    <row r="609" spans="2:72" x14ac:dyDescent="0.35">
      <c r="B609" t="s">
        <v>217</v>
      </c>
      <c r="C609" s="14">
        <v>2.0180560085179801E-2</v>
      </c>
      <c r="D609" s="14">
        <v>1.6813560164686901E-2</v>
      </c>
      <c r="E609" s="14">
        <v>2.3296035997822599E-2</v>
      </c>
      <c r="F609" s="14"/>
      <c r="G609" s="14">
        <v>3.4905559657236199E-2</v>
      </c>
      <c r="H609" s="14">
        <v>2.28089568639047E-2</v>
      </c>
      <c r="I609" s="14">
        <v>2.8037444915805902E-2</v>
      </c>
      <c r="J609" s="14">
        <v>2.0222369495800099E-2</v>
      </c>
      <c r="K609" s="14">
        <v>1.25412521808057E-2</v>
      </c>
      <c r="L609" s="14">
        <v>6.9773077531028798E-3</v>
      </c>
      <c r="M609" s="14"/>
      <c r="N609" s="14">
        <v>1.1704250957630301E-2</v>
      </c>
      <c r="O609" s="14">
        <v>1.73810491394348E-2</v>
      </c>
      <c r="P609" s="14">
        <v>2.00670056786698E-2</v>
      </c>
      <c r="Q609" s="14">
        <v>3.2138048007474003E-2</v>
      </c>
      <c r="R609" s="14"/>
      <c r="S609" s="14">
        <v>1.8692208760728399E-2</v>
      </c>
      <c r="T609" s="14">
        <v>2.0789778309554599E-2</v>
      </c>
      <c r="U609" s="14">
        <v>1.3915669201787099E-2</v>
      </c>
      <c r="V609" s="14">
        <v>2.33942016440703E-2</v>
      </c>
      <c r="W609" s="14">
        <v>1.8298122673521999E-2</v>
      </c>
      <c r="X609" s="14">
        <v>2.3606130806787601E-2</v>
      </c>
      <c r="Y609" s="14">
        <v>2.1993878308828999E-2</v>
      </c>
      <c r="Z609" s="14">
        <v>2.9193309384977401E-2</v>
      </c>
      <c r="AA609" s="14">
        <v>1.75637723256763E-2</v>
      </c>
      <c r="AB609" s="14">
        <v>1.36453255507499E-2</v>
      </c>
      <c r="AC609" s="14">
        <v>3.1980992746842803E-2</v>
      </c>
      <c r="AD609" s="14">
        <v>1.8338098270597701E-2</v>
      </c>
      <c r="AE609" s="14"/>
      <c r="AF609" s="14">
        <v>2.33501646751995E-2</v>
      </c>
      <c r="AG609" s="14">
        <v>2.5603085275752301E-2</v>
      </c>
      <c r="AH609" s="14">
        <v>1.51792921457928E-2</v>
      </c>
      <c r="AI609" s="14">
        <v>1.42517357099515E-2</v>
      </c>
      <c r="AJ609" s="14">
        <v>1.2144838999503201E-2</v>
      </c>
      <c r="AK609" s="14"/>
      <c r="AL609" s="14">
        <v>7.7104484762862205E-2</v>
      </c>
      <c r="AM609" s="14">
        <v>5.4854233121286802E-2</v>
      </c>
      <c r="AN609" s="14">
        <v>3.5587900400624102E-2</v>
      </c>
      <c r="AO609" s="14">
        <v>1.7090997297702599E-2</v>
      </c>
      <c r="AP609" s="14">
        <v>2.18991231465747E-2</v>
      </c>
      <c r="AQ609" s="14">
        <v>2.25642270875046E-2</v>
      </c>
      <c r="AR609" s="14">
        <v>1.9781340470423101E-2</v>
      </c>
      <c r="AS609" s="14">
        <v>1.47349983347869E-2</v>
      </c>
      <c r="AT609" s="14">
        <v>2.79578955634802E-2</v>
      </c>
      <c r="AU609" s="14">
        <v>1.8808232859526399E-2</v>
      </c>
      <c r="AV609" s="14">
        <v>8.3348727988466504E-3</v>
      </c>
      <c r="AW609" s="14">
        <v>2.0168295057810499E-2</v>
      </c>
      <c r="AX609" s="14">
        <v>9.5205598007397502E-3</v>
      </c>
      <c r="AY609" s="14">
        <v>5.6641253120816E-3</v>
      </c>
      <c r="AZ609" s="14">
        <v>1.3360030296664899E-2</v>
      </c>
      <c r="BA609" s="14">
        <v>1.5897062917694001E-3</v>
      </c>
      <c r="BB609" s="14"/>
      <c r="BC609" s="14">
        <v>1.83854763750461E-2</v>
      </c>
      <c r="BD609" s="14">
        <v>2.0967236270312099E-2</v>
      </c>
      <c r="BE609" s="14"/>
      <c r="BF609" s="14">
        <v>5.3276875808902103E-3</v>
      </c>
      <c r="BG609" s="14">
        <v>1.1966701100788599E-2</v>
      </c>
      <c r="BH609" s="14">
        <v>3.0610420439926098E-2</v>
      </c>
      <c r="BI609" s="14">
        <v>5.2543085664227801E-2</v>
      </c>
      <c r="BJ609" s="14"/>
      <c r="BK609" s="14">
        <v>4.3660609579257098E-3</v>
      </c>
      <c r="BL609" s="14">
        <v>1.0607348072247801E-2</v>
      </c>
      <c r="BM609" s="14">
        <v>2.02055012620036E-2</v>
      </c>
      <c r="BN609" s="14">
        <v>4.5374129623282897E-2</v>
      </c>
      <c r="BO609" s="14"/>
      <c r="BP609" s="14">
        <v>1.6933172248892799E-2</v>
      </c>
      <c r="BQ609" s="14">
        <v>1.11939778510372E-2</v>
      </c>
      <c r="BR609" s="14">
        <v>1.27970762305503E-3</v>
      </c>
      <c r="BS609" s="14">
        <v>4.9894300648059499E-4</v>
      </c>
      <c r="BT609" s="14">
        <v>5.4265543195204199E-2</v>
      </c>
    </row>
    <row r="610" spans="2:72" x14ac:dyDescent="0.35">
      <c r="B610" t="s">
        <v>205</v>
      </c>
      <c r="C610" s="14">
        <v>2.34664032465456E-2</v>
      </c>
      <c r="D610" s="14">
        <v>2.1435345575294799E-2</v>
      </c>
      <c r="E610" s="14">
        <v>2.5552192503724001E-2</v>
      </c>
      <c r="F610" s="14"/>
      <c r="G610" s="14">
        <v>3.48262159665527E-2</v>
      </c>
      <c r="H610" s="14">
        <v>2.42934328358302E-2</v>
      </c>
      <c r="I610" s="14">
        <v>2.8240885673013701E-2</v>
      </c>
      <c r="J610" s="14">
        <v>2.46554618510984E-2</v>
      </c>
      <c r="K610" s="14">
        <v>2.4783971750973102E-2</v>
      </c>
      <c r="L610" s="14">
        <v>9.5315105645461494E-3</v>
      </c>
      <c r="M610" s="14"/>
      <c r="N610" s="14">
        <v>1.50256407616642E-2</v>
      </c>
      <c r="O610" s="14">
        <v>1.8013551411188398E-2</v>
      </c>
      <c r="P610" s="14">
        <v>1.8766209447574501E-2</v>
      </c>
      <c r="Q610" s="14">
        <v>4.2214984768984498E-2</v>
      </c>
      <c r="R610" s="14"/>
      <c r="S610" s="14">
        <v>2.48153004667514E-2</v>
      </c>
      <c r="T610" s="14">
        <v>2.05260040979405E-2</v>
      </c>
      <c r="U610" s="14">
        <v>2.97488133525519E-2</v>
      </c>
      <c r="V610" s="14">
        <v>2.29252347235432E-2</v>
      </c>
      <c r="W610" s="14">
        <v>2.7719695397506398E-2</v>
      </c>
      <c r="X610" s="14">
        <v>2.63409244204444E-2</v>
      </c>
      <c r="Y610" s="14">
        <v>2.9662794907107801E-2</v>
      </c>
      <c r="Z610" s="14">
        <v>1.24797831637741E-2</v>
      </c>
      <c r="AA610" s="14">
        <v>2.2392050690179299E-2</v>
      </c>
      <c r="AB610" s="14">
        <v>1.71621134514034E-2</v>
      </c>
      <c r="AC610" s="14">
        <v>1.8115636339740799E-2</v>
      </c>
      <c r="AD610" s="14">
        <v>2.6138747995878599E-2</v>
      </c>
      <c r="AE610" s="14"/>
      <c r="AF610" s="14">
        <v>3.4462820964688702E-2</v>
      </c>
      <c r="AG610" s="14">
        <v>2.3413261030538399E-2</v>
      </c>
      <c r="AH610" s="14">
        <v>1.7179056711264101E-2</v>
      </c>
      <c r="AI610" s="14">
        <v>1.73068816648814E-2</v>
      </c>
      <c r="AJ610" s="14">
        <v>5.0228748739662302E-3</v>
      </c>
      <c r="AK610" s="14"/>
      <c r="AL610" s="14">
        <v>0.12692562675942301</v>
      </c>
      <c r="AM610" s="14">
        <v>5.5235866838724598E-2</v>
      </c>
      <c r="AN610" s="14">
        <v>3.3649106411853202E-2</v>
      </c>
      <c r="AO610" s="14">
        <v>3.18213685913801E-2</v>
      </c>
      <c r="AP610" s="14">
        <v>2.82856433784054E-2</v>
      </c>
      <c r="AQ610" s="14">
        <v>1.6672886361662E-2</v>
      </c>
      <c r="AR610" s="14">
        <v>2.0479230555835198E-2</v>
      </c>
      <c r="AS610" s="14">
        <v>2.12482039389781E-2</v>
      </c>
      <c r="AT610" s="14">
        <v>9.8363630826953895E-3</v>
      </c>
      <c r="AU610" s="14">
        <v>1.5772093474626499E-2</v>
      </c>
      <c r="AV610" s="14">
        <v>2.3036835756354401E-2</v>
      </c>
      <c r="AW610" s="14">
        <v>1.4915678662086601E-2</v>
      </c>
      <c r="AX610" s="14">
        <v>5.6682748690878599E-3</v>
      </c>
      <c r="AY610" s="14">
        <v>1.09028762910623E-2</v>
      </c>
      <c r="AZ610" s="14">
        <v>3.81199722665551E-3</v>
      </c>
      <c r="BA610" s="14">
        <v>8.1372801526035602E-3</v>
      </c>
      <c r="BB610" s="14"/>
      <c r="BC610" s="14">
        <v>1.70463710435514E-2</v>
      </c>
      <c r="BD610" s="14">
        <v>2.62799135098091E-2</v>
      </c>
      <c r="BE610" s="14"/>
      <c r="BF610" s="14">
        <v>5.8722532587173696E-3</v>
      </c>
      <c r="BG610" s="14">
        <v>8.59944227884556E-3</v>
      </c>
      <c r="BH610" s="14">
        <v>2.9650012368353101E-2</v>
      </c>
      <c r="BI610" s="14">
        <v>8.7121889245375395E-2</v>
      </c>
      <c r="BJ610" s="14"/>
      <c r="BK610" s="14">
        <v>5.4094803991514796E-3</v>
      </c>
      <c r="BL610" s="14">
        <v>1.23571832166652E-2</v>
      </c>
      <c r="BM610" s="14">
        <v>1.43861812755878E-2</v>
      </c>
      <c r="BN610" s="14">
        <v>6.7260462969016693E-2</v>
      </c>
      <c r="BO610" s="14"/>
      <c r="BP610" s="14">
        <v>1.61848056166604E-2</v>
      </c>
      <c r="BQ610" s="14">
        <v>2.1498823524639402E-2</v>
      </c>
      <c r="BR610" s="14">
        <v>3.6397838988314101E-3</v>
      </c>
      <c r="BS610" s="14">
        <v>5.3167528381140401E-3</v>
      </c>
      <c r="BT610" s="14">
        <v>5.5669876126106202E-2</v>
      </c>
    </row>
    <row r="611" spans="2:72" x14ac:dyDescent="0.35">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row>
    <row r="612" spans="2:72" x14ac:dyDescent="0.35">
      <c r="B612" s="6" t="s">
        <v>265</v>
      </c>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row>
    <row r="613" spans="2:72" x14ac:dyDescent="0.35">
      <c r="B613" s="21" t="s">
        <v>106</v>
      </c>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row>
    <row r="614" spans="2:72" x14ac:dyDescent="0.35">
      <c r="B614" t="s">
        <v>214</v>
      </c>
      <c r="C614" s="14">
        <v>0.27826576184187801</v>
      </c>
      <c r="D614" s="14">
        <v>0.347559550591232</v>
      </c>
      <c r="E614" s="14">
        <v>0.211661197714028</v>
      </c>
      <c r="F614" s="14"/>
      <c r="G614" s="14">
        <v>0.23268657112943</v>
      </c>
      <c r="H614" s="14">
        <v>0.30472434528238601</v>
      </c>
      <c r="I614" s="14">
        <v>0.284430174301191</v>
      </c>
      <c r="J614" s="14">
        <v>0.24381436055184499</v>
      </c>
      <c r="K614" s="14">
        <v>0.27152521855021999</v>
      </c>
      <c r="L614" s="14">
        <v>0.314392032387808</v>
      </c>
      <c r="M614" s="14"/>
      <c r="N614" s="14">
        <v>0.40471292493437999</v>
      </c>
      <c r="O614" s="14">
        <v>0.26762449623283602</v>
      </c>
      <c r="P614" s="14">
        <v>0.25015116117790498</v>
      </c>
      <c r="Q614" s="14">
        <v>0.17733843543939001</v>
      </c>
      <c r="R614" s="14"/>
      <c r="S614" s="14">
        <v>0.35481821051972601</v>
      </c>
      <c r="T614" s="14">
        <v>0.250189224289663</v>
      </c>
      <c r="U614" s="14">
        <v>0.285346168390258</v>
      </c>
      <c r="V614" s="14">
        <v>0.25760813336588501</v>
      </c>
      <c r="W614" s="14">
        <v>0.24061811935157201</v>
      </c>
      <c r="X614" s="14">
        <v>0.26456629252643898</v>
      </c>
      <c r="Y614" s="14">
        <v>0.26389902306743401</v>
      </c>
      <c r="Z614" s="14">
        <v>0.27950567489643402</v>
      </c>
      <c r="AA614" s="14">
        <v>0.27597760668771198</v>
      </c>
      <c r="AB614" s="14">
        <v>0.27884339903856298</v>
      </c>
      <c r="AC614" s="14">
        <v>0.25094739212105099</v>
      </c>
      <c r="AD614" s="14">
        <v>0.30359653281646398</v>
      </c>
      <c r="AE614" s="14"/>
      <c r="AF614" s="14">
        <v>0.18250073020274599</v>
      </c>
      <c r="AG614" s="14">
        <v>0.22265594218637</v>
      </c>
      <c r="AH614" s="14">
        <v>0.35199818114409898</v>
      </c>
      <c r="AI614" s="14">
        <v>0.38943733867795599</v>
      </c>
      <c r="AJ614" s="14">
        <v>0.52277988832588895</v>
      </c>
      <c r="AK614" s="14"/>
      <c r="AL614" s="14">
        <v>7.2815298641595597E-2</v>
      </c>
      <c r="AM614" s="14">
        <v>0.14244513425945499</v>
      </c>
      <c r="AN614" s="14">
        <v>0.15410502602693399</v>
      </c>
      <c r="AO614" s="14">
        <v>0.18776334610050199</v>
      </c>
      <c r="AP614" s="14">
        <v>0.20092049645277801</v>
      </c>
      <c r="AQ614" s="14">
        <v>0.22849255085102399</v>
      </c>
      <c r="AR614" s="14">
        <v>0.269775954832428</v>
      </c>
      <c r="AS614" s="14">
        <v>0.273871529439217</v>
      </c>
      <c r="AT614" s="14">
        <v>0.28013923338154101</v>
      </c>
      <c r="AU614" s="14">
        <v>0.32282429362823201</v>
      </c>
      <c r="AV614" s="14">
        <v>0.34486207339830799</v>
      </c>
      <c r="AW614" s="14">
        <v>0.373363877652792</v>
      </c>
      <c r="AX614" s="14">
        <v>0.34025857600386</v>
      </c>
      <c r="AY614" s="14">
        <v>0.405389331836428</v>
      </c>
      <c r="AZ614" s="14">
        <v>0.43462715545173303</v>
      </c>
      <c r="BA614" s="14">
        <v>0.52374042603528703</v>
      </c>
      <c r="BB614" s="14"/>
      <c r="BC614" s="14">
        <v>0.33474095270927701</v>
      </c>
      <c r="BD614" s="14">
        <v>0.25351611509538902</v>
      </c>
      <c r="BE614" s="14"/>
      <c r="BF614" s="14">
        <v>0.41736770886452501</v>
      </c>
      <c r="BG614" s="14">
        <v>0.28421985896209701</v>
      </c>
      <c r="BH614" s="14">
        <v>0.204155189472772</v>
      </c>
      <c r="BI614" s="14">
        <v>0.110264091770035</v>
      </c>
      <c r="BJ614" s="14"/>
      <c r="BK614" s="14">
        <v>0.43760368419268397</v>
      </c>
      <c r="BL614" s="14">
        <v>0.33320413401304</v>
      </c>
      <c r="BM614" s="14">
        <v>0.240080156919142</v>
      </c>
      <c r="BN614" s="14">
        <v>0.122027010800086</v>
      </c>
      <c r="BO614" s="14"/>
      <c r="BP614" s="14">
        <v>0.25990763355048302</v>
      </c>
      <c r="BQ614" s="14">
        <v>0.243018624768014</v>
      </c>
      <c r="BR614" s="14">
        <v>0.31173971447983301</v>
      </c>
      <c r="BS614" s="14">
        <v>0.53305739832643895</v>
      </c>
      <c r="BT614" s="14">
        <v>6.4141952714729902E-2</v>
      </c>
    </row>
    <row r="615" spans="2:72" x14ac:dyDescent="0.35">
      <c r="B615" t="s">
        <v>215</v>
      </c>
      <c r="C615" s="14">
        <v>0.41731268265766303</v>
      </c>
      <c r="D615" s="14">
        <v>0.42506785509128098</v>
      </c>
      <c r="E615" s="14">
        <v>0.41012940111207202</v>
      </c>
      <c r="F615" s="14"/>
      <c r="G615" s="14">
        <v>0.398036853291029</v>
      </c>
      <c r="H615" s="14">
        <v>0.40720520819587103</v>
      </c>
      <c r="I615" s="14">
        <v>0.42264799445595402</v>
      </c>
      <c r="J615" s="14">
        <v>0.43082582633914901</v>
      </c>
      <c r="K615" s="14">
        <v>0.40996114731463101</v>
      </c>
      <c r="L615" s="14">
        <v>0.42792044522612699</v>
      </c>
      <c r="M615" s="14"/>
      <c r="N615" s="14">
        <v>0.42054595856013799</v>
      </c>
      <c r="O615" s="14">
        <v>0.452402358364766</v>
      </c>
      <c r="P615" s="14">
        <v>0.42630544052506503</v>
      </c>
      <c r="Q615" s="14">
        <v>0.37075525367266299</v>
      </c>
      <c r="R615" s="14"/>
      <c r="S615" s="14">
        <v>0.42332637028761799</v>
      </c>
      <c r="T615" s="14">
        <v>0.43991894709879098</v>
      </c>
      <c r="U615" s="14">
        <v>0.38708025834698301</v>
      </c>
      <c r="V615" s="14">
        <v>0.43383526837826403</v>
      </c>
      <c r="W615" s="14">
        <v>0.42404162732065298</v>
      </c>
      <c r="X615" s="14">
        <v>0.402773646147425</v>
      </c>
      <c r="Y615" s="14">
        <v>0.39793713062170399</v>
      </c>
      <c r="Z615" s="14">
        <v>0.40465566752814802</v>
      </c>
      <c r="AA615" s="14">
        <v>0.419402539254905</v>
      </c>
      <c r="AB615" s="14">
        <v>0.433112484947485</v>
      </c>
      <c r="AC615" s="14">
        <v>0.37655555609123598</v>
      </c>
      <c r="AD615" s="14">
        <v>0.43175225739971002</v>
      </c>
      <c r="AE615" s="14"/>
      <c r="AF615" s="14">
        <v>0.39673650190656801</v>
      </c>
      <c r="AG615" s="14">
        <v>0.43285221577796101</v>
      </c>
      <c r="AH615" s="14">
        <v>0.42173769507567599</v>
      </c>
      <c r="AI615" s="14">
        <v>0.43383714559220599</v>
      </c>
      <c r="AJ615" s="14">
        <v>0.33919920842504597</v>
      </c>
      <c r="AK615" s="14"/>
      <c r="AL615" s="14">
        <v>0.31677972831591</v>
      </c>
      <c r="AM615" s="14">
        <v>0.340871830731661</v>
      </c>
      <c r="AN615" s="14">
        <v>0.39531068929938201</v>
      </c>
      <c r="AO615" s="14">
        <v>0.37903955478074403</v>
      </c>
      <c r="AP615" s="14">
        <v>0.42814486603872398</v>
      </c>
      <c r="AQ615" s="14">
        <v>0.41616121539211798</v>
      </c>
      <c r="AR615" s="14">
        <v>0.43416595685512699</v>
      </c>
      <c r="AS615" s="14">
        <v>0.443542038206929</v>
      </c>
      <c r="AT615" s="14">
        <v>0.45324217931962202</v>
      </c>
      <c r="AU615" s="14">
        <v>0.43775726143848898</v>
      </c>
      <c r="AV615" s="14">
        <v>0.43246775867133902</v>
      </c>
      <c r="AW615" s="14">
        <v>0.44049397573280902</v>
      </c>
      <c r="AX615" s="14">
        <v>0.450632063242352</v>
      </c>
      <c r="AY615" s="14">
        <v>0.39132738340316098</v>
      </c>
      <c r="AZ615" s="14">
        <v>0.41208482023583198</v>
      </c>
      <c r="BA615" s="14">
        <v>0.38246830382435698</v>
      </c>
      <c r="BB615" s="14"/>
      <c r="BC615" s="14">
        <v>0.41117709237482303</v>
      </c>
      <c r="BD615" s="14">
        <v>0.42000153929982997</v>
      </c>
      <c r="BE615" s="14"/>
      <c r="BF615" s="14">
        <v>0.43319681263278798</v>
      </c>
      <c r="BG615" s="14">
        <v>0.435956726330682</v>
      </c>
      <c r="BH615" s="14">
        <v>0.39981844765094499</v>
      </c>
      <c r="BI615" s="14">
        <v>0.36998556314247799</v>
      </c>
      <c r="BJ615" s="14"/>
      <c r="BK615" s="14">
        <v>0.42883596457678202</v>
      </c>
      <c r="BL615" s="14">
        <v>0.45620129712603802</v>
      </c>
      <c r="BM615" s="14">
        <v>0.430249763034184</v>
      </c>
      <c r="BN615" s="14">
        <v>0.35039546590020998</v>
      </c>
      <c r="BO615" s="14"/>
      <c r="BP615" s="14">
        <v>0.47442758931761603</v>
      </c>
      <c r="BQ615" s="14">
        <v>0.49289203290697797</v>
      </c>
      <c r="BR615" s="14">
        <v>0.46152457678847603</v>
      </c>
      <c r="BS615" s="14">
        <v>0.356854063952734</v>
      </c>
      <c r="BT615" s="14">
        <v>0.36082914459068699</v>
      </c>
    </row>
    <row r="616" spans="2:72" x14ac:dyDescent="0.35">
      <c r="B616" t="s">
        <v>216</v>
      </c>
      <c r="C616" s="14">
        <v>0.17630060654348101</v>
      </c>
      <c r="D616" s="14">
        <v>0.13928780686011499</v>
      </c>
      <c r="E616" s="14">
        <v>0.21170170397195401</v>
      </c>
      <c r="F616" s="14"/>
      <c r="G616" s="14">
        <v>0.23912894274917401</v>
      </c>
      <c r="H616" s="14">
        <v>0.17204371320946699</v>
      </c>
      <c r="I616" s="14">
        <v>0.17619127558169601</v>
      </c>
      <c r="J616" s="14">
        <v>0.18255301175753999</v>
      </c>
      <c r="K616" s="14">
        <v>0.18115989795180601</v>
      </c>
      <c r="L616" s="14">
        <v>0.12990206065306201</v>
      </c>
      <c r="M616" s="14"/>
      <c r="N616" s="14">
        <v>0.114391768215656</v>
      </c>
      <c r="O616" s="14">
        <v>0.175059662113175</v>
      </c>
      <c r="P616" s="14">
        <v>0.20162363604462899</v>
      </c>
      <c r="Q616" s="14">
        <v>0.22147715104613</v>
      </c>
      <c r="R616" s="14"/>
      <c r="S616" s="14">
        <v>0.14037597435174701</v>
      </c>
      <c r="T616" s="14">
        <v>0.190698564096173</v>
      </c>
      <c r="U616" s="14">
        <v>0.16517944145464999</v>
      </c>
      <c r="V616" s="14">
        <v>0.17474035717959399</v>
      </c>
      <c r="W616" s="14">
        <v>0.166631110059964</v>
      </c>
      <c r="X616" s="14">
        <v>0.210307007772847</v>
      </c>
      <c r="Y616" s="14">
        <v>0.17796460192213501</v>
      </c>
      <c r="Z616" s="14">
        <v>0.19259764820216099</v>
      </c>
      <c r="AA616" s="14">
        <v>0.183365778585793</v>
      </c>
      <c r="AB616" s="14">
        <v>0.154073487747455</v>
      </c>
      <c r="AC616" s="14">
        <v>0.22731594760458701</v>
      </c>
      <c r="AD616" s="14">
        <v>0.16598166968171099</v>
      </c>
      <c r="AE616" s="14"/>
      <c r="AF616" s="14">
        <v>0.21794715498595099</v>
      </c>
      <c r="AG616" s="14">
        <v>0.20409631924788599</v>
      </c>
      <c r="AH616" s="14">
        <v>0.14700951046834301</v>
      </c>
      <c r="AI616" s="14">
        <v>0.11708777270984699</v>
      </c>
      <c r="AJ616" s="14">
        <v>0.10404206682764</v>
      </c>
      <c r="AK616" s="14"/>
      <c r="AL616" s="14">
        <v>0.259883837450338</v>
      </c>
      <c r="AM616" s="14">
        <v>0.21926746967181601</v>
      </c>
      <c r="AN616" s="14">
        <v>0.22514771067285799</v>
      </c>
      <c r="AO616" s="14">
        <v>0.22738463924134</v>
      </c>
      <c r="AP616" s="14">
        <v>0.18783195676921599</v>
      </c>
      <c r="AQ616" s="14">
        <v>0.20247567794209101</v>
      </c>
      <c r="AR616" s="14">
        <v>0.19110321878206901</v>
      </c>
      <c r="AS616" s="14">
        <v>0.187235863055387</v>
      </c>
      <c r="AT616" s="14">
        <v>0.19531305156398601</v>
      </c>
      <c r="AU616" s="14">
        <v>0.14374443768578701</v>
      </c>
      <c r="AV616" s="14">
        <v>0.158500806628943</v>
      </c>
      <c r="AW616" s="14">
        <v>0.123852769205495</v>
      </c>
      <c r="AX616" s="14">
        <v>0.14575972060317999</v>
      </c>
      <c r="AY616" s="14">
        <v>0.14799355439016201</v>
      </c>
      <c r="AZ616" s="14">
        <v>0.118685106064901</v>
      </c>
      <c r="BA616" s="14">
        <v>6.2496859404757903E-2</v>
      </c>
      <c r="BB616" s="14"/>
      <c r="BC616" s="14">
        <v>0.15507720876324199</v>
      </c>
      <c r="BD616" s="14">
        <v>0.18560153301674401</v>
      </c>
      <c r="BE616" s="14"/>
      <c r="BF616" s="14">
        <v>9.8263324849773098E-2</v>
      </c>
      <c r="BG616" s="14">
        <v>0.173756471809106</v>
      </c>
      <c r="BH616" s="14">
        <v>0.229830962561243</v>
      </c>
      <c r="BI616" s="14">
        <v>0.24492815372379301</v>
      </c>
      <c r="BJ616" s="14"/>
      <c r="BK616" s="14">
        <v>9.0145635029108301E-2</v>
      </c>
      <c r="BL616" s="14">
        <v>0.13227605487810801</v>
      </c>
      <c r="BM616" s="14">
        <v>0.20548089764429101</v>
      </c>
      <c r="BN616" s="14">
        <v>0.25914062127642101</v>
      </c>
      <c r="BO616" s="14"/>
      <c r="BP616" s="14">
        <v>0.176177019033322</v>
      </c>
      <c r="BQ616" s="14">
        <v>0.148395793477998</v>
      </c>
      <c r="BR616" s="14">
        <v>0.115992093556517</v>
      </c>
      <c r="BS616" s="14">
        <v>7.3592427073967001E-2</v>
      </c>
      <c r="BT616" s="14">
        <v>0.31308916464583098</v>
      </c>
    </row>
    <row r="617" spans="2:72" x14ac:dyDescent="0.35">
      <c r="B617" t="s">
        <v>217</v>
      </c>
      <c r="C617" s="14">
        <v>7.1115623718110393E-2</v>
      </c>
      <c r="D617" s="14">
        <v>3.9512059795205397E-2</v>
      </c>
      <c r="E617" s="14">
        <v>0.101769926347422</v>
      </c>
      <c r="F617" s="14"/>
      <c r="G617" s="14">
        <v>7.8759958745203196E-2</v>
      </c>
      <c r="H617" s="14">
        <v>6.4486859710142203E-2</v>
      </c>
      <c r="I617" s="14">
        <v>7.2879593711304494E-2</v>
      </c>
      <c r="J617" s="14">
        <v>8.0755788295752001E-2</v>
      </c>
      <c r="K617" s="14">
        <v>7.03247756092161E-2</v>
      </c>
      <c r="L617" s="14">
        <v>6.2714346293492401E-2</v>
      </c>
      <c r="M617" s="14"/>
      <c r="N617" s="14">
        <v>3.5379617789437198E-2</v>
      </c>
      <c r="O617" s="14">
        <v>5.4765751516911203E-2</v>
      </c>
      <c r="P617" s="14">
        <v>7.1680643269717403E-2</v>
      </c>
      <c r="Q617" s="14">
        <v>0.12590294309224201</v>
      </c>
      <c r="R617" s="14"/>
      <c r="S617" s="14">
        <v>4.0745011430746297E-2</v>
      </c>
      <c r="T617" s="14">
        <v>7.2163778890776395E-2</v>
      </c>
      <c r="U617" s="14">
        <v>8.1699134264222401E-2</v>
      </c>
      <c r="V617" s="14">
        <v>7.2657261482827501E-2</v>
      </c>
      <c r="W617" s="14">
        <v>9.0359813909458894E-2</v>
      </c>
      <c r="X617" s="14">
        <v>6.8407496995260303E-2</v>
      </c>
      <c r="Y617" s="14">
        <v>9.5775683003294199E-2</v>
      </c>
      <c r="Z617" s="14">
        <v>6.8820591988355398E-2</v>
      </c>
      <c r="AA617" s="14">
        <v>7.2805903196863003E-2</v>
      </c>
      <c r="AB617" s="14">
        <v>7.7372315747779793E-2</v>
      </c>
      <c r="AC617" s="14">
        <v>7.6197763356527504E-2</v>
      </c>
      <c r="AD617" s="14">
        <v>4.2459240294149402E-2</v>
      </c>
      <c r="AE617" s="14"/>
      <c r="AF617" s="14">
        <v>0.113424564721629</v>
      </c>
      <c r="AG617" s="14">
        <v>7.8182376504615098E-2</v>
      </c>
      <c r="AH617" s="14">
        <v>4.3946073100195202E-2</v>
      </c>
      <c r="AI617" s="14">
        <v>3.2148456354270799E-2</v>
      </c>
      <c r="AJ617" s="14">
        <v>1.3537272931191001E-2</v>
      </c>
      <c r="AK617" s="14"/>
      <c r="AL617" s="14">
        <v>0.18024728420623901</v>
      </c>
      <c r="AM617" s="14">
        <v>0.15811019032038301</v>
      </c>
      <c r="AN617" s="14">
        <v>0.12197123957838001</v>
      </c>
      <c r="AO617" s="14">
        <v>0.105843890867104</v>
      </c>
      <c r="AP617" s="14">
        <v>0.111116591904102</v>
      </c>
      <c r="AQ617" s="14">
        <v>9.7633442081267799E-2</v>
      </c>
      <c r="AR617" s="14">
        <v>6.2878344489332799E-2</v>
      </c>
      <c r="AS617" s="14">
        <v>5.1522156680404697E-2</v>
      </c>
      <c r="AT617" s="14">
        <v>4.5393192397015801E-2</v>
      </c>
      <c r="AU617" s="14">
        <v>5.0125575031114103E-2</v>
      </c>
      <c r="AV617" s="14">
        <v>2.8663039444185599E-2</v>
      </c>
      <c r="AW617" s="14">
        <v>3.6892437097214202E-2</v>
      </c>
      <c r="AX617" s="14">
        <v>3.6395076656238798E-2</v>
      </c>
      <c r="AY617" s="14">
        <v>3.9596793782371902E-2</v>
      </c>
      <c r="AZ617" s="14">
        <v>2.48084471371313E-2</v>
      </c>
      <c r="BA617" s="14">
        <v>1.3472785995186001E-2</v>
      </c>
      <c r="BB617" s="14"/>
      <c r="BC617" s="14">
        <v>6.2859336626020404E-2</v>
      </c>
      <c r="BD617" s="14">
        <v>7.4733852994158495E-2</v>
      </c>
      <c r="BE617" s="14"/>
      <c r="BF617" s="14">
        <v>2.4507427585494401E-2</v>
      </c>
      <c r="BG617" s="14">
        <v>5.2838103848861E-2</v>
      </c>
      <c r="BH617" s="14">
        <v>0.104047828281205</v>
      </c>
      <c r="BI617" s="14">
        <v>0.15308467839907</v>
      </c>
      <c r="BJ617" s="14"/>
      <c r="BK617" s="14">
        <v>1.1202574955872501E-2</v>
      </c>
      <c r="BL617" s="14">
        <v>3.6088306214040598E-2</v>
      </c>
      <c r="BM617" s="14">
        <v>7.5961979950905201E-2</v>
      </c>
      <c r="BN617" s="14">
        <v>0.15773584425261</v>
      </c>
      <c r="BO617" s="14"/>
      <c r="BP617" s="14">
        <v>5.5952497491252202E-2</v>
      </c>
      <c r="BQ617" s="14">
        <v>4.45595564782214E-2</v>
      </c>
      <c r="BR617" s="14">
        <v>4.0145820994716599E-2</v>
      </c>
      <c r="BS617" s="14">
        <v>1.4031203785045699E-2</v>
      </c>
      <c r="BT617" s="14">
        <v>0.16607038586327899</v>
      </c>
    </row>
    <row r="618" spans="2:72" x14ac:dyDescent="0.35">
      <c r="B618" t="s">
        <v>205</v>
      </c>
      <c r="C618" s="14">
        <v>5.7005325238867303E-2</v>
      </c>
      <c r="D618" s="14">
        <v>4.8572727662166602E-2</v>
      </c>
      <c r="E618" s="14">
        <v>6.4737770854523494E-2</v>
      </c>
      <c r="F618" s="14"/>
      <c r="G618" s="14">
        <v>5.1387674085164599E-2</v>
      </c>
      <c r="H618" s="14">
        <v>5.1539873602134398E-2</v>
      </c>
      <c r="I618" s="14">
        <v>4.3850961949855001E-2</v>
      </c>
      <c r="J618" s="14">
        <v>6.2051013055713797E-2</v>
      </c>
      <c r="K618" s="14">
        <v>6.70289605741273E-2</v>
      </c>
      <c r="L618" s="14">
        <v>6.5071115439510593E-2</v>
      </c>
      <c r="M618" s="14"/>
      <c r="N618" s="14">
        <v>2.4969730500388199E-2</v>
      </c>
      <c r="O618" s="14">
        <v>5.0147731772312298E-2</v>
      </c>
      <c r="P618" s="14">
        <v>5.02391189826841E-2</v>
      </c>
      <c r="Q618" s="14">
        <v>0.10452621674957401</v>
      </c>
      <c r="R618" s="14"/>
      <c r="S618" s="14">
        <v>4.07344334101633E-2</v>
      </c>
      <c r="T618" s="14">
        <v>4.70294856245961E-2</v>
      </c>
      <c r="U618" s="14">
        <v>8.0694997543886607E-2</v>
      </c>
      <c r="V618" s="14">
        <v>6.1158979593429599E-2</v>
      </c>
      <c r="W618" s="14">
        <v>7.8349329358351802E-2</v>
      </c>
      <c r="X618" s="14">
        <v>5.3945556558028497E-2</v>
      </c>
      <c r="Y618" s="14">
        <v>6.4423561385431899E-2</v>
      </c>
      <c r="Z618" s="14">
        <v>5.4420417384902199E-2</v>
      </c>
      <c r="AA618" s="14">
        <v>4.8448172274726697E-2</v>
      </c>
      <c r="AB618" s="14">
        <v>5.6598312518717601E-2</v>
      </c>
      <c r="AC618" s="14">
        <v>6.8983340826598599E-2</v>
      </c>
      <c r="AD618" s="14">
        <v>5.62102998079652E-2</v>
      </c>
      <c r="AE618" s="14"/>
      <c r="AF618" s="14">
        <v>8.93910481831066E-2</v>
      </c>
      <c r="AG618" s="14">
        <v>6.2213146283168798E-2</v>
      </c>
      <c r="AH618" s="14">
        <v>3.53085402116875E-2</v>
      </c>
      <c r="AI618" s="14">
        <v>2.7489286665720002E-2</v>
      </c>
      <c r="AJ618" s="14">
        <v>2.0441563490234099E-2</v>
      </c>
      <c r="AK618" s="14"/>
      <c r="AL618" s="14">
        <v>0.170273851385918</v>
      </c>
      <c r="AM618" s="14">
        <v>0.139305375016684</v>
      </c>
      <c r="AN618" s="14">
        <v>0.103465334422446</v>
      </c>
      <c r="AO618" s="14">
        <v>9.9968569010309302E-2</v>
      </c>
      <c r="AP618" s="14">
        <v>7.1986088835180706E-2</v>
      </c>
      <c r="AQ618" s="14">
        <v>5.5237113733499398E-2</v>
      </c>
      <c r="AR618" s="14">
        <v>4.2076525041043797E-2</v>
      </c>
      <c r="AS618" s="14">
        <v>4.3828412618063098E-2</v>
      </c>
      <c r="AT618" s="14">
        <v>2.5912343337835E-2</v>
      </c>
      <c r="AU618" s="14">
        <v>4.55484322163782E-2</v>
      </c>
      <c r="AV618" s="14">
        <v>3.5506321857224098E-2</v>
      </c>
      <c r="AW618" s="14">
        <v>2.5396940311689601E-2</v>
      </c>
      <c r="AX618" s="14">
        <v>2.6954563494368301E-2</v>
      </c>
      <c r="AY618" s="14">
        <v>1.5692936587876499E-2</v>
      </c>
      <c r="AZ618" s="14">
        <v>9.7944711104020997E-3</v>
      </c>
      <c r="BA618" s="14">
        <v>1.7821624740411601E-2</v>
      </c>
      <c r="BB618" s="14"/>
      <c r="BC618" s="14">
        <v>3.6145409526637098E-2</v>
      </c>
      <c r="BD618" s="14">
        <v>6.6146959593878701E-2</v>
      </c>
      <c r="BE618" s="14"/>
      <c r="BF618" s="14">
        <v>2.66647260674189E-2</v>
      </c>
      <c r="BG618" s="14">
        <v>5.3228839049254698E-2</v>
      </c>
      <c r="BH618" s="14">
        <v>6.2147572033834697E-2</v>
      </c>
      <c r="BI618" s="14">
        <v>0.121737512964625</v>
      </c>
      <c r="BJ618" s="14"/>
      <c r="BK618" s="14">
        <v>3.2212141245553702E-2</v>
      </c>
      <c r="BL618" s="14">
        <v>4.2230207768773398E-2</v>
      </c>
      <c r="BM618" s="14">
        <v>4.8227202451477401E-2</v>
      </c>
      <c r="BN618" s="14">
        <v>0.110701057770673</v>
      </c>
      <c r="BO618" s="14"/>
      <c r="BP618" s="14">
        <v>3.3535260607326201E-2</v>
      </c>
      <c r="BQ618" s="14">
        <v>7.1133992368787605E-2</v>
      </c>
      <c r="BR618" s="14">
        <v>7.0597794180457293E-2</v>
      </c>
      <c r="BS618" s="14">
        <v>2.24649068618137E-2</v>
      </c>
      <c r="BT618" s="14">
        <v>9.5869352185473294E-2</v>
      </c>
    </row>
    <row r="619" spans="2:72" x14ac:dyDescent="0.35">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row>
    <row r="620" spans="2:72" x14ac:dyDescent="0.35">
      <c r="B620" s="6" t="s">
        <v>266</v>
      </c>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row>
    <row r="621" spans="2:72" x14ac:dyDescent="0.35">
      <c r="B621" s="21" t="s">
        <v>106</v>
      </c>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row>
    <row r="622" spans="2:72" x14ac:dyDescent="0.35">
      <c r="B622" t="s">
        <v>214</v>
      </c>
      <c r="C622" s="14">
        <v>0.33442543817310699</v>
      </c>
      <c r="D622" s="14">
        <v>0.33052297315610801</v>
      </c>
      <c r="E622" s="14">
        <v>0.33824156889289703</v>
      </c>
      <c r="F622" s="14"/>
      <c r="G622" s="14">
        <v>0.29570054287713299</v>
      </c>
      <c r="H622" s="14">
        <v>0.34725119773732499</v>
      </c>
      <c r="I622" s="14">
        <v>0.31440955184234998</v>
      </c>
      <c r="J622" s="14">
        <v>0.31933879844720697</v>
      </c>
      <c r="K622" s="14">
        <v>0.332494100974078</v>
      </c>
      <c r="L622" s="14">
        <v>0.37948565493213299</v>
      </c>
      <c r="M622" s="14"/>
      <c r="N622" s="14">
        <v>0.42476962861331702</v>
      </c>
      <c r="O622" s="14">
        <v>0.30431362301036802</v>
      </c>
      <c r="P622" s="14">
        <v>0.33262207276810402</v>
      </c>
      <c r="Q622" s="14">
        <v>0.26939943949339501</v>
      </c>
      <c r="R622" s="14"/>
      <c r="S622" s="14">
        <v>0.359536556619861</v>
      </c>
      <c r="T622" s="14">
        <v>0.30902476079180102</v>
      </c>
      <c r="U622" s="14">
        <v>0.38324997824544998</v>
      </c>
      <c r="V622" s="14">
        <v>0.34099652456245699</v>
      </c>
      <c r="W622" s="14">
        <v>0.29778976445991101</v>
      </c>
      <c r="X622" s="14">
        <v>0.31892963069013502</v>
      </c>
      <c r="Y622" s="14">
        <v>0.30809357940468002</v>
      </c>
      <c r="Z622" s="14">
        <v>0.314557329835359</v>
      </c>
      <c r="AA622" s="14">
        <v>0.34605709966068898</v>
      </c>
      <c r="AB622" s="14">
        <v>0.32380937385105701</v>
      </c>
      <c r="AC622" s="14">
        <v>0.349690843149491</v>
      </c>
      <c r="AD622" s="14">
        <v>0.36989162818356602</v>
      </c>
      <c r="AE622" s="14"/>
      <c r="AF622" s="14">
        <v>0.25575205875810803</v>
      </c>
      <c r="AG622" s="14">
        <v>0.29313573730801901</v>
      </c>
      <c r="AH622" s="14">
        <v>0.39795829519863901</v>
      </c>
      <c r="AI622" s="14">
        <v>0.41009751443980103</v>
      </c>
      <c r="AJ622" s="14">
        <v>0.480092397687718</v>
      </c>
      <c r="AK622" s="14"/>
      <c r="AL622" s="14">
        <v>0.17149393589763101</v>
      </c>
      <c r="AM622" s="14">
        <v>0.23852008157985199</v>
      </c>
      <c r="AN622" s="14">
        <v>0.26587478358040401</v>
      </c>
      <c r="AO622" s="14">
        <v>0.28359143549211002</v>
      </c>
      <c r="AP622" s="14">
        <v>0.30917384960873801</v>
      </c>
      <c r="AQ622" s="14">
        <v>0.29263815140963101</v>
      </c>
      <c r="AR622" s="14">
        <v>0.34145462646855901</v>
      </c>
      <c r="AS622" s="14">
        <v>0.34302983242250301</v>
      </c>
      <c r="AT622" s="14">
        <v>0.33627064792061601</v>
      </c>
      <c r="AU622" s="14">
        <v>0.36010538397299402</v>
      </c>
      <c r="AV622" s="14">
        <v>0.35758544436658202</v>
      </c>
      <c r="AW622" s="14">
        <v>0.39354649148551901</v>
      </c>
      <c r="AX622" s="14">
        <v>0.35705461618391299</v>
      </c>
      <c r="AY622" s="14">
        <v>0.39277085230241698</v>
      </c>
      <c r="AZ622" s="14">
        <v>0.41834366127147399</v>
      </c>
      <c r="BA622" s="14">
        <v>0.48667332333894497</v>
      </c>
      <c r="BB622" s="14"/>
      <c r="BC622" s="14">
        <v>0.373510288478689</v>
      </c>
      <c r="BD622" s="14">
        <v>0.31729692168037299</v>
      </c>
      <c r="BE622" s="14"/>
      <c r="BF622" s="14">
        <v>0.44157458017944801</v>
      </c>
      <c r="BG622" s="14">
        <v>0.34784137918871699</v>
      </c>
      <c r="BH622" s="14">
        <v>0.27206069835933999</v>
      </c>
      <c r="BI622" s="14">
        <v>0.19283771899861499</v>
      </c>
      <c r="BJ622" s="14"/>
      <c r="BK622" s="14">
        <v>0.45401568839624801</v>
      </c>
      <c r="BL622" s="14">
        <v>0.38063637433526298</v>
      </c>
      <c r="BM622" s="14">
        <v>0.30396145359073701</v>
      </c>
      <c r="BN622" s="14">
        <v>0.21583331075446599</v>
      </c>
      <c r="BO622" s="14"/>
      <c r="BP622" s="14">
        <v>0.31531228335974298</v>
      </c>
      <c r="BQ622" s="14">
        <v>0.31580571650988898</v>
      </c>
      <c r="BR622" s="14">
        <v>0.373650219351715</v>
      </c>
      <c r="BS622" s="14">
        <v>0.57322257438922497</v>
      </c>
      <c r="BT622" s="14">
        <v>0.123518432842527</v>
      </c>
    </row>
    <row r="623" spans="2:72" x14ac:dyDescent="0.35">
      <c r="B623" t="s">
        <v>215</v>
      </c>
      <c r="C623" s="14">
        <v>0.43216142766182902</v>
      </c>
      <c r="D623" s="14">
        <v>0.41808826402431298</v>
      </c>
      <c r="E623" s="14">
        <v>0.446572777338616</v>
      </c>
      <c r="F623" s="14"/>
      <c r="G623" s="14">
        <v>0.43497729590777701</v>
      </c>
      <c r="H623" s="14">
        <v>0.43083494479044199</v>
      </c>
      <c r="I623" s="14">
        <v>0.46127151863153099</v>
      </c>
      <c r="J623" s="14">
        <v>0.43743505440312003</v>
      </c>
      <c r="K623" s="14">
        <v>0.45043097791641401</v>
      </c>
      <c r="L623" s="14">
        <v>0.39113477469240399</v>
      </c>
      <c r="M623" s="14"/>
      <c r="N623" s="14">
        <v>0.41542168251064199</v>
      </c>
      <c r="O623" s="14">
        <v>0.46272536598206399</v>
      </c>
      <c r="P623" s="14">
        <v>0.42283023319246599</v>
      </c>
      <c r="Q623" s="14">
        <v>0.42534816109427298</v>
      </c>
      <c r="R623" s="14"/>
      <c r="S623" s="14">
        <v>0.42504212099669902</v>
      </c>
      <c r="T623" s="14">
        <v>0.44836543802220202</v>
      </c>
      <c r="U623" s="14">
        <v>0.40562610555310702</v>
      </c>
      <c r="V623" s="14">
        <v>0.47832230703892198</v>
      </c>
      <c r="W623" s="14">
        <v>0.441489331728248</v>
      </c>
      <c r="X623" s="14">
        <v>0.42350836116803697</v>
      </c>
      <c r="Y623" s="14">
        <v>0.452035268669846</v>
      </c>
      <c r="Z623" s="14">
        <v>0.41865192324783201</v>
      </c>
      <c r="AA623" s="14">
        <v>0.40917915446642</v>
      </c>
      <c r="AB623" s="14">
        <v>0.44022777338290497</v>
      </c>
      <c r="AC623" s="14">
        <v>0.418417854519892</v>
      </c>
      <c r="AD623" s="14">
        <v>0.37945599899293903</v>
      </c>
      <c r="AE623" s="14"/>
      <c r="AF623" s="14">
        <v>0.44965258558763599</v>
      </c>
      <c r="AG623" s="14">
        <v>0.45872251220621302</v>
      </c>
      <c r="AH623" s="14">
        <v>0.41979017730020501</v>
      </c>
      <c r="AI623" s="14">
        <v>0.42744902246966499</v>
      </c>
      <c r="AJ623" s="14">
        <v>0.36480544026341299</v>
      </c>
      <c r="AK623" s="14"/>
      <c r="AL623" s="14">
        <v>0.32609089298548199</v>
      </c>
      <c r="AM623" s="14">
        <v>0.45674740997284302</v>
      </c>
      <c r="AN623" s="14">
        <v>0.421588573426258</v>
      </c>
      <c r="AO623" s="14">
        <v>0.44190391717105598</v>
      </c>
      <c r="AP623" s="14">
        <v>0.42657276755832402</v>
      </c>
      <c r="AQ623" s="14">
        <v>0.43617779695041597</v>
      </c>
      <c r="AR623" s="14">
        <v>0.42392537511387202</v>
      </c>
      <c r="AS623" s="14">
        <v>0.41537756657878899</v>
      </c>
      <c r="AT623" s="14">
        <v>0.431511446630856</v>
      </c>
      <c r="AU623" s="14">
        <v>0.462460363276683</v>
      </c>
      <c r="AV623" s="14">
        <v>0.45860160691388702</v>
      </c>
      <c r="AW623" s="14">
        <v>0.42879444198903799</v>
      </c>
      <c r="AX623" s="14">
        <v>0.49026741398512302</v>
      </c>
      <c r="AY623" s="14">
        <v>0.44055864684305002</v>
      </c>
      <c r="AZ623" s="14">
        <v>0.417551585953925</v>
      </c>
      <c r="BA623" s="14">
        <v>0.40665769640144001</v>
      </c>
      <c r="BB623" s="14"/>
      <c r="BC623" s="14">
        <v>0.42845802711543501</v>
      </c>
      <c r="BD623" s="14">
        <v>0.433784403235284</v>
      </c>
      <c r="BE623" s="14"/>
      <c r="BF623" s="14">
        <v>0.40031725503385801</v>
      </c>
      <c r="BG623" s="14">
        <v>0.444933686632704</v>
      </c>
      <c r="BH623" s="14">
        <v>0.44943914292050402</v>
      </c>
      <c r="BI623" s="14">
        <v>0.43383990023487101</v>
      </c>
      <c r="BJ623" s="14"/>
      <c r="BK623" s="14">
        <v>0.40220373673499399</v>
      </c>
      <c r="BL623" s="14">
        <v>0.42981075880693898</v>
      </c>
      <c r="BM623" s="14">
        <v>0.45323781078027298</v>
      </c>
      <c r="BN623" s="14">
        <v>0.43199113903177599</v>
      </c>
      <c r="BO623" s="14"/>
      <c r="BP623" s="14">
        <v>0.49069719114411497</v>
      </c>
      <c r="BQ623" s="14">
        <v>0.48740285001280698</v>
      </c>
      <c r="BR623" s="14">
        <v>0.39539600600986402</v>
      </c>
      <c r="BS623" s="14">
        <v>0.33378815169857501</v>
      </c>
      <c r="BT623" s="14">
        <v>0.45371811355060498</v>
      </c>
    </row>
    <row r="624" spans="2:72" x14ac:dyDescent="0.35">
      <c r="B624" t="s">
        <v>216</v>
      </c>
      <c r="C624" s="14">
        <v>0.13122345492142401</v>
      </c>
      <c r="D624" s="14">
        <v>0.13623813374891</v>
      </c>
      <c r="E624" s="14">
        <v>0.125910038943193</v>
      </c>
      <c r="F624" s="14"/>
      <c r="G624" s="14">
        <v>0.17293826541837001</v>
      </c>
      <c r="H624" s="14">
        <v>0.137785929727745</v>
      </c>
      <c r="I624" s="14">
        <v>0.134083129094107</v>
      </c>
      <c r="J624" s="14">
        <v>0.14705096924140601</v>
      </c>
      <c r="K624" s="14">
        <v>0.106263198317295</v>
      </c>
      <c r="L624" s="14">
        <v>9.9815702870888603E-2</v>
      </c>
      <c r="M624" s="14"/>
      <c r="N624" s="14">
        <v>9.49478916677821E-2</v>
      </c>
      <c r="O624" s="14">
        <v>0.122627655783104</v>
      </c>
      <c r="P624" s="14">
        <v>0.15424072689221899</v>
      </c>
      <c r="Q624" s="14">
        <v>0.16061309417690101</v>
      </c>
      <c r="R624" s="14"/>
      <c r="S624" s="14">
        <v>0.130238596488152</v>
      </c>
      <c r="T624" s="14">
        <v>0.130571178617159</v>
      </c>
      <c r="U624" s="14">
        <v>0.111568501447183</v>
      </c>
      <c r="V624" s="14">
        <v>9.8095356155903701E-2</v>
      </c>
      <c r="W624" s="14">
        <v>0.150762045175137</v>
      </c>
      <c r="X624" s="14">
        <v>0.15563036453408599</v>
      </c>
      <c r="Y624" s="14">
        <v>0.112430091712917</v>
      </c>
      <c r="Z624" s="14">
        <v>0.143904692786026</v>
      </c>
      <c r="AA624" s="14">
        <v>0.15166589543859399</v>
      </c>
      <c r="AB624" s="14">
        <v>0.126791062773949</v>
      </c>
      <c r="AC624" s="14">
        <v>0.14288773413493899</v>
      </c>
      <c r="AD624" s="14">
        <v>0.12383891237282001</v>
      </c>
      <c r="AE624" s="14"/>
      <c r="AF624" s="14">
        <v>0.15439773908637899</v>
      </c>
      <c r="AG624" s="14">
        <v>0.135316643676167</v>
      </c>
      <c r="AH624" s="14">
        <v>0.117701505642964</v>
      </c>
      <c r="AI624" s="14">
        <v>9.20327812294537E-2</v>
      </c>
      <c r="AJ624" s="14">
        <v>8.1569315136712103E-2</v>
      </c>
      <c r="AK624" s="14"/>
      <c r="AL624" s="14">
        <v>0.20628167237000899</v>
      </c>
      <c r="AM624" s="14">
        <v>0.15051965208051499</v>
      </c>
      <c r="AN624" s="14">
        <v>0.19258405059252101</v>
      </c>
      <c r="AO624" s="14">
        <v>0.14899501120586001</v>
      </c>
      <c r="AP624" s="14">
        <v>0.13057226010669301</v>
      </c>
      <c r="AQ624" s="14">
        <v>0.152758733050462</v>
      </c>
      <c r="AR624" s="14">
        <v>0.147516688165513</v>
      </c>
      <c r="AS624" s="14">
        <v>0.13970046033151401</v>
      </c>
      <c r="AT624" s="14">
        <v>0.12876738820304301</v>
      </c>
      <c r="AU624" s="14">
        <v>9.4981217919163197E-2</v>
      </c>
      <c r="AV624" s="14">
        <v>0.10874635239125099</v>
      </c>
      <c r="AW624" s="14">
        <v>0.123998191699035</v>
      </c>
      <c r="AX624" s="14">
        <v>0.105800156856765</v>
      </c>
      <c r="AY624" s="14">
        <v>9.8585402367802999E-2</v>
      </c>
      <c r="AZ624" s="14">
        <v>9.5677827049034506E-2</v>
      </c>
      <c r="BA624" s="14">
        <v>5.5967676947703403E-2</v>
      </c>
      <c r="BB624" s="14"/>
      <c r="BC624" s="14">
        <v>0.132058243934328</v>
      </c>
      <c r="BD624" s="14">
        <v>0.130857617588962</v>
      </c>
      <c r="BE624" s="14"/>
      <c r="BF624" s="14">
        <v>8.2036005389431899E-2</v>
      </c>
      <c r="BG624" s="14">
        <v>0.11724579977578101</v>
      </c>
      <c r="BH624" s="14">
        <v>0.16793125104301701</v>
      </c>
      <c r="BI624" s="14">
        <v>0.200285399813319</v>
      </c>
      <c r="BJ624" s="14"/>
      <c r="BK624" s="14">
        <v>7.1711924627764906E-2</v>
      </c>
      <c r="BL624" s="14">
        <v>0.111699221938973</v>
      </c>
      <c r="BM624" s="14">
        <v>0.151144436503336</v>
      </c>
      <c r="BN624" s="14">
        <v>0.17948195959947999</v>
      </c>
      <c r="BO624" s="14"/>
      <c r="BP624" s="14">
        <v>0.13369763535770801</v>
      </c>
      <c r="BQ624" s="14">
        <v>0.100605052891101</v>
      </c>
      <c r="BR624" s="14">
        <v>9.8964299619914403E-2</v>
      </c>
      <c r="BS624" s="14">
        <v>5.4527933047593097E-2</v>
      </c>
      <c r="BT624" s="14">
        <v>0.23221420981961499</v>
      </c>
    </row>
    <row r="625" spans="2:72" x14ac:dyDescent="0.35">
      <c r="B625" t="s">
        <v>217</v>
      </c>
      <c r="C625" s="14">
        <v>4.1681232864647803E-2</v>
      </c>
      <c r="D625" s="14">
        <v>4.18391606168909E-2</v>
      </c>
      <c r="E625" s="14">
        <v>4.14607244055826E-2</v>
      </c>
      <c r="F625" s="14"/>
      <c r="G625" s="14">
        <v>5.2176197110093699E-2</v>
      </c>
      <c r="H625" s="14">
        <v>4.6649526836209397E-2</v>
      </c>
      <c r="I625" s="14">
        <v>4.3638004664459898E-2</v>
      </c>
      <c r="J625" s="14">
        <v>3.3615910951092801E-2</v>
      </c>
      <c r="K625" s="14">
        <v>3.5145375598896501E-2</v>
      </c>
      <c r="L625" s="14">
        <v>4.0021588065709698E-2</v>
      </c>
      <c r="M625" s="14"/>
      <c r="N625" s="14">
        <v>2.83771259719015E-2</v>
      </c>
      <c r="O625" s="14">
        <v>4.23114567276551E-2</v>
      </c>
      <c r="P625" s="14">
        <v>4.1551050641613102E-2</v>
      </c>
      <c r="Q625" s="14">
        <v>5.5749699234364097E-2</v>
      </c>
      <c r="R625" s="14"/>
      <c r="S625" s="14">
        <v>3.6258051628119202E-2</v>
      </c>
      <c r="T625" s="14">
        <v>3.65117707126991E-2</v>
      </c>
      <c r="U625" s="14">
        <v>4.1539449047734003E-2</v>
      </c>
      <c r="V625" s="14">
        <v>3.4463582210489403E-2</v>
      </c>
      <c r="W625" s="14">
        <v>3.5691496186494802E-2</v>
      </c>
      <c r="X625" s="14">
        <v>3.7334186358653799E-2</v>
      </c>
      <c r="Y625" s="14">
        <v>5.53341743881679E-2</v>
      </c>
      <c r="Z625" s="14">
        <v>5.8325095481525702E-2</v>
      </c>
      <c r="AA625" s="14">
        <v>4.0962203099144598E-2</v>
      </c>
      <c r="AB625" s="14">
        <v>4.4452019190924001E-2</v>
      </c>
      <c r="AC625" s="14">
        <v>4.05620569213236E-2</v>
      </c>
      <c r="AD625" s="14">
        <v>7.6088213720396702E-2</v>
      </c>
      <c r="AE625" s="14"/>
      <c r="AF625" s="14">
        <v>5.1622078710719499E-2</v>
      </c>
      <c r="AG625" s="14">
        <v>4.77762465980155E-2</v>
      </c>
      <c r="AH625" s="14">
        <v>2.8881454335632498E-2</v>
      </c>
      <c r="AI625" s="14">
        <v>3.43474015965037E-2</v>
      </c>
      <c r="AJ625" s="14">
        <v>3.4550953197147002E-2</v>
      </c>
      <c r="AK625" s="14"/>
      <c r="AL625" s="14">
        <v>8.9264767481115503E-2</v>
      </c>
      <c r="AM625" s="14">
        <v>5.8151638645008198E-2</v>
      </c>
      <c r="AN625" s="14">
        <v>5.3755305278133103E-2</v>
      </c>
      <c r="AO625" s="14">
        <v>4.5659912310988301E-2</v>
      </c>
      <c r="AP625" s="14">
        <v>5.6568260162507399E-2</v>
      </c>
      <c r="AQ625" s="14">
        <v>5.4226910343043701E-2</v>
      </c>
      <c r="AR625" s="14">
        <v>4.6332691675123397E-2</v>
      </c>
      <c r="AS625" s="14">
        <v>3.3940416420813399E-2</v>
      </c>
      <c r="AT625" s="14">
        <v>4.6554969599038203E-2</v>
      </c>
      <c r="AU625" s="14">
        <v>2.62352327501231E-2</v>
      </c>
      <c r="AV625" s="14">
        <v>2.4001873885706699E-2</v>
      </c>
      <c r="AW625" s="14">
        <v>3.0726424828316001E-2</v>
      </c>
      <c r="AX625" s="14">
        <v>2.2750558183067499E-2</v>
      </c>
      <c r="AY625" s="14">
        <v>3.7593225157610398E-2</v>
      </c>
      <c r="AZ625" s="14">
        <v>1.4500506103100099E-2</v>
      </c>
      <c r="BA625" s="14">
        <v>2.6095406061705299E-2</v>
      </c>
      <c r="BB625" s="14"/>
      <c r="BC625" s="14">
        <v>3.5721274336186402E-2</v>
      </c>
      <c r="BD625" s="14">
        <v>4.4293120773968603E-2</v>
      </c>
      <c r="BE625" s="14"/>
      <c r="BF625" s="14">
        <v>2.6002351334908601E-2</v>
      </c>
      <c r="BG625" s="14">
        <v>3.5781873053274703E-2</v>
      </c>
      <c r="BH625" s="14">
        <v>5.27871119492134E-2</v>
      </c>
      <c r="BI625" s="14">
        <v>6.8563549509205401E-2</v>
      </c>
      <c r="BJ625" s="14"/>
      <c r="BK625" s="14">
        <v>2.3139618014954299E-2</v>
      </c>
      <c r="BL625" s="14">
        <v>3.47847240863942E-2</v>
      </c>
      <c r="BM625" s="14">
        <v>4.0024796679313197E-2</v>
      </c>
      <c r="BN625" s="14">
        <v>7.0256027024029805E-2</v>
      </c>
      <c r="BO625" s="14"/>
      <c r="BP625" s="14">
        <v>3.1532041144234899E-2</v>
      </c>
      <c r="BQ625" s="14">
        <v>3.0249350404661601E-2</v>
      </c>
      <c r="BR625" s="14">
        <v>3.4871479616871801E-2</v>
      </c>
      <c r="BS625" s="14">
        <v>1.29458858068655E-2</v>
      </c>
      <c r="BT625" s="14">
        <v>8.7091340935357003E-2</v>
      </c>
    </row>
    <row r="626" spans="2:72" x14ac:dyDescent="0.35">
      <c r="B626" t="s">
        <v>205</v>
      </c>
      <c r="C626" s="14">
        <v>6.0508446378991498E-2</v>
      </c>
      <c r="D626" s="14">
        <v>7.3311468453777798E-2</v>
      </c>
      <c r="E626" s="14">
        <v>4.7814890419710897E-2</v>
      </c>
      <c r="F626" s="14"/>
      <c r="G626" s="14">
        <v>4.4207698686626003E-2</v>
      </c>
      <c r="H626" s="14">
        <v>3.7478400908278899E-2</v>
      </c>
      <c r="I626" s="14">
        <v>4.6597795767552803E-2</v>
      </c>
      <c r="J626" s="14">
        <v>6.2559266957174994E-2</v>
      </c>
      <c r="K626" s="14">
        <v>7.5666347193315803E-2</v>
      </c>
      <c r="L626" s="14">
        <v>8.9542279438864905E-2</v>
      </c>
      <c r="M626" s="14"/>
      <c r="N626" s="14">
        <v>3.6483671236357602E-2</v>
      </c>
      <c r="O626" s="14">
        <v>6.8021898496808203E-2</v>
      </c>
      <c r="P626" s="14">
        <v>4.8755916505598497E-2</v>
      </c>
      <c r="Q626" s="14">
        <v>8.8889606001067198E-2</v>
      </c>
      <c r="R626" s="14"/>
      <c r="S626" s="14">
        <v>4.8924674267168997E-2</v>
      </c>
      <c r="T626" s="14">
        <v>7.5526851856138902E-2</v>
      </c>
      <c r="U626" s="14">
        <v>5.80159657065265E-2</v>
      </c>
      <c r="V626" s="14">
        <v>4.8122230032227903E-2</v>
      </c>
      <c r="W626" s="14">
        <v>7.4267362450209304E-2</v>
      </c>
      <c r="X626" s="14">
        <v>6.4597457249087803E-2</v>
      </c>
      <c r="Y626" s="14">
        <v>7.2106885824389802E-2</v>
      </c>
      <c r="Z626" s="14">
        <v>6.4560958649256803E-2</v>
      </c>
      <c r="AA626" s="14">
        <v>5.2135647335152802E-2</v>
      </c>
      <c r="AB626" s="14">
        <v>6.4719770801165102E-2</v>
      </c>
      <c r="AC626" s="14">
        <v>4.8441511274354497E-2</v>
      </c>
      <c r="AD626" s="14">
        <v>5.0725246730278499E-2</v>
      </c>
      <c r="AE626" s="14"/>
      <c r="AF626" s="14">
        <v>8.8575537857157799E-2</v>
      </c>
      <c r="AG626" s="14">
        <v>6.5048860211585804E-2</v>
      </c>
      <c r="AH626" s="14">
        <v>3.5668567522558897E-2</v>
      </c>
      <c r="AI626" s="14">
        <v>3.6073280264576298E-2</v>
      </c>
      <c r="AJ626" s="14">
        <v>3.8981893715009701E-2</v>
      </c>
      <c r="AK626" s="14"/>
      <c r="AL626" s="14">
        <v>0.206868731265763</v>
      </c>
      <c r="AM626" s="14">
        <v>9.6061217721782194E-2</v>
      </c>
      <c r="AN626" s="14">
        <v>6.6197287122683704E-2</v>
      </c>
      <c r="AO626" s="14">
        <v>7.9849723819986604E-2</v>
      </c>
      <c r="AP626" s="14">
        <v>7.7112862563737505E-2</v>
      </c>
      <c r="AQ626" s="14">
        <v>6.4198408246447097E-2</v>
      </c>
      <c r="AR626" s="14">
        <v>4.0770618576932899E-2</v>
      </c>
      <c r="AS626" s="14">
        <v>6.7951724246379699E-2</v>
      </c>
      <c r="AT626" s="14">
        <v>5.6895547646446103E-2</v>
      </c>
      <c r="AU626" s="14">
        <v>5.62178020810368E-2</v>
      </c>
      <c r="AV626" s="14">
        <v>5.1064722442573499E-2</v>
      </c>
      <c r="AW626" s="14">
        <v>2.2934449998091098E-2</v>
      </c>
      <c r="AX626" s="14">
        <v>2.4127254791132299E-2</v>
      </c>
      <c r="AY626" s="14">
        <v>3.0491873329120098E-2</v>
      </c>
      <c r="AZ626" s="14">
        <v>5.3926419622466401E-2</v>
      </c>
      <c r="BA626" s="14">
        <v>2.4605897250206201E-2</v>
      </c>
      <c r="BB626" s="14"/>
      <c r="BC626" s="14">
        <v>3.0252166135361001E-2</v>
      </c>
      <c r="BD626" s="14">
        <v>7.37679367214122E-2</v>
      </c>
      <c r="BE626" s="14"/>
      <c r="BF626" s="14">
        <v>5.0069808062353997E-2</v>
      </c>
      <c r="BG626" s="14">
        <v>5.4197261349523899E-2</v>
      </c>
      <c r="BH626" s="14">
        <v>5.7781795727925599E-2</v>
      </c>
      <c r="BI626" s="14">
        <v>0.10447343144399</v>
      </c>
      <c r="BJ626" s="14"/>
      <c r="BK626" s="14">
        <v>4.89290322260389E-2</v>
      </c>
      <c r="BL626" s="14">
        <v>4.3068920832430899E-2</v>
      </c>
      <c r="BM626" s="14">
        <v>5.1631502446340898E-2</v>
      </c>
      <c r="BN626" s="14">
        <v>0.102437563590247</v>
      </c>
      <c r="BO626" s="14"/>
      <c r="BP626" s="14">
        <v>2.8760848994198802E-2</v>
      </c>
      <c r="BQ626" s="14">
        <v>6.5937030181541095E-2</v>
      </c>
      <c r="BR626" s="14">
        <v>9.7117995401635196E-2</v>
      </c>
      <c r="BS626" s="14">
        <v>2.5515455057740999E-2</v>
      </c>
      <c r="BT626" s="14">
        <v>0.103457902851895</v>
      </c>
    </row>
    <row r="627" spans="2:72" x14ac:dyDescent="0.35">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row>
    <row r="628" spans="2:72" x14ac:dyDescent="0.35">
      <c r="B628" s="6" t="s">
        <v>279</v>
      </c>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row>
    <row r="629" spans="2:72" x14ac:dyDescent="0.35">
      <c r="B629" s="21" t="s">
        <v>106</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row>
    <row r="630" spans="2:72" x14ac:dyDescent="0.35">
      <c r="B630" t="s">
        <v>273</v>
      </c>
      <c r="C630" s="14">
        <v>0.31312132325222303</v>
      </c>
      <c r="D630" s="14">
        <v>0.34825168673271001</v>
      </c>
      <c r="E630" s="14">
        <v>0.279022313826504</v>
      </c>
      <c r="F630" s="14"/>
      <c r="G630" s="14">
        <v>0.214257765990719</v>
      </c>
      <c r="H630" s="14">
        <v>0.28824508650499298</v>
      </c>
      <c r="I630" s="14">
        <v>0.27560927288841303</v>
      </c>
      <c r="J630" s="14">
        <v>0.28184571637556</v>
      </c>
      <c r="K630" s="14">
        <v>0.35780604668330002</v>
      </c>
      <c r="L630" s="14">
        <v>0.42481788419037803</v>
      </c>
      <c r="M630" s="14"/>
      <c r="N630" s="14">
        <v>0.40982481018533001</v>
      </c>
      <c r="O630" s="14">
        <v>0.30376436202950102</v>
      </c>
      <c r="P630" s="14">
        <v>0.29899348088836297</v>
      </c>
      <c r="Q630" s="14">
        <v>0.22914168519602701</v>
      </c>
      <c r="R630" s="14"/>
      <c r="S630" s="14">
        <v>0.31738880331029801</v>
      </c>
      <c r="T630" s="14">
        <v>0.31132124629003</v>
      </c>
      <c r="U630" s="14">
        <v>0.30893458388455403</v>
      </c>
      <c r="V630" s="14">
        <v>0.33259141685221799</v>
      </c>
      <c r="W630" s="14">
        <v>0.29538317813548998</v>
      </c>
      <c r="X630" s="14">
        <v>0.28613408925577899</v>
      </c>
      <c r="Y630" s="14">
        <v>0.30201473380259702</v>
      </c>
      <c r="Z630" s="14">
        <v>0.31300866655781701</v>
      </c>
      <c r="AA630" s="14">
        <v>0.320337645549372</v>
      </c>
      <c r="AB630" s="14">
        <v>0.33479898468230102</v>
      </c>
      <c r="AC630" s="14">
        <v>0.31419356234471901</v>
      </c>
      <c r="AD630" s="14">
        <v>0.31258964263716399</v>
      </c>
      <c r="AE630" s="14"/>
      <c r="AF630" s="14">
        <v>0.253549753904807</v>
      </c>
      <c r="AG630" s="14">
        <v>0.27387581403786199</v>
      </c>
      <c r="AH630" s="14">
        <v>0.352050353426625</v>
      </c>
      <c r="AI630" s="14">
        <v>0.37306511214830701</v>
      </c>
      <c r="AJ630" s="14">
        <v>0.49587240661023402</v>
      </c>
      <c r="AK630" s="14"/>
      <c r="AL630" s="14">
        <v>0.12033685899048201</v>
      </c>
      <c r="AM630" s="14">
        <v>0.21188971341325899</v>
      </c>
      <c r="AN630" s="14">
        <v>0.21740062481795899</v>
      </c>
      <c r="AO630" s="14">
        <v>0.26715036357413602</v>
      </c>
      <c r="AP630" s="14">
        <v>0.23655770639647999</v>
      </c>
      <c r="AQ630" s="14">
        <v>0.26803558050786003</v>
      </c>
      <c r="AR630" s="14">
        <v>0.30243388747293298</v>
      </c>
      <c r="AS630" s="14">
        <v>0.315275768397419</v>
      </c>
      <c r="AT630" s="14">
        <v>0.35098471474224102</v>
      </c>
      <c r="AU630" s="14">
        <v>0.35086531382643199</v>
      </c>
      <c r="AV630" s="14">
        <v>0.356265269633601</v>
      </c>
      <c r="AW630" s="14">
        <v>0.39333034161612201</v>
      </c>
      <c r="AX630" s="14">
        <v>0.34333874934438302</v>
      </c>
      <c r="AY630" s="14">
        <v>0.40896585454501699</v>
      </c>
      <c r="AZ630" s="14">
        <v>0.41465242404775099</v>
      </c>
      <c r="BA630" s="14">
        <v>0.49989015590145203</v>
      </c>
      <c r="BB630" s="14"/>
      <c r="BC630" s="14">
        <v>0.32289764968059598</v>
      </c>
      <c r="BD630" s="14">
        <v>0.30883695303825198</v>
      </c>
      <c r="BE630" s="14"/>
      <c r="BF630" s="14">
        <v>0.459237641728027</v>
      </c>
      <c r="BG630" s="14">
        <v>0.32297810207042299</v>
      </c>
      <c r="BH630" s="14">
        <v>0.23054477151549899</v>
      </c>
      <c r="BI630" s="14">
        <v>0.13676126207735201</v>
      </c>
      <c r="BJ630" s="14"/>
      <c r="BK630" s="14">
        <v>0.44242978315376902</v>
      </c>
      <c r="BL630" s="14">
        <v>0.370565829846771</v>
      </c>
      <c r="BM630" s="14">
        <v>0.28075885877342499</v>
      </c>
      <c r="BN630" s="14">
        <v>0.17752807421769301</v>
      </c>
      <c r="BO630" s="14"/>
      <c r="BP630" s="14">
        <v>0.24706816003593501</v>
      </c>
      <c r="BQ630" s="14">
        <v>0.31057021633647702</v>
      </c>
      <c r="BR630" s="14">
        <v>0.42560202374915901</v>
      </c>
      <c r="BS630" s="14">
        <v>0.56619051141568</v>
      </c>
      <c r="BT630" s="14">
        <v>9.1523266037525003E-2</v>
      </c>
    </row>
    <row r="631" spans="2:72" x14ac:dyDescent="0.35">
      <c r="B631" t="s">
        <v>274</v>
      </c>
      <c r="C631" s="14">
        <v>0.37407353480650701</v>
      </c>
      <c r="D631" s="14">
        <v>0.37288995486354698</v>
      </c>
      <c r="E631" s="14">
        <v>0.37514292285259798</v>
      </c>
      <c r="F631" s="14"/>
      <c r="G631" s="14">
        <v>0.352372469769201</v>
      </c>
      <c r="H631" s="14">
        <v>0.35671113130312698</v>
      </c>
      <c r="I631" s="14">
        <v>0.39957164073990897</v>
      </c>
      <c r="J631" s="14">
        <v>0.37966450214078801</v>
      </c>
      <c r="K631" s="14">
        <v>0.37984838780751601</v>
      </c>
      <c r="L631" s="14">
        <v>0.37339374755661597</v>
      </c>
      <c r="M631" s="14"/>
      <c r="N631" s="14">
        <v>0.37343232355024297</v>
      </c>
      <c r="O631" s="14">
        <v>0.398332326861011</v>
      </c>
      <c r="P631" s="14">
        <v>0.382254001242747</v>
      </c>
      <c r="Q631" s="14">
        <v>0.34459127778066101</v>
      </c>
      <c r="R631" s="14"/>
      <c r="S631" s="14">
        <v>0.371077726421916</v>
      </c>
      <c r="T631" s="14">
        <v>0.37175724624883899</v>
      </c>
      <c r="U631" s="14">
        <v>0.34026631070652602</v>
      </c>
      <c r="V631" s="14">
        <v>0.39303078451382101</v>
      </c>
      <c r="W631" s="14">
        <v>0.40458703669345503</v>
      </c>
      <c r="X631" s="14">
        <v>0.37878881100654299</v>
      </c>
      <c r="Y631" s="14">
        <v>0.40394516857425999</v>
      </c>
      <c r="Z631" s="14">
        <v>0.39577095995125</v>
      </c>
      <c r="AA631" s="14">
        <v>0.37159661928563598</v>
      </c>
      <c r="AB631" s="14">
        <v>0.36280164878839699</v>
      </c>
      <c r="AC631" s="14">
        <v>0.33917936860899001</v>
      </c>
      <c r="AD631" s="14">
        <v>0.33843751198431898</v>
      </c>
      <c r="AE631" s="14"/>
      <c r="AF631" s="14">
        <v>0.37565107973727402</v>
      </c>
      <c r="AG631" s="14">
        <v>0.37359606154381098</v>
      </c>
      <c r="AH631" s="14">
        <v>0.373152826127226</v>
      </c>
      <c r="AI631" s="14">
        <v>0.39190892339975703</v>
      </c>
      <c r="AJ631" s="14">
        <v>0.29401794602973802</v>
      </c>
      <c r="AK631" s="14"/>
      <c r="AL631" s="14">
        <v>0.23318344072738501</v>
      </c>
      <c r="AM631" s="14">
        <v>0.30123604946973098</v>
      </c>
      <c r="AN631" s="14">
        <v>0.35125876244945597</v>
      </c>
      <c r="AO631" s="14">
        <v>0.35201542198428798</v>
      </c>
      <c r="AP631" s="14">
        <v>0.37854850711558302</v>
      </c>
      <c r="AQ631" s="14">
        <v>0.372214330097489</v>
      </c>
      <c r="AR631" s="14">
        <v>0.38241708232777299</v>
      </c>
      <c r="AS631" s="14">
        <v>0.40755409234692902</v>
      </c>
      <c r="AT631" s="14">
        <v>0.39417030212631898</v>
      </c>
      <c r="AU631" s="14">
        <v>0.367910392412579</v>
      </c>
      <c r="AV631" s="14">
        <v>0.379493499993942</v>
      </c>
      <c r="AW631" s="14">
        <v>0.388207751440036</v>
      </c>
      <c r="AX631" s="14">
        <v>0.43949323221814202</v>
      </c>
      <c r="AY631" s="14">
        <v>0.39493749335575901</v>
      </c>
      <c r="AZ631" s="14">
        <v>0.39444783028687502</v>
      </c>
      <c r="BA631" s="14">
        <v>0.35187021388753698</v>
      </c>
      <c r="BB631" s="14"/>
      <c r="BC631" s="14">
        <v>0.37891962048025202</v>
      </c>
      <c r="BD631" s="14">
        <v>0.37194978973037202</v>
      </c>
      <c r="BE631" s="14"/>
      <c r="BF631" s="14">
        <v>0.38020389692512901</v>
      </c>
      <c r="BG631" s="14">
        <v>0.39187979960410502</v>
      </c>
      <c r="BH631" s="14">
        <v>0.35963980055248601</v>
      </c>
      <c r="BI631" s="14">
        <v>0.34381663240070898</v>
      </c>
      <c r="BJ631" s="14"/>
      <c r="BK631" s="14">
        <v>0.38887866563824702</v>
      </c>
      <c r="BL631" s="14">
        <v>0.38657306102688999</v>
      </c>
      <c r="BM631" s="14">
        <v>0.385106101550167</v>
      </c>
      <c r="BN631" s="14">
        <v>0.32939579180793999</v>
      </c>
      <c r="BO631" s="14"/>
      <c r="BP631" s="14">
        <v>0.42258260170861101</v>
      </c>
      <c r="BQ631" s="14">
        <v>0.43903500137099299</v>
      </c>
      <c r="BR631" s="14">
        <v>0.43094647646353101</v>
      </c>
      <c r="BS631" s="14">
        <v>0.31038265017412803</v>
      </c>
      <c r="BT631" s="14">
        <v>0.329740309195246</v>
      </c>
    </row>
    <row r="632" spans="2:72" x14ac:dyDescent="0.35">
      <c r="B632" t="s">
        <v>275</v>
      </c>
      <c r="C632" s="14">
        <v>0.18557667519614399</v>
      </c>
      <c r="D632" s="14">
        <v>0.178578853245768</v>
      </c>
      <c r="E632" s="14">
        <v>0.19298895483464301</v>
      </c>
      <c r="F632" s="14"/>
      <c r="G632" s="14">
        <v>0.228107297134784</v>
      </c>
      <c r="H632" s="14">
        <v>0.21077434064311801</v>
      </c>
      <c r="I632" s="14">
        <v>0.16556694323398899</v>
      </c>
      <c r="J632" s="14">
        <v>0.21237274017774299</v>
      </c>
      <c r="K632" s="14">
        <v>0.16636540803361499</v>
      </c>
      <c r="L632" s="14">
        <v>0.144341610935381</v>
      </c>
      <c r="M632" s="14"/>
      <c r="N632" s="14">
        <v>0.13687995085214799</v>
      </c>
      <c r="O632" s="14">
        <v>0.18275872980956301</v>
      </c>
      <c r="P632" s="14">
        <v>0.19699729662520299</v>
      </c>
      <c r="Q632" s="14">
        <v>0.23203620745619</v>
      </c>
      <c r="R632" s="14"/>
      <c r="S632" s="14">
        <v>0.201442745324033</v>
      </c>
      <c r="T632" s="14">
        <v>0.17251840295367099</v>
      </c>
      <c r="U632" s="14">
        <v>0.20185370917032799</v>
      </c>
      <c r="V632" s="14">
        <v>0.18266527461410301</v>
      </c>
      <c r="W632" s="14">
        <v>0.19978591870276599</v>
      </c>
      <c r="X632" s="14">
        <v>0.189846659261004</v>
      </c>
      <c r="Y632" s="14">
        <v>0.159117992389053</v>
      </c>
      <c r="Z632" s="14">
        <v>0.188497732224922</v>
      </c>
      <c r="AA632" s="14">
        <v>0.17774731933948601</v>
      </c>
      <c r="AB632" s="14">
        <v>0.17581988389654499</v>
      </c>
      <c r="AC632" s="14">
        <v>0.19457793501135701</v>
      </c>
      <c r="AD632" s="14">
        <v>0.197199914557879</v>
      </c>
      <c r="AE632" s="14"/>
      <c r="AF632" s="14">
        <v>0.21542297566164101</v>
      </c>
      <c r="AG632" s="14">
        <v>0.21187553714395799</v>
      </c>
      <c r="AH632" s="14">
        <v>0.16438774753093599</v>
      </c>
      <c r="AI632" s="14">
        <v>0.14301398356648901</v>
      </c>
      <c r="AJ632" s="14">
        <v>0.15079187430183899</v>
      </c>
      <c r="AK632" s="14"/>
      <c r="AL632" s="14">
        <v>0.31986537932687098</v>
      </c>
      <c r="AM632" s="14">
        <v>0.26482649448304002</v>
      </c>
      <c r="AN632" s="14">
        <v>0.28056436203887802</v>
      </c>
      <c r="AO632" s="14">
        <v>0.21204221217126001</v>
      </c>
      <c r="AP632" s="14">
        <v>0.21632511315868</v>
      </c>
      <c r="AQ632" s="14">
        <v>0.21289743986762899</v>
      </c>
      <c r="AR632" s="14">
        <v>0.17689170591404901</v>
      </c>
      <c r="AS632" s="14">
        <v>0.16310129609479301</v>
      </c>
      <c r="AT632" s="14">
        <v>0.15018884225111001</v>
      </c>
      <c r="AU632" s="14">
        <v>0.18929512935196699</v>
      </c>
      <c r="AV632" s="14">
        <v>0.146206049935727</v>
      </c>
      <c r="AW632" s="14">
        <v>0.140120194004484</v>
      </c>
      <c r="AX632" s="14">
        <v>0.14733748366977301</v>
      </c>
      <c r="AY632" s="14">
        <v>0.12707699616256399</v>
      </c>
      <c r="AZ632" s="14">
        <v>0.13458102653429399</v>
      </c>
      <c r="BA632" s="14">
        <v>9.4916527705078094E-2</v>
      </c>
      <c r="BB632" s="14"/>
      <c r="BC632" s="14">
        <v>0.171748194257384</v>
      </c>
      <c r="BD632" s="14">
        <v>0.191636858668183</v>
      </c>
      <c r="BE632" s="14"/>
      <c r="BF632" s="14">
        <v>0.106154147041953</v>
      </c>
      <c r="BG632" s="14">
        <v>0.170881003147931</v>
      </c>
      <c r="BH632" s="14">
        <v>0.24287213724718201</v>
      </c>
      <c r="BI632" s="14">
        <v>0.28084363815504299</v>
      </c>
      <c r="BJ632" s="14"/>
      <c r="BK632" s="14">
        <v>0.113742424267294</v>
      </c>
      <c r="BL632" s="14">
        <v>0.154585733322744</v>
      </c>
      <c r="BM632" s="14">
        <v>0.20024627951316301</v>
      </c>
      <c r="BN632" s="14">
        <v>0.26551449469204602</v>
      </c>
      <c r="BO632" s="14"/>
      <c r="BP632" s="14">
        <v>0.199828517732974</v>
      </c>
      <c r="BQ632" s="14">
        <v>0.156993451834923</v>
      </c>
      <c r="BR632" s="14">
        <v>0.113354673302342</v>
      </c>
      <c r="BS632" s="14">
        <v>7.9750386686474106E-2</v>
      </c>
      <c r="BT632" s="14">
        <v>0.31779959616147602</v>
      </c>
    </row>
    <row r="633" spans="2:72" x14ac:dyDescent="0.35">
      <c r="B633" t="s">
        <v>276</v>
      </c>
      <c r="C633" s="14">
        <v>8.5278844948727298E-2</v>
      </c>
      <c r="D633" s="14">
        <v>6.71673146750182E-2</v>
      </c>
      <c r="E633" s="14">
        <v>0.103070836524451</v>
      </c>
      <c r="F633" s="14"/>
      <c r="G633" s="14">
        <v>0.15223469539253601</v>
      </c>
      <c r="H633" s="14">
        <v>9.6519664485832199E-2</v>
      </c>
      <c r="I633" s="14">
        <v>0.104497143833062</v>
      </c>
      <c r="J633" s="14">
        <v>8.2954627272781301E-2</v>
      </c>
      <c r="K633" s="14">
        <v>6.3500454030721201E-2</v>
      </c>
      <c r="L633" s="14">
        <v>3.2618157171750498E-2</v>
      </c>
      <c r="M633" s="14"/>
      <c r="N633" s="14">
        <v>5.2821591819932803E-2</v>
      </c>
      <c r="O633" s="14">
        <v>8.2336963481520795E-2</v>
      </c>
      <c r="P633" s="14">
        <v>8.4201927627750098E-2</v>
      </c>
      <c r="Q633" s="14">
        <v>0.124188746039439</v>
      </c>
      <c r="R633" s="14"/>
      <c r="S633" s="14">
        <v>7.4553370556671994E-2</v>
      </c>
      <c r="T633" s="14">
        <v>9.3051438347603002E-2</v>
      </c>
      <c r="U633" s="14">
        <v>9.5727491377235699E-2</v>
      </c>
      <c r="V633" s="14">
        <v>5.6961129429435597E-2</v>
      </c>
      <c r="W633" s="14">
        <v>5.5320633451341902E-2</v>
      </c>
      <c r="X633" s="14">
        <v>0.10518747974994801</v>
      </c>
      <c r="Y633" s="14">
        <v>8.5624492406476599E-2</v>
      </c>
      <c r="Z633" s="14">
        <v>6.8046811595999193E-2</v>
      </c>
      <c r="AA633" s="14">
        <v>9.4354751661430897E-2</v>
      </c>
      <c r="AB633" s="14">
        <v>9.0516463924817395E-2</v>
      </c>
      <c r="AC633" s="14">
        <v>0.10714367525841</v>
      </c>
      <c r="AD633" s="14">
        <v>0.105541471650521</v>
      </c>
      <c r="AE633" s="14"/>
      <c r="AF633" s="14">
        <v>0.100861871297769</v>
      </c>
      <c r="AG633" s="14">
        <v>9.1398215494891397E-2</v>
      </c>
      <c r="AH633" s="14">
        <v>7.7068054859465093E-2</v>
      </c>
      <c r="AI633" s="14">
        <v>7.3251223335770804E-2</v>
      </c>
      <c r="AJ633" s="14">
        <v>2.7693351195520501E-2</v>
      </c>
      <c r="AK633" s="14"/>
      <c r="AL633" s="14">
        <v>0.16356743145315999</v>
      </c>
      <c r="AM633" s="14">
        <v>0.12671821384717399</v>
      </c>
      <c r="AN633" s="14">
        <v>9.6697326935703307E-2</v>
      </c>
      <c r="AO633" s="14">
        <v>0.10987753812675299</v>
      </c>
      <c r="AP633" s="14">
        <v>0.103459543865355</v>
      </c>
      <c r="AQ633" s="14">
        <v>0.10214855533468301</v>
      </c>
      <c r="AR633" s="14">
        <v>0.101493923954771</v>
      </c>
      <c r="AS633" s="14">
        <v>7.6690101234138996E-2</v>
      </c>
      <c r="AT633" s="14">
        <v>7.8094594792103206E-2</v>
      </c>
      <c r="AU633" s="14">
        <v>5.8970525539965402E-2</v>
      </c>
      <c r="AV633" s="14">
        <v>8.5495514066385794E-2</v>
      </c>
      <c r="AW633" s="14">
        <v>5.57561872196978E-2</v>
      </c>
      <c r="AX633" s="14">
        <v>5.8713529564714997E-2</v>
      </c>
      <c r="AY633" s="14">
        <v>4.9934095124669502E-2</v>
      </c>
      <c r="AZ633" s="14">
        <v>5.6318719131079401E-2</v>
      </c>
      <c r="BA633" s="14">
        <v>3.9356114890878299E-2</v>
      </c>
      <c r="BB633" s="14"/>
      <c r="BC633" s="14">
        <v>9.2098792301106999E-2</v>
      </c>
      <c r="BD633" s="14">
        <v>8.2290076160014894E-2</v>
      </c>
      <c r="BE633" s="14"/>
      <c r="BF633" s="14">
        <v>4.2023031227630799E-2</v>
      </c>
      <c r="BG633" s="14">
        <v>8.2069149560722296E-2</v>
      </c>
      <c r="BH633" s="14">
        <v>0.11870808014996399</v>
      </c>
      <c r="BI633" s="14">
        <v>0.120509119718116</v>
      </c>
      <c r="BJ633" s="14"/>
      <c r="BK633" s="14">
        <v>3.8045458097885003E-2</v>
      </c>
      <c r="BL633" s="14">
        <v>6.6684101695923606E-2</v>
      </c>
      <c r="BM633" s="14">
        <v>9.7135168672895206E-2</v>
      </c>
      <c r="BN633" s="14">
        <v>0.132699755257256</v>
      </c>
      <c r="BO633" s="14"/>
      <c r="BP633" s="14">
        <v>9.9149684105134694E-2</v>
      </c>
      <c r="BQ633" s="14">
        <v>6.1332713445559003E-2</v>
      </c>
      <c r="BR633" s="14">
        <v>1.8182696314127399E-2</v>
      </c>
      <c r="BS633" s="14">
        <v>3.2277088364969897E-2</v>
      </c>
      <c r="BT633" s="14">
        <v>0.163493296690709</v>
      </c>
    </row>
    <row r="634" spans="2:72" x14ac:dyDescent="0.35">
      <c r="B634" t="s">
        <v>277</v>
      </c>
      <c r="C634" s="14">
        <v>2.2373080277147999E-2</v>
      </c>
      <c r="D634" s="14">
        <v>1.6617730126620399E-2</v>
      </c>
      <c r="E634" s="14">
        <v>2.73366998963907E-2</v>
      </c>
      <c r="F634" s="14"/>
      <c r="G634" s="14">
        <v>3.4753034041495802E-2</v>
      </c>
      <c r="H634" s="14">
        <v>2.63173716290609E-2</v>
      </c>
      <c r="I634" s="14">
        <v>3.4284184283720202E-2</v>
      </c>
      <c r="J634" s="14">
        <v>2.26949713095853E-2</v>
      </c>
      <c r="K634" s="14">
        <v>1.66072273033008E-2</v>
      </c>
      <c r="L634" s="14">
        <v>4.86710219063596E-3</v>
      </c>
      <c r="M634" s="14"/>
      <c r="N634" s="14">
        <v>1.46941036433519E-2</v>
      </c>
      <c r="O634" s="14">
        <v>1.4847808871064801E-2</v>
      </c>
      <c r="P634" s="14">
        <v>2.3226807899006101E-2</v>
      </c>
      <c r="Q634" s="14">
        <v>3.6592192089958099E-2</v>
      </c>
      <c r="R634" s="14"/>
      <c r="S634" s="14">
        <v>2.0644379345476999E-2</v>
      </c>
      <c r="T634" s="14">
        <v>3.15475283710136E-2</v>
      </c>
      <c r="U634" s="14">
        <v>1.9811057086346201E-2</v>
      </c>
      <c r="V634" s="14">
        <v>1.8962459729894798E-2</v>
      </c>
      <c r="W634" s="14">
        <v>2.65898970849247E-2</v>
      </c>
      <c r="X634" s="14">
        <v>2.0734412657094501E-2</v>
      </c>
      <c r="Y634" s="14">
        <v>1.8764745019348699E-2</v>
      </c>
      <c r="Z634" s="14">
        <v>1.9068680628165802E-2</v>
      </c>
      <c r="AA634" s="14">
        <v>1.5808824237790901E-2</v>
      </c>
      <c r="AB634" s="14">
        <v>2.3088013904344999E-2</v>
      </c>
      <c r="AC634" s="14">
        <v>2.9883571425902599E-2</v>
      </c>
      <c r="AD634" s="14">
        <v>2.6273643841362101E-2</v>
      </c>
      <c r="AE634" s="14"/>
      <c r="AF634" s="14">
        <v>2.76158699405019E-2</v>
      </c>
      <c r="AG634" s="14">
        <v>2.2567440346680599E-2</v>
      </c>
      <c r="AH634" s="14">
        <v>2.1164471219964599E-2</v>
      </c>
      <c r="AI634" s="14">
        <v>1.2025703908523099E-2</v>
      </c>
      <c r="AJ634" s="14">
        <v>1.45619560802859E-2</v>
      </c>
      <c r="AK634" s="14"/>
      <c r="AL634" s="14">
        <v>6.4937017711917996E-2</v>
      </c>
      <c r="AM634" s="14">
        <v>4.5176154480469403E-2</v>
      </c>
      <c r="AN634" s="14">
        <v>3.8039810837164498E-2</v>
      </c>
      <c r="AO634" s="14">
        <v>2.67951721926987E-2</v>
      </c>
      <c r="AP634" s="14">
        <v>3.7837285337073097E-2</v>
      </c>
      <c r="AQ634" s="14">
        <v>3.0684569602937899E-2</v>
      </c>
      <c r="AR634" s="14">
        <v>2.0915320620041301E-2</v>
      </c>
      <c r="AS634" s="14">
        <v>1.6368163634298601E-2</v>
      </c>
      <c r="AT634" s="14">
        <v>1.74726938823654E-2</v>
      </c>
      <c r="AU634" s="14">
        <v>1.8067576060066901E-2</v>
      </c>
      <c r="AV634" s="14">
        <v>1.44904532686961E-2</v>
      </c>
      <c r="AW634" s="14">
        <v>1.1984684684647201E-2</v>
      </c>
      <c r="AX634" s="14">
        <v>5.3195146902456697E-3</v>
      </c>
      <c r="AY634" s="14">
        <v>1.41437725654625E-2</v>
      </c>
      <c r="AZ634" s="14">
        <v>0</v>
      </c>
      <c r="BA634" s="14">
        <v>1.7930930304719201E-3</v>
      </c>
      <c r="BB634" s="14"/>
      <c r="BC634" s="14">
        <v>2.14925149244195E-2</v>
      </c>
      <c r="BD634" s="14">
        <v>2.2758978599623701E-2</v>
      </c>
      <c r="BE634" s="14"/>
      <c r="BF634" s="14">
        <v>4.5652027498866302E-3</v>
      </c>
      <c r="BG634" s="14">
        <v>2.07888992565557E-2</v>
      </c>
      <c r="BH634" s="14">
        <v>3.04218904486365E-2</v>
      </c>
      <c r="BI634" s="14">
        <v>4.8822663628053702E-2</v>
      </c>
      <c r="BJ634" s="14"/>
      <c r="BK634" s="14">
        <v>8.0944190189698798E-3</v>
      </c>
      <c r="BL634" s="14">
        <v>1.33491614876452E-2</v>
      </c>
      <c r="BM634" s="14">
        <v>2.29889864075285E-2</v>
      </c>
      <c r="BN634" s="14">
        <v>4.4477595077054399E-2</v>
      </c>
      <c r="BO634" s="14"/>
      <c r="BP634" s="14">
        <v>2.0324438052919801E-2</v>
      </c>
      <c r="BQ634" s="14">
        <v>1.4950756628443E-2</v>
      </c>
      <c r="BR634" s="14">
        <v>0</v>
      </c>
      <c r="BS634" s="14">
        <v>4.70668494412741E-3</v>
      </c>
      <c r="BT634" s="14">
        <v>5.3905610736711601E-2</v>
      </c>
    </row>
    <row r="635" spans="2:72" x14ac:dyDescent="0.35">
      <c r="B635" t="s">
        <v>102</v>
      </c>
      <c r="C635" s="14">
        <v>1.9576541519250999E-2</v>
      </c>
      <c r="D635" s="14">
        <v>1.64944603563364E-2</v>
      </c>
      <c r="E635" s="14">
        <v>2.2438272065413999E-2</v>
      </c>
      <c r="F635" s="14"/>
      <c r="G635" s="14">
        <v>1.8274737671264901E-2</v>
      </c>
      <c r="H635" s="14">
        <v>2.1432405433869602E-2</v>
      </c>
      <c r="I635" s="14">
        <v>2.04708150209067E-2</v>
      </c>
      <c r="J635" s="14">
        <v>2.0467442723543099E-2</v>
      </c>
      <c r="K635" s="14">
        <v>1.5872476141546799E-2</v>
      </c>
      <c r="L635" s="14">
        <v>1.99614979552383E-2</v>
      </c>
      <c r="M635" s="14"/>
      <c r="N635" s="14">
        <v>1.23472199489939E-2</v>
      </c>
      <c r="O635" s="14">
        <v>1.79598089473396E-2</v>
      </c>
      <c r="P635" s="14">
        <v>1.43264857169314E-2</v>
      </c>
      <c r="Q635" s="14">
        <v>3.3449891437724803E-2</v>
      </c>
      <c r="R635" s="14"/>
      <c r="S635" s="14">
        <v>1.4892975041605E-2</v>
      </c>
      <c r="T635" s="14">
        <v>1.9804137788842401E-2</v>
      </c>
      <c r="U635" s="14">
        <v>3.3406847775010302E-2</v>
      </c>
      <c r="V635" s="14">
        <v>1.57889348605285E-2</v>
      </c>
      <c r="W635" s="14">
        <v>1.8333335932021601E-2</v>
      </c>
      <c r="X635" s="14">
        <v>1.9308548069632E-2</v>
      </c>
      <c r="Y635" s="14">
        <v>3.0532867808264499E-2</v>
      </c>
      <c r="Z635" s="14">
        <v>1.5607149041845699E-2</v>
      </c>
      <c r="AA635" s="14">
        <v>2.01548399262837E-2</v>
      </c>
      <c r="AB635" s="14">
        <v>1.29750048035937E-2</v>
      </c>
      <c r="AC635" s="14">
        <v>1.5021887350622201E-2</v>
      </c>
      <c r="AD635" s="14">
        <v>1.99578153287551E-2</v>
      </c>
      <c r="AE635" s="14"/>
      <c r="AF635" s="14">
        <v>2.6898449458007699E-2</v>
      </c>
      <c r="AG635" s="14">
        <v>2.66869314327964E-2</v>
      </c>
      <c r="AH635" s="14">
        <v>1.2176546835783701E-2</v>
      </c>
      <c r="AI635" s="14">
        <v>6.7350536411526496E-3</v>
      </c>
      <c r="AJ635" s="14">
        <v>1.70624657823822E-2</v>
      </c>
      <c r="AK635" s="14"/>
      <c r="AL635" s="14">
        <v>9.8109871790184294E-2</v>
      </c>
      <c r="AM635" s="14">
        <v>5.0153374306326402E-2</v>
      </c>
      <c r="AN635" s="14">
        <v>1.60391129208396E-2</v>
      </c>
      <c r="AO635" s="14">
        <v>3.2119291950863403E-2</v>
      </c>
      <c r="AP635" s="14">
        <v>2.7271844126828398E-2</v>
      </c>
      <c r="AQ635" s="14">
        <v>1.4019524589401399E-2</v>
      </c>
      <c r="AR635" s="14">
        <v>1.58480797104328E-2</v>
      </c>
      <c r="AS635" s="14">
        <v>2.1010578292420898E-2</v>
      </c>
      <c r="AT635" s="14">
        <v>9.0888522058616503E-3</v>
      </c>
      <c r="AU635" s="14">
        <v>1.48910628089906E-2</v>
      </c>
      <c r="AV635" s="14">
        <v>1.8049213101648101E-2</v>
      </c>
      <c r="AW635" s="14">
        <v>1.06008410350131E-2</v>
      </c>
      <c r="AX635" s="14">
        <v>5.7974905127407897E-3</v>
      </c>
      <c r="AY635" s="14">
        <v>4.9417882465285796E-3</v>
      </c>
      <c r="AZ635" s="14">
        <v>0</v>
      </c>
      <c r="BA635" s="14">
        <v>1.21738945845831E-2</v>
      </c>
      <c r="BB635" s="14"/>
      <c r="BC635" s="14">
        <v>1.28432283562413E-2</v>
      </c>
      <c r="BD635" s="14">
        <v>2.2527343803554201E-2</v>
      </c>
      <c r="BE635" s="14"/>
      <c r="BF635" s="14">
        <v>7.8160803273740996E-3</v>
      </c>
      <c r="BG635" s="14">
        <v>1.1403046360263199E-2</v>
      </c>
      <c r="BH635" s="14">
        <v>1.7813320086231401E-2</v>
      </c>
      <c r="BI635" s="14">
        <v>6.9246684020725494E-2</v>
      </c>
      <c r="BJ635" s="14"/>
      <c r="BK635" s="14">
        <v>8.8092498238355899E-3</v>
      </c>
      <c r="BL635" s="14">
        <v>8.2421126200267099E-3</v>
      </c>
      <c r="BM635" s="14">
        <v>1.37646050828223E-2</v>
      </c>
      <c r="BN635" s="14">
        <v>5.0384288948010801E-2</v>
      </c>
      <c r="BO635" s="14"/>
      <c r="BP635" s="14">
        <v>1.10465983644252E-2</v>
      </c>
      <c r="BQ635" s="14">
        <v>1.7117860383605101E-2</v>
      </c>
      <c r="BR635" s="14">
        <v>1.19141301708408E-2</v>
      </c>
      <c r="BS635" s="14">
        <v>6.6926784146214896E-3</v>
      </c>
      <c r="BT635" s="14">
        <v>4.3537921178333099E-2</v>
      </c>
    </row>
    <row r="636" spans="2:72" x14ac:dyDescent="0.35">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row>
    <row r="637" spans="2:72" x14ac:dyDescent="0.35">
      <c r="B637" s="6" t="s">
        <v>280</v>
      </c>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row>
    <row r="638" spans="2:72" x14ac:dyDescent="0.35">
      <c r="B638" s="21" t="s">
        <v>106</v>
      </c>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row>
    <row r="639" spans="2:72" x14ac:dyDescent="0.35">
      <c r="B639" t="s">
        <v>273</v>
      </c>
      <c r="C639" s="14">
        <v>0.33683982421888897</v>
      </c>
      <c r="D639" s="14">
        <v>0.38139557921449402</v>
      </c>
      <c r="E639" s="14">
        <v>0.29365784995726502</v>
      </c>
      <c r="F639" s="14"/>
      <c r="G639" s="14">
        <v>0.27759990551442598</v>
      </c>
      <c r="H639" s="14">
        <v>0.317405220529211</v>
      </c>
      <c r="I639" s="14">
        <v>0.30513700044194297</v>
      </c>
      <c r="J639" s="14">
        <v>0.31168171402444</v>
      </c>
      <c r="K639" s="14">
        <v>0.36449308542357101</v>
      </c>
      <c r="L639" s="14">
        <v>0.41958656299508001</v>
      </c>
      <c r="M639" s="14"/>
      <c r="N639" s="14">
        <v>0.436207263731266</v>
      </c>
      <c r="O639" s="14">
        <v>0.33540433943847398</v>
      </c>
      <c r="P639" s="14">
        <v>0.31610985383630102</v>
      </c>
      <c r="Q639" s="14">
        <v>0.24642958887517399</v>
      </c>
      <c r="R639" s="14"/>
      <c r="S639" s="14">
        <v>0.35003197897815802</v>
      </c>
      <c r="T639" s="14">
        <v>0.33985025729164298</v>
      </c>
      <c r="U639" s="14">
        <v>0.34198378707578397</v>
      </c>
      <c r="V639" s="14">
        <v>0.33746911200723401</v>
      </c>
      <c r="W639" s="14">
        <v>0.31546363371147601</v>
      </c>
      <c r="X639" s="14">
        <v>0.32074639942571698</v>
      </c>
      <c r="Y639" s="14">
        <v>0.31608136723053998</v>
      </c>
      <c r="Z639" s="14">
        <v>0.35356063192500398</v>
      </c>
      <c r="AA639" s="14">
        <v>0.33075088944896303</v>
      </c>
      <c r="AB639" s="14">
        <v>0.35166651601901699</v>
      </c>
      <c r="AC639" s="14">
        <v>0.348987504039941</v>
      </c>
      <c r="AD639" s="14">
        <v>0.33540100298074599</v>
      </c>
      <c r="AE639" s="14"/>
      <c r="AF639" s="14">
        <v>0.27011441624000099</v>
      </c>
      <c r="AG639" s="14">
        <v>0.309085993752021</v>
      </c>
      <c r="AH639" s="14">
        <v>0.37885964779114101</v>
      </c>
      <c r="AI639" s="14">
        <v>0.40300718472457697</v>
      </c>
      <c r="AJ639" s="14">
        <v>0.47839174391183797</v>
      </c>
      <c r="AK639" s="14"/>
      <c r="AL639" s="14">
        <v>0.149092687413831</v>
      </c>
      <c r="AM639" s="14">
        <v>0.186660290546312</v>
      </c>
      <c r="AN639" s="14">
        <v>0.22381365172345499</v>
      </c>
      <c r="AO639" s="14">
        <v>0.31969687946095299</v>
      </c>
      <c r="AP639" s="14">
        <v>0.27006106561249799</v>
      </c>
      <c r="AQ639" s="14">
        <v>0.28872387464383997</v>
      </c>
      <c r="AR639" s="14">
        <v>0.34318597946759299</v>
      </c>
      <c r="AS639" s="14">
        <v>0.359982303593958</v>
      </c>
      <c r="AT639" s="14">
        <v>0.35325241737938801</v>
      </c>
      <c r="AU639" s="14">
        <v>0.39679547323342601</v>
      </c>
      <c r="AV639" s="14">
        <v>0.358555417611572</v>
      </c>
      <c r="AW639" s="14">
        <v>0.41275241060371698</v>
      </c>
      <c r="AX639" s="14">
        <v>0.38249127123554599</v>
      </c>
      <c r="AY639" s="14">
        <v>0.41841835269674499</v>
      </c>
      <c r="AZ639" s="14">
        <v>0.45445157100107803</v>
      </c>
      <c r="BA639" s="14">
        <v>0.51054421199450195</v>
      </c>
      <c r="BB639" s="14"/>
      <c r="BC639" s="14">
        <v>0.35098386273526799</v>
      </c>
      <c r="BD639" s="14">
        <v>0.33064135102256098</v>
      </c>
      <c r="BE639" s="14"/>
      <c r="BF639" s="14">
        <v>0.48838642757211198</v>
      </c>
      <c r="BG639" s="14">
        <v>0.359839762863781</v>
      </c>
      <c r="BH639" s="14">
        <v>0.24112651081747299</v>
      </c>
      <c r="BI639" s="14">
        <v>0.141099566648625</v>
      </c>
      <c r="BJ639" s="14"/>
      <c r="BK639" s="14">
        <v>0.51732895636564702</v>
      </c>
      <c r="BL639" s="14">
        <v>0.40989951389555501</v>
      </c>
      <c r="BM639" s="14">
        <v>0.28630448493057198</v>
      </c>
      <c r="BN639" s="14">
        <v>0.162452686609807</v>
      </c>
      <c r="BO639" s="14"/>
      <c r="BP639" s="14">
        <v>0.25926446123309999</v>
      </c>
      <c r="BQ639" s="14">
        <v>0.35282512178132802</v>
      </c>
      <c r="BR639" s="14">
        <v>0.43279357301027199</v>
      </c>
      <c r="BS639" s="14">
        <v>0.62141883824648403</v>
      </c>
      <c r="BT639" s="14">
        <v>9.0718929810162996E-2</v>
      </c>
    </row>
    <row r="640" spans="2:72" x14ac:dyDescent="0.35">
      <c r="B640" t="s">
        <v>274</v>
      </c>
      <c r="C640" s="14">
        <v>0.38097950895277899</v>
      </c>
      <c r="D640" s="14">
        <v>0.37163020806361902</v>
      </c>
      <c r="E640" s="14">
        <v>0.39078875750124098</v>
      </c>
      <c r="F640" s="14"/>
      <c r="G640" s="14">
        <v>0.36693693081400403</v>
      </c>
      <c r="H640" s="14">
        <v>0.37516327619704498</v>
      </c>
      <c r="I640" s="14">
        <v>0.40117320882756502</v>
      </c>
      <c r="J640" s="14">
        <v>0.37964637172322302</v>
      </c>
      <c r="K640" s="14">
        <v>0.378052433564533</v>
      </c>
      <c r="L640" s="14">
        <v>0.38160894874802798</v>
      </c>
      <c r="M640" s="14"/>
      <c r="N640" s="14">
        <v>0.36264815494590402</v>
      </c>
      <c r="O640" s="14">
        <v>0.40154256972401903</v>
      </c>
      <c r="P640" s="14">
        <v>0.39573888123024198</v>
      </c>
      <c r="Q640" s="14">
        <v>0.36889130981880502</v>
      </c>
      <c r="R640" s="14"/>
      <c r="S640" s="14">
        <v>0.37347285983580097</v>
      </c>
      <c r="T640" s="14">
        <v>0.37374269437249202</v>
      </c>
      <c r="U640" s="14">
        <v>0.34157767185646698</v>
      </c>
      <c r="V640" s="14">
        <v>0.41444421283458799</v>
      </c>
      <c r="W640" s="14">
        <v>0.38429621054851798</v>
      </c>
      <c r="X640" s="14">
        <v>0.36106140292834399</v>
      </c>
      <c r="Y640" s="14">
        <v>0.38803636738786101</v>
      </c>
      <c r="Z640" s="14">
        <v>0.352903472414897</v>
      </c>
      <c r="AA640" s="14">
        <v>0.413052189470071</v>
      </c>
      <c r="AB640" s="14">
        <v>0.41565374618656598</v>
      </c>
      <c r="AC640" s="14">
        <v>0.333767943297687</v>
      </c>
      <c r="AD640" s="14">
        <v>0.37982613527072401</v>
      </c>
      <c r="AE640" s="14"/>
      <c r="AF640" s="14">
        <v>0.39113100215052898</v>
      </c>
      <c r="AG640" s="14">
        <v>0.38955701041649199</v>
      </c>
      <c r="AH640" s="14">
        <v>0.38662065403544199</v>
      </c>
      <c r="AI640" s="14">
        <v>0.36715102759962698</v>
      </c>
      <c r="AJ640" s="14">
        <v>0.308263848500756</v>
      </c>
      <c r="AK640" s="14"/>
      <c r="AL640" s="14">
        <v>0.28860814698892201</v>
      </c>
      <c r="AM640" s="14">
        <v>0.33952264074710298</v>
      </c>
      <c r="AN640" s="14">
        <v>0.37164214649754301</v>
      </c>
      <c r="AO640" s="14">
        <v>0.34567452915021701</v>
      </c>
      <c r="AP640" s="14">
        <v>0.39993219876998698</v>
      </c>
      <c r="AQ640" s="14">
        <v>0.409087674523404</v>
      </c>
      <c r="AR640" s="14">
        <v>0.36392409678721399</v>
      </c>
      <c r="AS640" s="14">
        <v>0.37496778680266502</v>
      </c>
      <c r="AT640" s="14">
        <v>0.39995645532115598</v>
      </c>
      <c r="AU640" s="14">
        <v>0.34822541189373502</v>
      </c>
      <c r="AV640" s="14">
        <v>0.41049967338937199</v>
      </c>
      <c r="AW640" s="14">
        <v>0.391187856256482</v>
      </c>
      <c r="AX640" s="14">
        <v>0.41461440215523498</v>
      </c>
      <c r="AY640" s="14">
        <v>0.430166530633531</v>
      </c>
      <c r="AZ640" s="14">
        <v>0.37599430749006402</v>
      </c>
      <c r="BA640" s="14">
        <v>0.352466891710359</v>
      </c>
      <c r="BB640" s="14"/>
      <c r="BC640" s="14">
        <v>0.38655602980193499</v>
      </c>
      <c r="BD640" s="14">
        <v>0.378535658494352</v>
      </c>
      <c r="BE640" s="14"/>
      <c r="BF640" s="14">
        <v>0.37727298139211202</v>
      </c>
      <c r="BG640" s="14">
        <v>0.40303308267768601</v>
      </c>
      <c r="BH640" s="14">
        <v>0.379748472911285</v>
      </c>
      <c r="BI640" s="14">
        <v>0.33494952403880501</v>
      </c>
      <c r="BJ640" s="14"/>
      <c r="BK640" s="14">
        <v>0.373580926727692</v>
      </c>
      <c r="BL640" s="14">
        <v>0.40209978073028502</v>
      </c>
      <c r="BM640" s="14">
        <v>0.41088186796862303</v>
      </c>
      <c r="BN640" s="14">
        <v>0.32197182108674199</v>
      </c>
      <c r="BO640" s="14"/>
      <c r="BP640" s="14">
        <v>0.44649948614199902</v>
      </c>
      <c r="BQ640" s="14">
        <v>0.47539285144903398</v>
      </c>
      <c r="BR640" s="14">
        <v>0.44225814877532699</v>
      </c>
      <c r="BS640" s="14">
        <v>0.29625324372657103</v>
      </c>
      <c r="BT640" s="14">
        <v>0.32177949447395598</v>
      </c>
    </row>
    <row r="641" spans="2:72" x14ac:dyDescent="0.35">
      <c r="B641" t="s">
        <v>275</v>
      </c>
      <c r="C641" s="14">
        <v>0.16639128792233099</v>
      </c>
      <c r="D641" s="14">
        <v>0.152882806853367</v>
      </c>
      <c r="E641" s="14">
        <v>0.17933988463918399</v>
      </c>
      <c r="F641" s="14"/>
      <c r="G641" s="14">
        <v>0.20995797212732201</v>
      </c>
      <c r="H641" s="14">
        <v>0.18534109279835001</v>
      </c>
      <c r="I641" s="14">
        <v>0.16644740725957299</v>
      </c>
      <c r="J641" s="14">
        <v>0.18152983817380899</v>
      </c>
      <c r="K641" s="14">
        <v>0.156397770933284</v>
      </c>
      <c r="L641" s="14">
        <v>0.11648774667700799</v>
      </c>
      <c r="M641" s="14"/>
      <c r="N641" s="14">
        <v>0.124704061911537</v>
      </c>
      <c r="O641" s="14">
        <v>0.16693645454967901</v>
      </c>
      <c r="P641" s="14">
        <v>0.18029348628096001</v>
      </c>
      <c r="Q641" s="14">
        <v>0.19808822518991101</v>
      </c>
      <c r="R641" s="14"/>
      <c r="S641" s="14">
        <v>0.17892088662958</v>
      </c>
      <c r="T641" s="14">
        <v>0.16504987688773501</v>
      </c>
      <c r="U641" s="14">
        <v>0.164676546628966</v>
      </c>
      <c r="V641" s="14">
        <v>0.15149063455737899</v>
      </c>
      <c r="W641" s="14">
        <v>0.18048708549280801</v>
      </c>
      <c r="X641" s="14">
        <v>0.189905952162291</v>
      </c>
      <c r="Y641" s="14">
        <v>0.15495443383846999</v>
      </c>
      <c r="Z641" s="14">
        <v>0.18736973926057501</v>
      </c>
      <c r="AA641" s="14">
        <v>0.1504628562326</v>
      </c>
      <c r="AB641" s="14">
        <v>0.143630428393972</v>
      </c>
      <c r="AC641" s="14">
        <v>0.16963118366944199</v>
      </c>
      <c r="AD641" s="14">
        <v>0.18344880389736401</v>
      </c>
      <c r="AE641" s="14"/>
      <c r="AF641" s="14">
        <v>0.18897259815459</v>
      </c>
      <c r="AG641" s="14">
        <v>0.16710718562330101</v>
      </c>
      <c r="AH641" s="14">
        <v>0.147942681512573</v>
      </c>
      <c r="AI641" s="14">
        <v>0.16127151071437701</v>
      </c>
      <c r="AJ641" s="14">
        <v>0.103216331260813</v>
      </c>
      <c r="AK641" s="14"/>
      <c r="AL641" s="14">
        <v>0.211037510464333</v>
      </c>
      <c r="AM641" s="14">
        <v>0.24298471177849901</v>
      </c>
      <c r="AN641" s="14">
        <v>0.24154043687657401</v>
      </c>
      <c r="AO641" s="14">
        <v>0.17466332728794801</v>
      </c>
      <c r="AP641" s="14">
        <v>0.19418949702673899</v>
      </c>
      <c r="AQ641" s="14">
        <v>0.17528874347522</v>
      </c>
      <c r="AR641" s="14">
        <v>0.17007591279228601</v>
      </c>
      <c r="AS641" s="14">
        <v>0.165707064533344</v>
      </c>
      <c r="AT641" s="14">
        <v>0.15959875867423301</v>
      </c>
      <c r="AU641" s="14">
        <v>0.15417776711948999</v>
      </c>
      <c r="AV641" s="14">
        <v>0.14526475154056701</v>
      </c>
      <c r="AW641" s="14">
        <v>0.119632518530095</v>
      </c>
      <c r="AX641" s="14">
        <v>0.12921014234641701</v>
      </c>
      <c r="AY641" s="14">
        <v>0.11357560939092699</v>
      </c>
      <c r="AZ641" s="14">
        <v>0.12032461416746</v>
      </c>
      <c r="BA641" s="14">
        <v>8.7015517478120599E-2</v>
      </c>
      <c r="BB641" s="14"/>
      <c r="BC641" s="14">
        <v>0.158546715095396</v>
      </c>
      <c r="BD641" s="14">
        <v>0.16982908783698</v>
      </c>
      <c r="BE641" s="14"/>
      <c r="BF641" s="14">
        <v>8.5108115024428901E-2</v>
      </c>
      <c r="BG641" s="14">
        <v>0.143658149493885</v>
      </c>
      <c r="BH641" s="14">
        <v>0.23410268083953401</v>
      </c>
      <c r="BI641" s="14">
        <v>0.26567072474519499</v>
      </c>
      <c r="BJ641" s="14"/>
      <c r="BK641" s="14">
        <v>7.6777713364307207E-2</v>
      </c>
      <c r="BL641" s="14">
        <v>0.12867938556074501</v>
      </c>
      <c r="BM641" s="14">
        <v>0.1917609394874</v>
      </c>
      <c r="BN641" s="14">
        <v>0.25375449355421698</v>
      </c>
      <c r="BO641" s="14"/>
      <c r="BP641" s="14">
        <v>0.1832066116885</v>
      </c>
      <c r="BQ641" s="14">
        <v>0.12302431700732901</v>
      </c>
      <c r="BR641" s="14">
        <v>9.2955734242891705E-2</v>
      </c>
      <c r="BS641" s="14">
        <v>5.6636289426780499E-2</v>
      </c>
      <c r="BT641" s="14">
        <v>0.30961602587519099</v>
      </c>
    </row>
    <row r="642" spans="2:72" x14ac:dyDescent="0.35">
      <c r="B642" t="s">
        <v>276</v>
      </c>
      <c r="C642" s="14">
        <v>7.2908047279765603E-2</v>
      </c>
      <c r="D642" s="14">
        <v>5.4214664200791303E-2</v>
      </c>
      <c r="E642" s="14">
        <v>9.0713571446668306E-2</v>
      </c>
      <c r="F642" s="14"/>
      <c r="G642" s="14">
        <v>9.8997611383060499E-2</v>
      </c>
      <c r="H642" s="14">
        <v>7.84328171970083E-2</v>
      </c>
      <c r="I642" s="14">
        <v>7.9389439929629504E-2</v>
      </c>
      <c r="J642" s="14">
        <v>8.0336413292884407E-2</v>
      </c>
      <c r="K642" s="14">
        <v>6.1628660753882798E-2</v>
      </c>
      <c r="L642" s="14">
        <v>4.7387562577511699E-2</v>
      </c>
      <c r="M642" s="14"/>
      <c r="N642" s="14">
        <v>5.2701089097574601E-2</v>
      </c>
      <c r="O642" s="14">
        <v>6.4656847970143205E-2</v>
      </c>
      <c r="P642" s="14">
        <v>7.0645628679229397E-2</v>
      </c>
      <c r="Q642" s="14">
        <v>0.106034887192081</v>
      </c>
      <c r="R642" s="14"/>
      <c r="S642" s="14">
        <v>6.5299531855432899E-2</v>
      </c>
      <c r="T642" s="14">
        <v>7.4163894587412002E-2</v>
      </c>
      <c r="U642" s="14">
        <v>0.100566516303602</v>
      </c>
      <c r="V642" s="14">
        <v>6.2902861187863895E-2</v>
      </c>
      <c r="W642" s="14">
        <v>6.5201167304666102E-2</v>
      </c>
      <c r="X642" s="14">
        <v>7.8589780289734804E-2</v>
      </c>
      <c r="Y642" s="14">
        <v>8.1905269081646304E-2</v>
      </c>
      <c r="Z642" s="14">
        <v>8.5419933015532606E-2</v>
      </c>
      <c r="AA642" s="14">
        <v>6.7603849630101201E-2</v>
      </c>
      <c r="AB642" s="14">
        <v>5.0340693789431602E-2</v>
      </c>
      <c r="AC642" s="14">
        <v>9.2708828515730604E-2</v>
      </c>
      <c r="AD642" s="14">
        <v>7.3583235192353699E-2</v>
      </c>
      <c r="AE642" s="14"/>
      <c r="AF642" s="14">
        <v>8.5890076528093898E-2</v>
      </c>
      <c r="AG642" s="14">
        <v>8.7341904369304696E-2</v>
      </c>
      <c r="AH642" s="14">
        <v>6.1802377269694501E-2</v>
      </c>
      <c r="AI642" s="14">
        <v>5.1023197458656598E-2</v>
      </c>
      <c r="AJ642" s="14">
        <v>5.8820427414471202E-2</v>
      </c>
      <c r="AK642" s="14"/>
      <c r="AL642" s="14">
        <v>0.152879093401943</v>
      </c>
      <c r="AM642" s="14">
        <v>0.11755881950196601</v>
      </c>
      <c r="AN642" s="14">
        <v>0.10111944111179701</v>
      </c>
      <c r="AO642" s="14">
        <v>8.8188995007652496E-2</v>
      </c>
      <c r="AP642" s="14">
        <v>8.6165581520343204E-2</v>
      </c>
      <c r="AQ642" s="14">
        <v>8.1462810225424204E-2</v>
      </c>
      <c r="AR642" s="14">
        <v>8.5335744014198897E-2</v>
      </c>
      <c r="AS642" s="14">
        <v>7.0166700880184299E-2</v>
      </c>
      <c r="AT642" s="14">
        <v>6.6067730602751507E-2</v>
      </c>
      <c r="AU642" s="14">
        <v>6.5982115250596204E-2</v>
      </c>
      <c r="AV642" s="14">
        <v>5.4295241378658501E-2</v>
      </c>
      <c r="AW642" s="14">
        <v>4.9042261382341697E-2</v>
      </c>
      <c r="AX642" s="14">
        <v>6.2506015753986094E-2</v>
      </c>
      <c r="AY642" s="14">
        <v>2.5462878820969901E-2</v>
      </c>
      <c r="AZ642" s="14">
        <v>3.59068108536411E-2</v>
      </c>
      <c r="BA642" s="14">
        <v>3.6814642204172E-2</v>
      </c>
      <c r="BB642" s="14"/>
      <c r="BC642" s="14">
        <v>7.1278330688297406E-2</v>
      </c>
      <c r="BD642" s="14">
        <v>7.3622253098572593E-2</v>
      </c>
      <c r="BE642" s="14"/>
      <c r="BF642" s="14">
        <v>3.5428715694385597E-2</v>
      </c>
      <c r="BG642" s="14">
        <v>6.6104517840382807E-2</v>
      </c>
      <c r="BH642" s="14">
        <v>9.4516683267570706E-2</v>
      </c>
      <c r="BI642" s="14">
        <v>0.12824011257132101</v>
      </c>
      <c r="BJ642" s="14"/>
      <c r="BK642" s="14">
        <v>2.25074893025362E-2</v>
      </c>
      <c r="BL642" s="14">
        <v>3.87687305566837E-2</v>
      </c>
      <c r="BM642" s="14">
        <v>7.9936536057276894E-2</v>
      </c>
      <c r="BN642" s="14">
        <v>0.14496833676123499</v>
      </c>
      <c r="BO642" s="14"/>
      <c r="BP642" s="14">
        <v>8.0276068022309494E-2</v>
      </c>
      <c r="BQ642" s="14">
        <v>2.3501551742520398E-2</v>
      </c>
      <c r="BR642" s="14">
        <v>1.73913891807813E-2</v>
      </c>
      <c r="BS642" s="14">
        <v>1.6879493124895301E-2</v>
      </c>
      <c r="BT642" s="14">
        <v>0.17078515018440099</v>
      </c>
    </row>
    <row r="643" spans="2:72" x14ac:dyDescent="0.35">
      <c r="B643" t="s">
        <v>277</v>
      </c>
      <c r="C643" s="14">
        <v>1.8554814231777999E-2</v>
      </c>
      <c r="D643" s="14">
        <v>1.5648761247202499E-2</v>
      </c>
      <c r="E643" s="14">
        <v>2.12208222282394E-2</v>
      </c>
      <c r="F643" s="14"/>
      <c r="G643" s="14">
        <v>2.5920246699361299E-2</v>
      </c>
      <c r="H643" s="14">
        <v>1.8300121490142401E-2</v>
      </c>
      <c r="I643" s="14">
        <v>2.2873186330545799E-2</v>
      </c>
      <c r="J643" s="14">
        <v>1.9794969376903001E-2</v>
      </c>
      <c r="K643" s="14">
        <v>1.3887189165979001E-2</v>
      </c>
      <c r="L643" s="14">
        <v>1.2488969010448299E-2</v>
      </c>
      <c r="M643" s="14"/>
      <c r="N643" s="14">
        <v>1.07033820338771E-2</v>
      </c>
      <c r="O643" s="14">
        <v>1.2334193420321399E-2</v>
      </c>
      <c r="P643" s="14">
        <v>1.5764725709584902E-2</v>
      </c>
      <c r="Q643" s="14">
        <v>3.62532594726796E-2</v>
      </c>
      <c r="R643" s="14"/>
      <c r="S643" s="14">
        <v>1.8031315583548198E-2</v>
      </c>
      <c r="T643" s="14">
        <v>2.06510372080424E-2</v>
      </c>
      <c r="U643" s="14">
        <v>1.89282986592955E-2</v>
      </c>
      <c r="V643" s="14">
        <v>1.34574939324345E-2</v>
      </c>
      <c r="W643" s="14">
        <v>2.9332372105680699E-2</v>
      </c>
      <c r="X643" s="14">
        <v>1.7989845043104701E-2</v>
      </c>
      <c r="Y643" s="14">
        <v>1.8399825166135201E-2</v>
      </c>
      <c r="Z643" s="14">
        <v>5.5099588802123498E-3</v>
      </c>
      <c r="AA643" s="14">
        <v>1.5968600541292201E-2</v>
      </c>
      <c r="AB643" s="14">
        <v>2.1472172238115199E-2</v>
      </c>
      <c r="AC643" s="14">
        <v>2.6993873784285801E-2</v>
      </c>
      <c r="AD643" s="14">
        <v>7.2259902901682504E-3</v>
      </c>
      <c r="AE643" s="14"/>
      <c r="AF643" s="14">
        <v>2.4047928243324E-2</v>
      </c>
      <c r="AG643" s="14">
        <v>2.1692259347608499E-2</v>
      </c>
      <c r="AH643" s="14">
        <v>1.01115831505729E-2</v>
      </c>
      <c r="AI643" s="14">
        <v>8.9278732410576194E-3</v>
      </c>
      <c r="AJ643" s="14">
        <v>3.42451831297391E-2</v>
      </c>
      <c r="AK643" s="14"/>
      <c r="AL643" s="14">
        <v>7.7293529811634495E-2</v>
      </c>
      <c r="AM643" s="14">
        <v>4.6139140114377697E-2</v>
      </c>
      <c r="AN643" s="14">
        <v>3.01401034494116E-2</v>
      </c>
      <c r="AO643" s="14">
        <v>2.45327975673423E-2</v>
      </c>
      <c r="AP643" s="14">
        <v>2.5173186990928E-2</v>
      </c>
      <c r="AQ643" s="14">
        <v>2.2737355709560599E-2</v>
      </c>
      <c r="AR643" s="14">
        <v>2.4048819988425101E-2</v>
      </c>
      <c r="AS643" s="14">
        <v>9.4083175587851408E-3</v>
      </c>
      <c r="AT643" s="14">
        <v>8.0873983426581406E-3</v>
      </c>
      <c r="AU643" s="14">
        <v>1.6675319693240698E-2</v>
      </c>
      <c r="AV643" s="14">
        <v>8.2073958644012304E-3</v>
      </c>
      <c r="AW643" s="14">
        <v>1.6968842788600998E-2</v>
      </c>
      <c r="AX643" s="14">
        <v>3.0239235631838602E-3</v>
      </c>
      <c r="AY643" s="14">
        <v>7.34440330844439E-3</v>
      </c>
      <c r="AZ643" s="14">
        <v>4.6014662797254904E-3</v>
      </c>
      <c r="BA643" s="14">
        <v>7.70721251275779E-3</v>
      </c>
      <c r="BB643" s="14"/>
      <c r="BC643" s="14">
        <v>1.8130056857359099E-2</v>
      </c>
      <c r="BD643" s="14">
        <v>1.87409595959348E-2</v>
      </c>
      <c r="BE643" s="14"/>
      <c r="BF643" s="14">
        <v>6.7739907651120698E-3</v>
      </c>
      <c r="BG643" s="14">
        <v>1.01596385786387E-2</v>
      </c>
      <c r="BH643" s="14">
        <v>2.63886368798056E-2</v>
      </c>
      <c r="BI643" s="14">
        <v>4.9900203032638098E-2</v>
      </c>
      <c r="BJ643" s="14"/>
      <c r="BK643" s="14">
        <v>1.80925566730069E-3</v>
      </c>
      <c r="BL643" s="14">
        <v>8.3767836088886292E-3</v>
      </c>
      <c r="BM643" s="14">
        <v>1.5771157248725E-2</v>
      </c>
      <c r="BN643" s="14">
        <v>4.9855944468810399E-2</v>
      </c>
      <c r="BO643" s="14"/>
      <c r="BP643" s="14">
        <v>1.2919958663904E-2</v>
      </c>
      <c r="BQ643" s="14">
        <v>5.86085085244908E-3</v>
      </c>
      <c r="BR643" s="14">
        <v>2.4445799015245999E-3</v>
      </c>
      <c r="BS643" s="14">
        <v>3.4076684242780801E-3</v>
      </c>
      <c r="BT643" s="14">
        <v>5.1666204117011803E-2</v>
      </c>
    </row>
    <row r="644" spans="2:72" x14ac:dyDescent="0.35">
      <c r="B644" t="s">
        <v>102</v>
      </c>
      <c r="C644" s="14">
        <v>2.4326517394457101E-2</v>
      </c>
      <c r="D644" s="14">
        <v>2.4227980420525999E-2</v>
      </c>
      <c r="E644" s="14">
        <v>2.4279114227400998E-2</v>
      </c>
      <c r="F644" s="14"/>
      <c r="G644" s="14">
        <v>2.05873334618253E-2</v>
      </c>
      <c r="H644" s="14">
        <v>2.5357471788242599E-2</v>
      </c>
      <c r="I644" s="14">
        <v>2.4979757210744E-2</v>
      </c>
      <c r="J644" s="14">
        <v>2.7010693408741199E-2</v>
      </c>
      <c r="K644" s="14">
        <v>2.5540860158749599E-2</v>
      </c>
      <c r="L644" s="14">
        <v>2.2440209991922699E-2</v>
      </c>
      <c r="M644" s="14"/>
      <c r="N644" s="14">
        <v>1.30360482798411E-2</v>
      </c>
      <c r="O644" s="14">
        <v>1.91255948973632E-2</v>
      </c>
      <c r="P644" s="14">
        <v>2.1447424263682398E-2</v>
      </c>
      <c r="Q644" s="14">
        <v>4.4302729451349498E-2</v>
      </c>
      <c r="R644" s="14"/>
      <c r="S644" s="14">
        <v>1.4243427117479999E-2</v>
      </c>
      <c r="T644" s="14">
        <v>2.6542239652676401E-2</v>
      </c>
      <c r="U644" s="14">
        <v>3.2267179475886698E-2</v>
      </c>
      <c r="V644" s="14">
        <v>2.0235685480501399E-2</v>
      </c>
      <c r="W644" s="14">
        <v>2.5219530836851699E-2</v>
      </c>
      <c r="X644" s="14">
        <v>3.1706620150808301E-2</v>
      </c>
      <c r="Y644" s="14">
        <v>4.0622737295347003E-2</v>
      </c>
      <c r="Z644" s="14">
        <v>1.5236264503779099E-2</v>
      </c>
      <c r="AA644" s="14">
        <v>2.2161614676972401E-2</v>
      </c>
      <c r="AB644" s="14">
        <v>1.72364433728983E-2</v>
      </c>
      <c r="AC644" s="14">
        <v>2.7910666692913502E-2</v>
      </c>
      <c r="AD644" s="14">
        <v>2.0514832368644501E-2</v>
      </c>
      <c r="AE644" s="14"/>
      <c r="AF644" s="14">
        <v>3.9843978683461401E-2</v>
      </c>
      <c r="AG644" s="14">
        <v>2.5215646491273599E-2</v>
      </c>
      <c r="AH644" s="14">
        <v>1.46630562405759E-2</v>
      </c>
      <c r="AI644" s="14">
        <v>8.6192062617045598E-3</v>
      </c>
      <c r="AJ644" s="14">
        <v>1.70624657823822E-2</v>
      </c>
      <c r="AK644" s="14"/>
      <c r="AL644" s="14">
        <v>0.121089031919337</v>
      </c>
      <c r="AM644" s="14">
        <v>6.7134397311741298E-2</v>
      </c>
      <c r="AN644" s="14">
        <v>3.1744220341218599E-2</v>
      </c>
      <c r="AO644" s="14">
        <v>4.72434715258866E-2</v>
      </c>
      <c r="AP644" s="14">
        <v>2.4478470079504801E-2</v>
      </c>
      <c r="AQ644" s="14">
        <v>2.2699541422551799E-2</v>
      </c>
      <c r="AR644" s="14">
        <v>1.34294469502832E-2</v>
      </c>
      <c r="AS644" s="14">
        <v>1.97678266310643E-2</v>
      </c>
      <c r="AT644" s="14">
        <v>1.3037239679813401E-2</v>
      </c>
      <c r="AU644" s="14">
        <v>1.8143912809511099E-2</v>
      </c>
      <c r="AV644" s="14">
        <v>2.3177520215429102E-2</v>
      </c>
      <c r="AW644" s="14">
        <v>1.04161104387637E-2</v>
      </c>
      <c r="AX644" s="14">
        <v>8.1542449456317306E-3</v>
      </c>
      <c r="AY644" s="14">
        <v>5.03222514938261E-3</v>
      </c>
      <c r="AZ644" s="14">
        <v>8.7212302080319094E-3</v>
      </c>
      <c r="BA644" s="14">
        <v>5.4515241000892504E-3</v>
      </c>
      <c r="BB644" s="14"/>
      <c r="BC644" s="14">
        <v>1.45050048217453E-2</v>
      </c>
      <c r="BD644" s="14">
        <v>2.86306899515992E-2</v>
      </c>
      <c r="BE644" s="14"/>
      <c r="BF644" s="14">
        <v>7.0297695518498201E-3</v>
      </c>
      <c r="BG644" s="14">
        <v>1.7204848545626799E-2</v>
      </c>
      <c r="BH644" s="14">
        <v>2.4117015284330801E-2</v>
      </c>
      <c r="BI644" s="14">
        <v>8.0139868963416294E-2</v>
      </c>
      <c r="BJ644" s="14"/>
      <c r="BK644" s="14">
        <v>7.9956585725170295E-3</v>
      </c>
      <c r="BL644" s="14">
        <v>1.21758056478425E-2</v>
      </c>
      <c r="BM644" s="14">
        <v>1.53450143074028E-2</v>
      </c>
      <c r="BN644" s="14">
        <v>6.6996717519188495E-2</v>
      </c>
      <c r="BO644" s="14"/>
      <c r="BP644" s="14">
        <v>1.7833414250187599E-2</v>
      </c>
      <c r="BQ644" s="14">
        <v>1.9395307167339199E-2</v>
      </c>
      <c r="BR644" s="14">
        <v>1.2156574889203801E-2</v>
      </c>
      <c r="BS644" s="14">
        <v>5.4044670509904302E-3</v>
      </c>
      <c r="BT644" s="14">
        <v>5.5434195539277697E-2</v>
      </c>
    </row>
    <row r="645" spans="2:72" x14ac:dyDescent="0.35">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row>
    <row r="646" spans="2:72" x14ac:dyDescent="0.35">
      <c r="B646" s="6" t="s">
        <v>281</v>
      </c>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row>
    <row r="647" spans="2:72" x14ac:dyDescent="0.35">
      <c r="B647" s="21" t="s">
        <v>106</v>
      </c>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row>
    <row r="648" spans="2:72" x14ac:dyDescent="0.35">
      <c r="B648" t="s">
        <v>273</v>
      </c>
      <c r="C648" s="14">
        <v>0.22834253020769399</v>
      </c>
      <c r="D648" s="14">
        <v>0.26425133782858301</v>
      </c>
      <c r="E648" s="14">
        <v>0.19385487466918</v>
      </c>
      <c r="F648" s="14"/>
      <c r="G648" s="14">
        <v>0.174763891671181</v>
      </c>
      <c r="H648" s="14">
        <v>0.248638890109977</v>
      </c>
      <c r="I648" s="14">
        <v>0.20735676982959</v>
      </c>
      <c r="J648" s="14">
        <v>0.185612814467217</v>
      </c>
      <c r="K648" s="14">
        <v>0.23700755660186201</v>
      </c>
      <c r="L648" s="14">
        <v>0.29328292273698597</v>
      </c>
      <c r="M648" s="14"/>
      <c r="N648" s="14">
        <v>0.316642254021749</v>
      </c>
      <c r="O648" s="14">
        <v>0.22049359298153601</v>
      </c>
      <c r="P648" s="14">
        <v>0.216010282235092</v>
      </c>
      <c r="Q648" s="14">
        <v>0.15203501951721299</v>
      </c>
      <c r="R648" s="14"/>
      <c r="S648" s="14">
        <v>0.25148829646732501</v>
      </c>
      <c r="T648" s="14">
        <v>0.216008735690457</v>
      </c>
      <c r="U648" s="14">
        <v>0.234030146580508</v>
      </c>
      <c r="V648" s="14">
        <v>0.24456528396243299</v>
      </c>
      <c r="W648" s="14">
        <v>0.20970204239884199</v>
      </c>
      <c r="X648" s="14">
        <v>0.22439130454839101</v>
      </c>
      <c r="Y648" s="14">
        <v>0.20927385921182801</v>
      </c>
      <c r="Z648" s="14">
        <v>0.23711648797566501</v>
      </c>
      <c r="AA648" s="14">
        <v>0.223153698496559</v>
      </c>
      <c r="AB648" s="14">
        <v>0.23670648891328699</v>
      </c>
      <c r="AC648" s="14">
        <v>0.21207736053096099</v>
      </c>
      <c r="AD648" s="14">
        <v>0.225441391605429</v>
      </c>
      <c r="AE648" s="14"/>
      <c r="AF648" s="14">
        <v>0.171338070313965</v>
      </c>
      <c r="AG648" s="14">
        <v>0.18533402751525499</v>
      </c>
      <c r="AH648" s="14">
        <v>0.26446968550729599</v>
      </c>
      <c r="AI648" s="14">
        <v>0.29098611624505599</v>
      </c>
      <c r="AJ648" s="14">
        <v>0.42440140102762097</v>
      </c>
      <c r="AK648" s="14"/>
      <c r="AL648" s="14">
        <v>8.6182361758972995E-2</v>
      </c>
      <c r="AM648" s="14">
        <v>0.122972065105238</v>
      </c>
      <c r="AN648" s="14">
        <v>0.12218931613073</v>
      </c>
      <c r="AO648" s="14">
        <v>0.19039481676818101</v>
      </c>
      <c r="AP648" s="14">
        <v>0.158501099927539</v>
      </c>
      <c r="AQ648" s="14">
        <v>0.18835981230482399</v>
      </c>
      <c r="AR648" s="14">
        <v>0.23162770132482299</v>
      </c>
      <c r="AS648" s="14">
        <v>0.22198131982150299</v>
      </c>
      <c r="AT648" s="14">
        <v>0.24823527028298401</v>
      </c>
      <c r="AU648" s="14">
        <v>0.22698551351871901</v>
      </c>
      <c r="AV648" s="14">
        <v>0.25646532280857098</v>
      </c>
      <c r="AW648" s="14">
        <v>0.32583980770100601</v>
      </c>
      <c r="AX648" s="14">
        <v>0.26785394730950901</v>
      </c>
      <c r="AY648" s="14">
        <v>0.35415807099589602</v>
      </c>
      <c r="AZ648" s="14">
        <v>0.36347505459156598</v>
      </c>
      <c r="BA648" s="14">
        <v>0.39806825448472799</v>
      </c>
      <c r="BB648" s="14"/>
      <c r="BC648" s="14">
        <v>0.26315730609803001</v>
      </c>
      <c r="BD648" s="14">
        <v>0.21308532803431601</v>
      </c>
      <c r="BE648" s="14"/>
      <c r="BF648" s="14">
        <v>0.32263542162725101</v>
      </c>
      <c r="BG648" s="14">
        <v>0.23268582403678401</v>
      </c>
      <c r="BH648" s="14">
        <v>0.17827660795483499</v>
      </c>
      <c r="BI648" s="14">
        <v>0.113335371042126</v>
      </c>
      <c r="BJ648" s="14"/>
      <c r="BK648" s="14">
        <v>0.32252382633897497</v>
      </c>
      <c r="BL648" s="14">
        <v>0.24268081841597</v>
      </c>
      <c r="BM648" s="14">
        <v>0.216562658220502</v>
      </c>
      <c r="BN648" s="14">
        <v>0.13394332957838001</v>
      </c>
      <c r="BO648" s="14"/>
      <c r="BP648" s="14">
        <v>0.209789670002312</v>
      </c>
      <c r="BQ648" s="14">
        <v>0.190963098155604</v>
      </c>
      <c r="BR648" s="14">
        <v>0.27063218974214598</v>
      </c>
      <c r="BS648" s="14">
        <v>0.4296917405224</v>
      </c>
      <c r="BT648" s="14">
        <v>6.2389131007761597E-2</v>
      </c>
    </row>
    <row r="649" spans="2:72" x14ac:dyDescent="0.35">
      <c r="B649" t="s">
        <v>274</v>
      </c>
      <c r="C649" s="14">
        <v>0.35929037837654698</v>
      </c>
      <c r="D649" s="14">
        <v>0.37315751534289299</v>
      </c>
      <c r="E649" s="14">
        <v>0.34635010612252998</v>
      </c>
      <c r="F649" s="14"/>
      <c r="G649" s="14">
        <v>0.33079147755127403</v>
      </c>
      <c r="H649" s="14">
        <v>0.33580860496172998</v>
      </c>
      <c r="I649" s="14">
        <v>0.36720037845604803</v>
      </c>
      <c r="J649" s="14">
        <v>0.32423009292024701</v>
      </c>
      <c r="K649" s="14">
        <v>0.35877155187644</v>
      </c>
      <c r="L649" s="14">
        <v>0.41962629003779001</v>
      </c>
      <c r="M649" s="14"/>
      <c r="N649" s="14">
        <v>0.38093542492784999</v>
      </c>
      <c r="O649" s="14">
        <v>0.38385947000350901</v>
      </c>
      <c r="P649" s="14">
        <v>0.35092037729591402</v>
      </c>
      <c r="Q649" s="14">
        <v>0.31874265937186802</v>
      </c>
      <c r="R649" s="14"/>
      <c r="S649" s="14">
        <v>0.364113763292091</v>
      </c>
      <c r="T649" s="14">
        <v>0.36074126476769303</v>
      </c>
      <c r="U649" s="14">
        <v>0.33995052867215197</v>
      </c>
      <c r="V649" s="14">
        <v>0.387541432963661</v>
      </c>
      <c r="W649" s="14">
        <v>0.35542442258927098</v>
      </c>
      <c r="X649" s="14">
        <v>0.33416433477007901</v>
      </c>
      <c r="Y649" s="14">
        <v>0.38898322162770199</v>
      </c>
      <c r="Z649" s="14">
        <v>0.37724877769352999</v>
      </c>
      <c r="AA649" s="14">
        <v>0.35667935864633299</v>
      </c>
      <c r="AB649" s="14">
        <v>0.36217435145897697</v>
      </c>
      <c r="AC649" s="14">
        <v>0.33913891223268999</v>
      </c>
      <c r="AD649" s="14">
        <v>0.31292705864408898</v>
      </c>
      <c r="AE649" s="14"/>
      <c r="AF649" s="14">
        <v>0.34467501047259502</v>
      </c>
      <c r="AG649" s="14">
        <v>0.36623045382511099</v>
      </c>
      <c r="AH649" s="14">
        <v>0.366928616409742</v>
      </c>
      <c r="AI649" s="14">
        <v>0.384635997448462</v>
      </c>
      <c r="AJ649" s="14">
        <v>0.316734421556914</v>
      </c>
      <c r="AK649" s="14"/>
      <c r="AL649" s="14">
        <v>0.16900032721992</v>
      </c>
      <c r="AM649" s="14">
        <v>0.29032636807332501</v>
      </c>
      <c r="AN649" s="14">
        <v>0.31000673254523697</v>
      </c>
      <c r="AO649" s="14">
        <v>0.32130963964815601</v>
      </c>
      <c r="AP649" s="14">
        <v>0.35647937483400299</v>
      </c>
      <c r="AQ649" s="14">
        <v>0.35579106119009501</v>
      </c>
      <c r="AR649" s="14">
        <v>0.37137301175815302</v>
      </c>
      <c r="AS649" s="14">
        <v>0.38430624133015001</v>
      </c>
      <c r="AT649" s="14">
        <v>0.402972126115267</v>
      </c>
      <c r="AU649" s="14">
        <v>0.37988927727590499</v>
      </c>
      <c r="AV649" s="14">
        <v>0.36496181348643397</v>
      </c>
      <c r="AW649" s="14">
        <v>0.355751928033672</v>
      </c>
      <c r="AX649" s="14">
        <v>0.437426640045668</v>
      </c>
      <c r="AY649" s="14">
        <v>0.40322821756712102</v>
      </c>
      <c r="AZ649" s="14">
        <v>0.36691527377361699</v>
      </c>
      <c r="BA649" s="14">
        <v>0.38752192084530401</v>
      </c>
      <c r="BB649" s="14"/>
      <c r="BC649" s="14">
        <v>0.37112061644896099</v>
      </c>
      <c r="BD649" s="14">
        <v>0.35410590341113102</v>
      </c>
      <c r="BE649" s="14"/>
      <c r="BF649" s="14">
        <v>0.396301403065008</v>
      </c>
      <c r="BG649" s="14">
        <v>0.36830823597595702</v>
      </c>
      <c r="BH649" s="14">
        <v>0.33621698893380703</v>
      </c>
      <c r="BI649" s="14">
        <v>0.30218944420235799</v>
      </c>
      <c r="BJ649" s="14"/>
      <c r="BK649" s="14">
        <v>0.38889269921394898</v>
      </c>
      <c r="BL649" s="14">
        <v>0.41787332152865297</v>
      </c>
      <c r="BM649" s="14">
        <v>0.35682937233061601</v>
      </c>
      <c r="BN649" s="14">
        <v>0.28115727123334699</v>
      </c>
      <c r="BO649" s="14"/>
      <c r="BP649" s="14">
        <v>0.39533083657007501</v>
      </c>
      <c r="BQ649" s="14">
        <v>0.38716814693970197</v>
      </c>
      <c r="BR649" s="14">
        <v>0.488100418394118</v>
      </c>
      <c r="BS649" s="14">
        <v>0.35794424199297398</v>
      </c>
      <c r="BT649" s="14">
        <v>0.26238360434726898</v>
      </c>
    </row>
    <row r="650" spans="2:72" x14ac:dyDescent="0.35">
      <c r="B650" t="s">
        <v>275</v>
      </c>
      <c r="C650" s="14">
        <v>0.220733903289449</v>
      </c>
      <c r="D650" s="14">
        <v>0.21187176474879599</v>
      </c>
      <c r="E650" s="14">
        <v>0.22938928838323999</v>
      </c>
      <c r="F650" s="14"/>
      <c r="G650" s="14">
        <v>0.23673517026829299</v>
      </c>
      <c r="H650" s="14">
        <v>0.226152206430138</v>
      </c>
      <c r="I650" s="14">
        <v>0.19824740139882899</v>
      </c>
      <c r="J650" s="14">
        <v>0.25504973051364799</v>
      </c>
      <c r="K650" s="14">
        <v>0.22439785165992701</v>
      </c>
      <c r="L650" s="14">
        <v>0.193738146277771</v>
      </c>
      <c r="M650" s="14"/>
      <c r="N650" s="14">
        <v>0.17760577305344499</v>
      </c>
      <c r="O650" s="14">
        <v>0.21791422042293099</v>
      </c>
      <c r="P650" s="14">
        <v>0.22736723664932201</v>
      </c>
      <c r="Q650" s="14">
        <v>0.26481901892690002</v>
      </c>
      <c r="R650" s="14"/>
      <c r="S650" s="14">
        <v>0.22095290014948099</v>
      </c>
      <c r="T650" s="14">
        <v>0.20163000609052401</v>
      </c>
      <c r="U650" s="14">
        <v>0.226523797460744</v>
      </c>
      <c r="V650" s="14">
        <v>0.20451404106914001</v>
      </c>
      <c r="W650" s="14">
        <v>0.25542279350281599</v>
      </c>
      <c r="X650" s="14">
        <v>0.24468442032264001</v>
      </c>
      <c r="Y650" s="14">
        <v>0.19870593756850599</v>
      </c>
      <c r="Z650" s="14">
        <v>0.21008302862247299</v>
      </c>
      <c r="AA650" s="14">
        <v>0.22859922396865801</v>
      </c>
      <c r="AB650" s="14">
        <v>0.20691996642126201</v>
      </c>
      <c r="AC650" s="14">
        <v>0.22290032833336099</v>
      </c>
      <c r="AD650" s="14">
        <v>0.26510361646470298</v>
      </c>
      <c r="AE650" s="14"/>
      <c r="AF650" s="14">
        <v>0.25944429437125399</v>
      </c>
      <c r="AG650" s="14">
        <v>0.22243978855558599</v>
      </c>
      <c r="AH650" s="14">
        <v>0.195899571878342</v>
      </c>
      <c r="AI650" s="14">
        <v>0.19292953841308499</v>
      </c>
      <c r="AJ650" s="14">
        <v>0.13709859306418401</v>
      </c>
      <c r="AK650" s="14"/>
      <c r="AL650" s="14">
        <v>0.27084808916124498</v>
      </c>
      <c r="AM650" s="14">
        <v>0.271587240895377</v>
      </c>
      <c r="AN650" s="14">
        <v>0.32386379592936498</v>
      </c>
      <c r="AO650" s="14">
        <v>0.25569776921821102</v>
      </c>
      <c r="AP650" s="14">
        <v>0.23791226638660101</v>
      </c>
      <c r="AQ650" s="14">
        <v>0.229872133132627</v>
      </c>
      <c r="AR650" s="14">
        <v>0.21315294629769699</v>
      </c>
      <c r="AS650" s="14">
        <v>0.22747840772738401</v>
      </c>
      <c r="AT650" s="14">
        <v>0.19287380674908799</v>
      </c>
      <c r="AU650" s="14">
        <v>0.206106157434644</v>
      </c>
      <c r="AV650" s="14">
        <v>0.20889601037671099</v>
      </c>
      <c r="AW650" s="14">
        <v>0.171201050069028</v>
      </c>
      <c r="AX650" s="14">
        <v>0.17591573276184599</v>
      </c>
      <c r="AY650" s="14">
        <v>0.16811943149335901</v>
      </c>
      <c r="AZ650" s="14">
        <v>0.20329689780711999</v>
      </c>
      <c r="BA650" s="14">
        <v>0.12839138593528701</v>
      </c>
      <c r="BB650" s="14"/>
      <c r="BC650" s="14">
        <v>0.19198378441525801</v>
      </c>
      <c r="BD650" s="14">
        <v>0.233333334564086</v>
      </c>
      <c r="BE650" s="14"/>
      <c r="BF650" s="14">
        <v>0.17415362737647599</v>
      </c>
      <c r="BG650" s="14">
        <v>0.21240829068692499</v>
      </c>
      <c r="BH650" s="14">
        <v>0.24433055899009901</v>
      </c>
      <c r="BI650" s="14">
        <v>0.295599908645925</v>
      </c>
      <c r="BJ650" s="14"/>
      <c r="BK650" s="14">
        <v>0.18215688026601601</v>
      </c>
      <c r="BL650" s="14">
        <v>0.18583829009491601</v>
      </c>
      <c r="BM650" s="14">
        <v>0.22692256328416299</v>
      </c>
      <c r="BN650" s="14">
        <v>0.28209485943781898</v>
      </c>
      <c r="BO650" s="14"/>
      <c r="BP650" s="14">
        <v>0.213562999138457</v>
      </c>
      <c r="BQ650" s="14">
        <v>0.246302727536582</v>
      </c>
      <c r="BR650" s="14">
        <v>0.18336434226444101</v>
      </c>
      <c r="BS650" s="14">
        <v>0.12808931421758299</v>
      </c>
      <c r="BT650" s="14">
        <v>0.31252276715045402</v>
      </c>
    </row>
    <row r="651" spans="2:72" x14ac:dyDescent="0.35">
      <c r="B651" t="s">
        <v>276</v>
      </c>
      <c r="C651" s="14">
        <v>0.131393195009604</v>
      </c>
      <c r="D651" s="14">
        <v>0.10410085972383699</v>
      </c>
      <c r="E651" s="14">
        <v>0.15735957448738799</v>
      </c>
      <c r="F651" s="14"/>
      <c r="G651" s="14">
        <v>0.187329843475361</v>
      </c>
      <c r="H651" s="14">
        <v>0.123058080696517</v>
      </c>
      <c r="I651" s="14">
        <v>0.15204051723392301</v>
      </c>
      <c r="J651" s="14">
        <v>0.158955131847657</v>
      </c>
      <c r="K651" s="14">
        <v>0.12463331535033199</v>
      </c>
      <c r="L651" s="14">
        <v>6.6468264274215705E-2</v>
      </c>
      <c r="M651" s="14"/>
      <c r="N651" s="14">
        <v>9.1211542954266894E-2</v>
      </c>
      <c r="O651" s="14">
        <v>0.124615151930865</v>
      </c>
      <c r="P651" s="14">
        <v>0.14866255900056</v>
      </c>
      <c r="Q651" s="14">
        <v>0.166268051609403</v>
      </c>
      <c r="R651" s="14"/>
      <c r="S651" s="14">
        <v>0.115071494815339</v>
      </c>
      <c r="T651" s="14">
        <v>0.150363485866324</v>
      </c>
      <c r="U651" s="14">
        <v>0.13608127312365301</v>
      </c>
      <c r="V651" s="14">
        <v>0.1112954234229</v>
      </c>
      <c r="W651" s="14">
        <v>0.105128259974892</v>
      </c>
      <c r="X651" s="14">
        <v>0.13208078572357501</v>
      </c>
      <c r="Y651" s="14">
        <v>0.13493473620075699</v>
      </c>
      <c r="Z651" s="14">
        <v>0.13702697545464701</v>
      </c>
      <c r="AA651" s="14">
        <v>0.14158409042390999</v>
      </c>
      <c r="AB651" s="14">
        <v>0.13253740839585401</v>
      </c>
      <c r="AC651" s="14">
        <v>0.16141493422008299</v>
      </c>
      <c r="AD651" s="14">
        <v>0.12450552353929301</v>
      </c>
      <c r="AE651" s="14"/>
      <c r="AF651" s="14">
        <v>0.14584681438248601</v>
      </c>
      <c r="AG651" s="14">
        <v>0.16073760271800899</v>
      </c>
      <c r="AH651" s="14">
        <v>0.124328273774704</v>
      </c>
      <c r="AI651" s="14">
        <v>9.2676865883644696E-2</v>
      </c>
      <c r="AJ651" s="14">
        <v>6.6552919304435396E-2</v>
      </c>
      <c r="AK651" s="14"/>
      <c r="AL651" s="14">
        <v>0.21085237320976899</v>
      </c>
      <c r="AM651" s="14">
        <v>0.19217440058274801</v>
      </c>
      <c r="AN651" s="14">
        <v>0.163447671219213</v>
      </c>
      <c r="AO651" s="14">
        <v>0.163032303357383</v>
      </c>
      <c r="AP651" s="14">
        <v>0.171416524004287</v>
      </c>
      <c r="AQ651" s="14">
        <v>0.14718948580834301</v>
      </c>
      <c r="AR651" s="14">
        <v>0.12971394141738099</v>
      </c>
      <c r="AS651" s="14">
        <v>0.121137856547697</v>
      </c>
      <c r="AT651" s="14">
        <v>0.11433755704222801</v>
      </c>
      <c r="AU651" s="14">
        <v>0.122531051761609</v>
      </c>
      <c r="AV651" s="14">
        <v>0.12953196225786601</v>
      </c>
      <c r="AW651" s="14">
        <v>0.107236023755283</v>
      </c>
      <c r="AX651" s="14">
        <v>9.5749627161067094E-2</v>
      </c>
      <c r="AY651" s="14">
        <v>6.3775867111601797E-2</v>
      </c>
      <c r="AZ651" s="14">
        <v>5.6384079970787003E-2</v>
      </c>
      <c r="BA651" s="14">
        <v>7.0861882622563502E-2</v>
      </c>
      <c r="BB651" s="14"/>
      <c r="BC651" s="14">
        <v>0.1206930783747</v>
      </c>
      <c r="BD651" s="14">
        <v>0.136082406374678</v>
      </c>
      <c r="BE651" s="14"/>
      <c r="BF651" s="14">
        <v>8.5100104004548399E-2</v>
      </c>
      <c r="BG651" s="14">
        <v>0.132425671241581</v>
      </c>
      <c r="BH651" s="14">
        <v>0.170324638498947</v>
      </c>
      <c r="BI651" s="14">
        <v>0.15144172653145899</v>
      </c>
      <c r="BJ651" s="14"/>
      <c r="BK651" s="14">
        <v>8.3468970672895298E-2</v>
      </c>
      <c r="BL651" s="14">
        <v>0.11202182416295101</v>
      </c>
      <c r="BM651" s="14">
        <v>0.14684912476984699</v>
      </c>
      <c r="BN651" s="14">
        <v>0.17434593839248899</v>
      </c>
      <c r="BO651" s="14"/>
      <c r="BP651" s="14">
        <v>0.13542146593190801</v>
      </c>
      <c r="BQ651" s="14">
        <v>0.11807262103702799</v>
      </c>
      <c r="BR651" s="14">
        <v>4.0343348638348299E-2</v>
      </c>
      <c r="BS651" s="14">
        <v>6.8145535836281995E-2</v>
      </c>
      <c r="BT651" s="14">
        <v>0.23048744387645001</v>
      </c>
    </row>
    <row r="652" spans="2:72" x14ac:dyDescent="0.35">
      <c r="B652" t="s">
        <v>277</v>
      </c>
      <c r="C652" s="14">
        <v>3.9235025723875598E-2</v>
      </c>
      <c r="D652" s="14">
        <v>2.6855458443830402E-2</v>
      </c>
      <c r="E652" s="14">
        <v>5.0736246191348998E-2</v>
      </c>
      <c r="F652" s="14"/>
      <c r="G652" s="14">
        <v>4.5239974091313299E-2</v>
      </c>
      <c r="H652" s="14">
        <v>4.39081756318195E-2</v>
      </c>
      <c r="I652" s="14">
        <v>5.4731318596643701E-2</v>
      </c>
      <c r="J652" s="14">
        <v>4.8996712073465502E-2</v>
      </c>
      <c r="K652" s="14">
        <v>3.59401784809152E-2</v>
      </c>
      <c r="L652" s="14">
        <v>1.3121432405819399E-2</v>
      </c>
      <c r="M652" s="14"/>
      <c r="N652" s="14">
        <v>2.2441481890626599E-2</v>
      </c>
      <c r="O652" s="14">
        <v>3.4325194418815902E-2</v>
      </c>
      <c r="P652" s="14">
        <v>4.1116801670874802E-2</v>
      </c>
      <c r="Q652" s="14">
        <v>5.9940055554056001E-2</v>
      </c>
      <c r="R652" s="14"/>
      <c r="S652" s="14">
        <v>3.2633505731524501E-2</v>
      </c>
      <c r="T652" s="14">
        <v>5.3509502441902397E-2</v>
      </c>
      <c r="U652" s="14">
        <v>3.3710902703116503E-2</v>
      </c>
      <c r="V652" s="14">
        <v>3.1751952624295102E-2</v>
      </c>
      <c r="W652" s="14">
        <v>4.5090252583497498E-2</v>
      </c>
      <c r="X652" s="14">
        <v>4.8199517549324597E-2</v>
      </c>
      <c r="Y652" s="14">
        <v>2.7761190182968399E-2</v>
      </c>
      <c r="Z652" s="14">
        <v>2.8410231514745799E-2</v>
      </c>
      <c r="AA652" s="14">
        <v>2.7668079571085299E-2</v>
      </c>
      <c r="AB652" s="14">
        <v>4.7481295332234802E-2</v>
      </c>
      <c r="AC652" s="14">
        <v>4.9193634470469497E-2</v>
      </c>
      <c r="AD652" s="14">
        <v>5.0955527289418497E-2</v>
      </c>
      <c r="AE652" s="14"/>
      <c r="AF652" s="14">
        <v>4.8019034662185801E-2</v>
      </c>
      <c r="AG652" s="14">
        <v>4.0849606122110797E-2</v>
      </c>
      <c r="AH652" s="14">
        <v>3.4918552131546599E-2</v>
      </c>
      <c r="AI652" s="14">
        <v>2.88917023381863E-2</v>
      </c>
      <c r="AJ652" s="14">
        <v>1.8138207887932301E-2</v>
      </c>
      <c r="AK652" s="14"/>
      <c r="AL652" s="14">
        <v>0.15313395073182501</v>
      </c>
      <c r="AM652" s="14">
        <v>7.2150627458887603E-2</v>
      </c>
      <c r="AN652" s="14">
        <v>5.1974261292960601E-2</v>
      </c>
      <c r="AO652" s="14">
        <v>4.3410174868838899E-2</v>
      </c>
      <c r="AP652" s="14">
        <v>5.2677395302542097E-2</v>
      </c>
      <c r="AQ652" s="14">
        <v>5.48650097061655E-2</v>
      </c>
      <c r="AR652" s="14">
        <v>4.0910288051716197E-2</v>
      </c>
      <c r="AS652" s="14">
        <v>2.70650906892278E-2</v>
      </c>
      <c r="AT652" s="14">
        <v>2.6376959160918999E-2</v>
      </c>
      <c r="AU652" s="14">
        <v>4.5608152563767698E-2</v>
      </c>
      <c r="AV652" s="14">
        <v>2.36418375530691E-2</v>
      </c>
      <c r="AW652" s="14">
        <v>2.9478750565221E-2</v>
      </c>
      <c r="AX652" s="14">
        <v>1.9994392989880299E-2</v>
      </c>
      <c r="AY652" s="14">
        <v>1.0718412832022199E-2</v>
      </c>
      <c r="AZ652" s="14">
        <v>4.5858558737070596E-3</v>
      </c>
      <c r="BA652" s="14">
        <v>5.7725543894517999E-3</v>
      </c>
      <c r="BB652" s="14"/>
      <c r="BC652" s="14">
        <v>3.7998807375352099E-2</v>
      </c>
      <c r="BD652" s="14">
        <v>3.9776785157665299E-2</v>
      </c>
      <c r="BE652" s="14"/>
      <c r="BF652" s="14">
        <v>1.64379495092748E-2</v>
      </c>
      <c r="BG652" s="14">
        <v>4.2246594078217001E-2</v>
      </c>
      <c r="BH652" s="14">
        <v>4.65550044199095E-2</v>
      </c>
      <c r="BI652" s="14">
        <v>6.6088099284956306E-2</v>
      </c>
      <c r="BJ652" s="14"/>
      <c r="BK652" s="14">
        <v>1.4934955916907799E-2</v>
      </c>
      <c r="BL652" s="14">
        <v>3.3193023396121603E-2</v>
      </c>
      <c r="BM652" s="14">
        <v>3.7581029484789003E-2</v>
      </c>
      <c r="BN652" s="14">
        <v>7.3267252353319906E-2</v>
      </c>
      <c r="BO652" s="14"/>
      <c r="BP652" s="14">
        <v>3.1989564861477401E-2</v>
      </c>
      <c r="BQ652" s="14">
        <v>3.3306631556414397E-2</v>
      </c>
      <c r="BR652" s="14">
        <v>8.9401350109218104E-3</v>
      </c>
      <c r="BS652" s="14">
        <v>1.1997089751238E-2</v>
      </c>
      <c r="BT652" s="14">
        <v>8.6397807487081604E-2</v>
      </c>
    </row>
    <row r="653" spans="2:72" x14ac:dyDescent="0.35">
      <c r="B653" t="s">
        <v>102</v>
      </c>
      <c r="C653" s="14">
        <v>2.1004967392830601E-2</v>
      </c>
      <c r="D653" s="14">
        <v>1.9763063912060001E-2</v>
      </c>
      <c r="E653" s="14">
        <v>2.2309910146312902E-2</v>
      </c>
      <c r="F653" s="14"/>
      <c r="G653" s="14">
        <v>2.51396429425782E-2</v>
      </c>
      <c r="H653" s="14">
        <v>2.2434042169818699E-2</v>
      </c>
      <c r="I653" s="14">
        <v>2.0423614484967E-2</v>
      </c>
      <c r="J653" s="14">
        <v>2.7155518177765198E-2</v>
      </c>
      <c r="K653" s="14">
        <v>1.9249546030523701E-2</v>
      </c>
      <c r="L653" s="14">
        <v>1.3762944267417801E-2</v>
      </c>
      <c r="M653" s="14"/>
      <c r="N653" s="14">
        <v>1.1163523152061899E-2</v>
      </c>
      <c r="O653" s="14">
        <v>1.8792370242342801E-2</v>
      </c>
      <c r="P653" s="14">
        <v>1.5922743148237301E-2</v>
      </c>
      <c r="Q653" s="14">
        <v>3.8195195020560201E-2</v>
      </c>
      <c r="R653" s="14"/>
      <c r="S653" s="14">
        <v>1.5740039544239699E-2</v>
      </c>
      <c r="T653" s="14">
        <v>1.7747005143099799E-2</v>
      </c>
      <c r="U653" s="14">
        <v>2.97033514598272E-2</v>
      </c>
      <c r="V653" s="14">
        <v>2.0331865957570801E-2</v>
      </c>
      <c r="W653" s="14">
        <v>2.9232228950681002E-2</v>
      </c>
      <c r="X653" s="14">
        <v>1.64796370859914E-2</v>
      </c>
      <c r="Y653" s="14">
        <v>4.0341055208237997E-2</v>
      </c>
      <c r="Z653" s="14">
        <v>1.0114498738940001E-2</v>
      </c>
      <c r="AA653" s="14">
        <v>2.23155488934552E-2</v>
      </c>
      <c r="AB653" s="14">
        <v>1.41804894783865E-2</v>
      </c>
      <c r="AC653" s="14">
        <v>1.5274830212435701E-2</v>
      </c>
      <c r="AD653" s="14">
        <v>2.1066882457067001E-2</v>
      </c>
      <c r="AE653" s="14"/>
      <c r="AF653" s="14">
        <v>3.06767757975136E-2</v>
      </c>
      <c r="AG653" s="14">
        <v>2.44085212639292E-2</v>
      </c>
      <c r="AH653" s="14">
        <v>1.3455300298370099E-2</v>
      </c>
      <c r="AI653" s="14">
        <v>9.8797796715653606E-3</v>
      </c>
      <c r="AJ653" s="14">
        <v>3.70744571589137E-2</v>
      </c>
      <c r="AK653" s="14"/>
      <c r="AL653" s="14">
        <v>0.109982897918268</v>
      </c>
      <c r="AM653" s="14">
        <v>5.0789297884424899E-2</v>
      </c>
      <c r="AN653" s="14">
        <v>2.8518222882495201E-2</v>
      </c>
      <c r="AO653" s="14">
        <v>2.6155296139230299E-2</v>
      </c>
      <c r="AP653" s="14">
        <v>2.30133395450281E-2</v>
      </c>
      <c r="AQ653" s="14">
        <v>2.39224978579443E-2</v>
      </c>
      <c r="AR653" s="14">
        <v>1.32221111502297E-2</v>
      </c>
      <c r="AS653" s="14">
        <v>1.8031083884037999E-2</v>
      </c>
      <c r="AT653" s="14">
        <v>1.52042806495133E-2</v>
      </c>
      <c r="AU653" s="14">
        <v>1.88798474453559E-2</v>
      </c>
      <c r="AV653" s="14">
        <v>1.65030535173484E-2</v>
      </c>
      <c r="AW653" s="14">
        <v>1.04924398757896E-2</v>
      </c>
      <c r="AX653" s="14">
        <v>3.05965973203039E-3</v>
      </c>
      <c r="AY653" s="14">
        <v>0</v>
      </c>
      <c r="AZ653" s="14">
        <v>5.3428379832031001E-3</v>
      </c>
      <c r="BA653" s="14">
        <v>9.3840017226657999E-3</v>
      </c>
      <c r="BB653" s="14"/>
      <c r="BC653" s="14">
        <v>1.50464072876988E-2</v>
      </c>
      <c r="BD653" s="14">
        <v>2.3616242458124201E-2</v>
      </c>
      <c r="BE653" s="14"/>
      <c r="BF653" s="14">
        <v>5.37149441744129E-3</v>
      </c>
      <c r="BG653" s="14">
        <v>1.1925383980535199E-2</v>
      </c>
      <c r="BH653" s="14">
        <v>2.42962012024034E-2</v>
      </c>
      <c r="BI653" s="14">
        <v>7.1345450293175197E-2</v>
      </c>
      <c r="BJ653" s="14"/>
      <c r="BK653" s="14">
        <v>8.0226675912572192E-3</v>
      </c>
      <c r="BL653" s="14">
        <v>8.3927224013883306E-3</v>
      </c>
      <c r="BM653" s="14">
        <v>1.5255251910083201E-2</v>
      </c>
      <c r="BN653" s="14">
        <v>5.5191349004645403E-2</v>
      </c>
      <c r="BO653" s="14"/>
      <c r="BP653" s="14">
        <v>1.39054634957712E-2</v>
      </c>
      <c r="BQ653" s="14">
        <v>2.4186774774669201E-2</v>
      </c>
      <c r="BR653" s="14">
        <v>8.6195659500251601E-3</v>
      </c>
      <c r="BS653" s="14">
        <v>4.1320776795228603E-3</v>
      </c>
      <c r="BT653" s="14">
        <v>4.5819246130984502E-2</v>
      </c>
    </row>
    <row r="654" spans="2:72" x14ac:dyDescent="0.35">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row>
    <row r="655" spans="2:72" x14ac:dyDescent="0.35">
      <c r="B655" s="6" t="s">
        <v>282</v>
      </c>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row>
    <row r="656" spans="2:72" x14ac:dyDescent="0.35">
      <c r="B656" s="21" t="s">
        <v>106</v>
      </c>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row>
    <row r="657" spans="2:72" x14ac:dyDescent="0.35">
      <c r="B657" t="s">
        <v>273</v>
      </c>
      <c r="C657" s="14">
        <v>0.24360374475270599</v>
      </c>
      <c r="D657" s="14">
        <v>0.29781946694481198</v>
      </c>
      <c r="E657" s="14">
        <v>0.191307773241051</v>
      </c>
      <c r="F657" s="14"/>
      <c r="G657" s="14">
        <v>0.21537095205994899</v>
      </c>
      <c r="H657" s="14">
        <v>0.27122812473227598</v>
      </c>
      <c r="I657" s="14">
        <v>0.248180179307467</v>
      </c>
      <c r="J657" s="14">
        <v>0.220185992447443</v>
      </c>
      <c r="K657" s="14">
        <v>0.23876075061998001</v>
      </c>
      <c r="L657" s="14">
        <v>0.25835839313586501</v>
      </c>
      <c r="M657" s="14"/>
      <c r="N657" s="14">
        <v>0.35220333683038202</v>
      </c>
      <c r="O657" s="14">
        <v>0.21997512347849801</v>
      </c>
      <c r="P657" s="14">
        <v>0.22284046138404001</v>
      </c>
      <c r="Q657" s="14">
        <v>0.168427204764348</v>
      </c>
      <c r="R657" s="14"/>
      <c r="S657" s="14">
        <v>0.306307732598953</v>
      </c>
      <c r="T657" s="14">
        <v>0.23332365421795501</v>
      </c>
      <c r="U657" s="14">
        <v>0.232992617185691</v>
      </c>
      <c r="V657" s="14">
        <v>0.23309403771420301</v>
      </c>
      <c r="W657" s="14">
        <v>0.21522942564838601</v>
      </c>
      <c r="X657" s="14">
        <v>0.22268698901786499</v>
      </c>
      <c r="Y657" s="14">
        <v>0.231557728415789</v>
      </c>
      <c r="Z657" s="14">
        <v>0.263192253942169</v>
      </c>
      <c r="AA657" s="14">
        <v>0.231645034017643</v>
      </c>
      <c r="AB657" s="14">
        <v>0.24482189749024699</v>
      </c>
      <c r="AC657" s="14">
        <v>0.231024535968331</v>
      </c>
      <c r="AD657" s="14">
        <v>0.251460705411504</v>
      </c>
      <c r="AE657" s="14"/>
      <c r="AF657" s="14">
        <v>0.165716572860825</v>
      </c>
      <c r="AG657" s="14">
        <v>0.20703879784229701</v>
      </c>
      <c r="AH657" s="14">
        <v>0.28676443424106701</v>
      </c>
      <c r="AI657" s="14">
        <v>0.34016455020209302</v>
      </c>
      <c r="AJ657" s="14">
        <v>0.50178922695876904</v>
      </c>
      <c r="AK657" s="14"/>
      <c r="AL657" s="14">
        <v>7.2857105845485007E-2</v>
      </c>
      <c r="AM657" s="14">
        <v>0.13174452319296601</v>
      </c>
      <c r="AN657" s="14">
        <v>0.11583756018307299</v>
      </c>
      <c r="AO657" s="14">
        <v>0.18056324652950501</v>
      </c>
      <c r="AP657" s="14">
        <v>0.19284339784567001</v>
      </c>
      <c r="AQ657" s="14">
        <v>0.207028153706284</v>
      </c>
      <c r="AR657" s="14">
        <v>0.236103015136223</v>
      </c>
      <c r="AS657" s="14">
        <v>0.23220582677873899</v>
      </c>
      <c r="AT657" s="14">
        <v>0.24110623460035199</v>
      </c>
      <c r="AU657" s="14">
        <v>0.27551967374629499</v>
      </c>
      <c r="AV657" s="14">
        <v>0.28251161259459401</v>
      </c>
      <c r="AW657" s="14">
        <v>0.33385150248416501</v>
      </c>
      <c r="AX657" s="14">
        <v>0.327530383644907</v>
      </c>
      <c r="AY657" s="14">
        <v>0.37057577560235799</v>
      </c>
      <c r="AZ657" s="14">
        <v>0.35719492970668199</v>
      </c>
      <c r="BA657" s="14">
        <v>0.44590049852906599</v>
      </c>
      <c r="BB657" s="14"/>
      <c r="BC657" s="14">
        <v>0.297714570886917</v>
      </c>
      <c r="BD657" s="14">
        <v>0.21989025549461899</v>
      </c>
      <c r="BE657" s="14"/>
      <c r="BF657" s="14">
        <v>0.35458197324819202</v>
      </c>
      <c r="BG657" s="14">
        <v>0.24633616287144899</v>
      </c>
      <c r="BH657" s="14">
        <v>0.18449844267583301</v>
      </c>
      <c r="BI657" s="14">
        <v>0.11468914648355701</v>
      </c>
      <c r="BJ657" s="14"/>
      <c r="BK657" s="14">
        <v>0.37770308893796301</v>
      </c>
      <c r="BL657" s="14">
        <v>0.28991707618253698</v>
      </c>
      <c r="BM657" s="14">
        <v>0.212441882993123</v>
      </c>
      <c r="BN657" s="14">
        <v>0.11045389010854199</v>
      </c>
      <c r="BO657" s="14"/>
      <c r="BP657" s="14">
        <v>0.22209809541000899</v>
      </c>
      <c r="BQ657" s="14">
        <v>0.22706174873597801</v>
      </c>
      <c r="BR657" s="14">
        <v>0.22593254986297001</v>
      </c>
      <c r="BS657" s="14">
        <v>0.475803469794846</v>
      </c>
      <c r="BT657" s="14">
        <v>6.1638811899294099E-2</v>
      </c>
    </row>
    <row r="658" spans="2:72" x14ac:dyDescent="0.35">
      <c r="B658" t="s">
        <v>274</v>
      </c>
      <c r="C658" s="14">
        <v>0.35376958069359998</v>
      </c>
      <c r="D658" s="14">
        <v>0.37375098299885301</v>
      </c>
      <c r="E658" s="14">
        <v>0.33507925071424499</v>
      </c>
      <c r="F658" s="14"/>
      <c r="G658" s="14">
        <v>0.34089096533635399</v>
      </c>
      <c r="H658" s="14">
        <v>0.35991702000252501</v>
      </c>
      <c r="I658" s="14">
        <v>0.35556093654271698</v>
      </c>
      <c r="J658" s="14">
        <v>0.343612646216026</v>
      </c>
      <c r="K658" s="14">
        <v>0.34429543387469203</v>
      </c>
      <c r="L658" s="14">
        <v>0.37043596308323501</v>
      </c>
      <c r="M658" s="14"/>
      <c r="N658" s="14">
        <v>0.384872565341002</v>
      </c>
      <c r="O658" s="14">
        <v>0.40490584745142899</v>
      </c>
      <c r="P658" s="14">
        <v>0.33624196609263701</v>
      </c>
      <c r="Q658" s="14">
        <v>0.28330631416234298</v>
      </c>
      <c r="R658" s="14"/>
      <c r="S658" s="14">
        <v>0.365944573115008</v>
      </c>
      <c r="T658" s="14">
        <v>0.35877589929766301</v>
      </c>
      <c r="U658" s="14">
        <v>0.316279003881132</v>
      </c>
      <c r="V658" s="14">
        <v>0.36574567407983499</v>
      </c>
      <c r="W658" s="14">
        <v>0.33934306568524403</v>
      </c>
      <c r="X658" s="14">
        <v>0.339495787030481</v>
      </c>
      <c r="Y658" s="14">
        <v>0.32757724459735099</v>
      </c>
      <c r="Z658" s="14">
        <v>0.363712697343401</v>
      </c>
      <c r="AA658" s="14">
        <v>0.36793951726827501</v>
      </c>
      <c r="AB658" s="14">
        <v>0.37299768289601198</v>
      </c>
      <c r="AC658" s="14">
        <v>0.33037896776784298</v>
      </c>
      <c r="AD658" s="14">
        <v>0.401897185773675</v>
      </c>
      <c r="AE658" s="14"/>
      <c r="AF658" s="14">
        <v>0.29349300122336502</v>
      </c>
      <c r="AG658" s="14">
        <v>0.35439670661685202</v>
      </c>
      <c r="AH658" s="14">
        <v>0.39369237655204897</v>
      </c>
      <c r="AI658" s="14">
        <v>0.40026584111531599</v>
      </c>
      <c r="AJ658" s="14">
        <v>0.31767023048686799</v>
      </c>
      <c r="AK658" s="14"/>
      <c r="AL658" s="14">
        <v>0.24429800900391499</v>
      </c>
      <c r="AM658" s="14">
        <v>0.252315570548998</v>
      </c>
      <c r="AN658" s="14">
        <v>0.28317667584182499</v>
      </c>
      <c r="AO658" s="14">
        <v>0.28604639650911301</v>
      </c>
      <c r="AP658" s="14">
        <v>0.34030168965679197</v>
      </c>
      <c r="AQ658" s="14">
        <v>0.35855185670065698</v>
      </c>
      <c r="AR658" s="14">
        <v>0.350399767872625</v>
      </c>
      <c r="AS658" s="14">
        <v>0.35737652398847197</v>
      </c>
      <c r="AT658" s="14">
        <v>0.41175004698738898</v>
      </c>
      <c r="AU658" s="14">
        <v>0.39401380906393402</v>
      </c>
      <c r="AV658" s="14">
        <v>0.391252543423739</v>
      </c>
      <c r="AW658" s="14">
        <v>0.37881201537287701</v>
      </c>
      <c r="AX658" s="14">
        <v>0.402125944447768</v>
      </c>
      <c r="AY658" s="14">
        <v>0.38001659464943499</v>
      </c>
      <c r="AZ658" s="14">
        <v>0.37330263404209402</v>
      </c>
      <c r="BA658" s="14">
        <v>0.39757512503612902</v>
      </c>
      <c r="BB658" s="14"/>
      <c r="BC658" s="14">
        <v>0.36347473976322803</v>
      </c>
      <c r="BD658" s="14">
        <v>0.34951639881138702</v>
      </c>
      <c r="BE658" s="14"/>
      <c r="BF658" s="14">
        <v>0.40948699030987801</v>
      </c>
      <c r="BG658" s="14">
        <v>0.36982596341513801</v>
      </c>
      <c r="BH658" s="14">
        <v>0.31553736971474</v>
      </c>
      <c r="BI658" s="14">
        <v>0.26836096294941703</v>
      </c>
      <c r="BJ658" s="14"/>
      <c r="BK658" s="14">
        <v>0.41042973274702299</v>
      </c>
      <c r="BL658" s="14">
        <v>0.40704469306942698</v>
      </c>
      <c r="BM658" s="14">
        <v>0.35329805399837899</v>
      </c>
      <c r="BN658" s="14">
        <v>0.247835485333326</v>
      </c>
      <c r="BO658" s="14"/>
      <c r="BP658" s="14">
        <v>0.41893597620393802</v>
      </c>
      <c r="BQ658" s="14">
        <v>0.391570757627137</v>
      </c>
      <c r="BR658" s="14">
        <v>0.42614433344476599</v>
      </c>
      <c r="BS658" s="14">
        <v>0.348844054058427</v>
      </c>
      <c r="BT658" s="14">
        <v>0.25056859537773502</v>
      </c>
    </row>
    <row r="659" spans="2:72" x14ac:dyDescent="0.35">
      <c r="B659" t="s">
        <v>275</v>
      </c>
      <c r="C659" s="14">
        <v>0.18936874213834401</v>
      </c>
      <c r="D659" s="14">
        <v>0.18201851412925299</v>
      </c>
      <c r="E659" s="14">
        <v>0.19642703563682501</v>
      </c>
      <c r="F659" s="14"/>
      <c r="G659" s="14">
        <v>0.22397083906187701</v>
      </c>
      <c r="H659" s="14">
        <v>0.17945402439338001</v>
      </c>
      <c r="I659" s="14">
        <v>0.17123331312457399</v>
      </c>
      <c r="J659" s="14">
        <v>0.187810856145188</v>
      </c>
      <c r="K659" s="14">
        <v>0.20244754893237099</v>
      </c>
      <c r="L659" s="14">
        <v>0.18177928517912301</v>
      </c>
      <c r="M659" s="14"/>
      <c r="N659" s="14">
        <v>0.13831394309964501</v>
      </c>
      <c r="O659" s="14">
        <v>0.181754119630958</v>
      </c>
      <c r="P659" s="14">
        <v>0.22959089628842</v>
      </c>
      <c r="Q659" s="14">
        <v>0.21748953514578001</v>
      </c>
      <c r="R659" s="14"/>
      <c r="S659" s="14">
        <v>0.19458841264191801</v>
      </c>
      <c r="T659" s="14">
        <v>0.19134498183870699</v>
      </c>
      <c r="U659" s="14">
        <v>0.20015668198097999</v>
      </c>
      <c r="V659" s="14">
        <v>0.18345227919271501</v>
      </c>
      <c r="W659" s="14">
        <v>0.209459047938472</v>
      </c>
      <c r="X659" s="14">
        <v>0.20645035069707199</v>
      </c>
      <c r="Y659" s="14">
        <v>0.178742411614806</v>
      </c>
      <c r="Z659" s="14">
        <v>0.16296602052873899</v>
      </c>
      <c r="AA659" s="14">
        <v>0.19181860259835101</v>
      </c>
      <c r="AB659" s="14">
        <v>0.17955001304696599</v>
      </c>
      <c r="AC659" s="14">
        <v>0.17487222691659501</v>
      </c>
      <c r="AD659" s="14">
        <v>0.15544311284019599</v>
      </c>
      <c r="AE659" s="14"/>
      <c r="AF659" s="14">
        <v>0.22902045275998301</v>
      </c>
      <c r="AG659" s="14">
        <v>0.193352655855387</v>
      </c>
      <c r="AH659" s="14">
        <v>0.17150217097113701</v>
      </c>
      <c r="AI659" s="14">
        <v>0.14577694559072299</v>
      </c>
      <c r="AJ659" s="14">
        <v>9.9170362370913798E-2</v>
      </c>
      <c r="AK659" s="14"/>
      <c r="AL659" s="14">
        <v>0.188113778715983</v>
      </c>
      <c r="AM659" s="14">
        <v>0.25488771573199898</v>
      </c>
      <c r="AN659" s="14">
        <v>0.26796020205096699</v>
      </c>
      <c r="AO659" s="14">
        <v>0.19455224450870701</v>
      </c>
      <c r="AP659" s="14">
        <v>0.222063390115422</v>
      </c>
      <c r="AQ659" s="14">
        <v>0.20858980432805199</v>
      </c>
      <c r="AR659" s="14">
        <v>0.18925789196962201</v>
      </c>
      <c r="AS659" s="14">
        <v>0.222507101009015</v>
      </c>
      <c r="AT659" s="14">
        <v>0.16073861890000499</v>
      </c>
      <c r="AU659" s="14">
        <v>0.159649574065615</v>
      </c>
      <c r="AV659" s="14">
        <v>0.17208581320455801</v>
      </c>
      <c r="AW659" s="14">
        <v>0.149668910199451</v>
      </c>
      <c r="AX659" s="14">
        <v>0.15414228360111601</v>
      </c>
      <c r="AY659" s="14">
        <v>0.16161182620209899</v>
      </c>
      <c r="AZ659" s="14">
        <v>0.15845481676491199</v>
      </c>
      <c r="BA659" s="14">
        <v>7.9036456694960303E-2</v>
      </c>
      <c r="BB659" s="14"/>
      <c r="BC659" s="14">
        <v>0.16763394782315399</v>
      </c>
      <c r="BD659" s="14">
        <v>0.19889378265873101</v>
      </c>
      <c r="BE659" s="14"/>
      <c r="BF659" s="14">
        <v>0.12435158723122899</v>
      </c>
      <c r="BG659" s="14">
        <v>0.183831295848988</v>
      </c>
      <c r="BH659" s="14">
        <v>0.23524290932189501</v>
      </c>
      <c r="BI659" s="14">
        <v>0.25277499417396898</v>
      </c>
      <c r="BJ659" s="14"/>
      <c r="BK659" s="14">
        <v>0.12516575306144501</v>
      </c>
      <c r="BL659" s="14">
        <v>0.16210008058018099</v>
      </c>
      <c r="BM659" s="14">
        <v>0.210661685456912</v>
      </c>
      <c r="BN659" s="14">
        <v>0.24708411695798299</v>
      </c>
      <c r="BO659" s="14"/>
      <c r="BP659" s="14">
        <v>0.184651353169451</v>
      </c>
      <c r="BQ659" s="14">
        <v>0.180671204566409</v>
      </c>
      <c r="BR659" s="14">
        <v>0.18253596575949699</v>
      </c>
      <c r="BS659" s="14">
        <v>9.52020604892031E-2</v>
      </c>
      <c r="BT659" s="14">
        <v>0.28971482338509702</v>
      </c>
    </row>
    <row r="660" spans="2:72" x14ac:dyDescent="0.35">
      <c r="B660" t="s">
        <v>276</v>
      </c>
      <c r="C660" s="14">
        <v>0.117699065573466</v>
      </c>
      <c r="D660" s="14">
        <v>8.5698362885513996E-2</v>
      </c>
      <c r="E660" s="14">
        <v>0.14820845432917101</v>
      </c>
      <c r="F660" s="14"/>
      <c r="G660" s="14">
        <v>0.13265434548712801</v>
      </c>
      <c r="H660" s="14">
        <v>0.10981316936990999</v>
      </c>
      <c r="I660" s="14">
        <v>0.134201715744172</v>
      </c>
      <c r="J660" s="14">
        <v>0.14060993969121699</v>
      </c>
      <c r="K660" s="14">
        <v>0.113164253753369</v>
      </c>
      <c r="L660" s="14">
        <v>8.52135914996697E-2</v>
      </c>
      <c r="M660" s="14"/>
      <c r="N660" s="14">
        <v>8.1400569935300607E-2</v>
      </c>
      <c r="O660" s="14">
        <v>0.107820795675259</v>
      </c>
      <c r="P660" s="14">
        <v>0.12577468769974401</v>
      </c>
      <c r="Q660" s="14">
        <v>0.15953793008293901</v>
      </c>
      <c r="R660" s="14"/>
      <c r="S660" s="14">
        <v>8.7589103485800596E-2</v>
      </c>
      <c r="T660" s="14">
        <v>0.121783042294696</v>
      </c>
      <c r="U660" s="14">
        <v>0.124424352017937</v>
      </c>
      <c r="V660" s="14">
        <v>0.11611349265655301</v>
      </c>
      <c r="W660" s="14">
        <v>0.111673896119123</v>
      </c>
      <c r="X660" s="14">
        <v>0.13844902904152001</v>
      </c>
      <c r="Y660" s="14">
        <v>0.13753487743249801</v>
      </c>
      <c r="Z660" s="14">
        <v>0.13219343103700401</v>
      </c>
      <c r="AA660" s="14">
        <v>0.11388596033623299</v>
      </c>
      <c r="AB660" s="14">
        <v>0.103299734981605</v>
      </c>
      <c r="AC660" s="14">
        <v>0.14526509157210099</v>
      </c>
      <c r="AD660" s="14">
        <v>0.11810396544888201</v>
      </c>
      <c r="AE660" s="14"/>
      <c r="AF660" s="14">
        <v>0.15390173801020701</v>
      </c>
      <c r="AG660" s="14">
        <v>0.138158434971524</v>
      </c>
      <c r="AH660" s="14">
        <v>9.5071975989326193E-2</v>
      </c>
      <c r="AI660" s="14">
        <v>7.1154756533332905E-2</v>
      </c>
      <c r="AJ660" s="14">
        <v>5.0309405073727401E-2</v>
      </c>
      <c r="AK660" s="14"/>
      <c r="AL660" s="14">
        <v>0.182142413921035</v>
      </c>
      <c r="AM660" s="14">
        <v>0.12881990345372099</v>
      </c>
      <c r="AN660" s="14">
        <v>0.176373648649301</v>
      </c>
      <c r="AO660" s="14">
        <v>0.172465812240883</v>
      </c>
      <c r="AP660" s="14">
        <v>0.12942900155043299</v>
      </c>
      <c r="AQ660" s="14">
        <v>0.12423619549484199</v>
      </c>
      <c r="AR660" s="14">
        <v>0.13228863981436001</v>
      </c>
      <c r="AS660" s="14">
        <v>0.114605223306952</v>
      </c>
      <c r="AT660" s="14">
        <v>0.126269138501062</v>
      </c>
      <c r="AU660" s="14">
        <v>0.10472504664558201</v>
      </c>
      <c r="AV660" s="14">
        <v>9.9126175386452395E-2</v>
      </c>
      <c r="AW660" s="14">
        <v>8.3791715483335097E-2</v>
      </c>
      <c r="AX660" s="14">
        <v>7.9127365041608402E-2</v>
      </c>
      <c r="AY660" s="14">
        <v>7.1729718796152003E-2</v>
      </c>
      <c r="AZ660" s="14">
        <v>8.3725256801345904E-2</v>
      </c>
      <c r="BA660" s="14">
        <v>4.9801462090963498E-2</v>
      </c>
      <c r="BB660" s="14"/>
      <c r="BC660" s="14">
        <v>0.10795561457577001</v>
      </c>
      <c r="BD660" s="14">
        <v>0.121969028482505</v>
      </c>
      <c r="BE660" s="14"/>
      <c r="BF660" s="14">
        <v>7.0364685089769799E-2</v>
      </c>
      <c r="BG660" s="14">
        <v>0.114016244106842</v>
      </c>
      <c r="BH660" s="14">
        <v>0.15674618482569999</v>
      </c>
      <c r="BI660" s="14">
        <v>0.15182205320571199</v>
      </c>
      <c r="BJ660" s="14"/>
      <c r="BK660" s="14">
        <v>4.9274167780170103E-2</v>
      </c>
      <c r="BL660" s="14">
        <v>8.8208750656175394E-2</v>
      </c>
      <c r="BM660" s="14">
        <v>0.13393695951975501</v>
      </c>
      <c r="BN660" s="14">
        <v>0.19011932143020199</v>
      </c>
      <c r="BO660" s="14"/>
      <c r="BP660" s="14">
        <v>0.113965826394042</v>
      </c>
      <c r="BQ660" s="14">
        <v>0.110343580930057</v>
      </c>
      <c r="BR660" s="14">
        <v>6.8274719461556804E-2</v>
      </c>
      <c r="BS660" s="14">
        <v>4.9016228942868001E-2</v>
      </c>
      <c r="BT660" s="14">
        <v>0.20891249198492001</v>
      </c>
    </row>
    <row r="661" spans="2:72" x14ac:dyDescent="0.35">
      <c r="B661" t="s">
        <v>277</v>
      </c>
      <c r="C661" s="14">
        <v>5.0737959789906903E-2</v>
      </c>
      <c r="D661" s="14">
        <v>2.5894418822137302E-2</v>
      </c>
      <c r="E661" s="14">
        <v>7.4450324764734094E-2</v>
      </c>
      <c r="F661" s="14"/>
      <c r="G661" s="14">
        <v>5.5108819428420497E-2</v>
      </c>
      <c r="H661" s="14">
        <v>4.4278257507704401E-2</v>
      </c>
      <c r="I661" s="14">
        <v>5.3319257914392397E-2</v>
      </c>
      <c r="J661" s="14">
        <v>5.7436157087877499E-2</v>
      </c>
      <c r="K661" s="14">
        <v>5.2234954881339397E-2</v>
      </c>
      <c r="L661" s="14">
        <v>4.4555233994254401E-2</v>
      </c>
      <c r="M661" s="14"/>
      <c r="N661" s="14">
        <v>2.2949081809316398E-2</v>
      </c>
      <c r="O661" s="14">
        <v>4.53013039193573E-2</v>
      </c>
      <c r="P661" s="14">
        <v>4.5127027384328201E-2</v>
      </c>
      <c r="Q661" s="14">
        <v>9.1621608873227206E-2</v>
      </c>
      <c r="R661" s="14"/>
      <c r="S661" s="14">
        <v>1.9437666299739999E-2</v>
      </c>
      <c r="T661" s="14">
        <v>5.5618164679914602E-2</v>
      </c>
      <c r="U661" s="14">
        <v>6.5261897855013198E-2</v>
      </c>
      <c r="V661" s="14">
        <v>4.6613750723475102E-2</v>
      </c>
      <c r="W661" s="14">
        <v>6.96897374443773E-2</v>
      </c>
      <c r="X661" s="14">
        <v>4.3198907720746402E-2</v>
      </c>
      <c r="Y661" s="14">
        <v>6.7496231840527998E-2</v>
      </c>
      <c r="Z661" s="14">
        <v>4.4473956381010003E-2</v>
      </c>
      <c r="AA661" s="14">
        <v>5.6848904777228301E-2</v>
      </c>
      <c r="AB661" s="14">
        <v>5.3851170655706902E-2</v>
      </c>
      <c r="AC661" s="14">
        <v>6.0631996750175998E-2</v>
      </c>
      <c r="AD661" s="14">
        <v>4.3115899709587797E-2</v>
      </c>
      <c r="AE661" s="14"/>
      <c r="AF661" s="14">
        <v>8.0401229310052696E-2</v>
      </c>
      <c r="AG661" s="14">
        <v>5.5568020424172901E-2</v>
      </c>
      <c r="AH661" s="14">
        <v>3.3284652162931298E-2</v>
      </c>
      <c r="AI661" s="14">
        <v>2.22439347771391E-2</v>
      </c>
      <c r="AJ661" s="14">
        <v>7.0146867971760197E-3</v>
      </c>
      <c r="AK661" s="14"/>
      <c r="AL661" s="14">
        <v>0.11583117195525899</v>
      </c>
      <c r="AM661" s="14">
        <v>0.12254699402840299</v>
      </c>
      <c r="AN661" s="14">
        <v>8.4803864436249404E-2</v>
      </c>
      <c r="AO661" s="14">
        <v>7.9522429743376699E-2</v>
      </c>
      <c r="AP661" s="14">
        <v>7.1354159836008901E-2</v>
      </c>
      <c r="AQ661" s="14">
        <v>5.2807029033262697E-2</v>
      </c>
      <c r="AR661" s="14">
        <v>5.7013405849528902E-2</v>
      </c>
      <c r="AS661" s="14">
        <v>3.9876441838045E-2</v>
      </c>
      <c r="AT661" s="14">
        <v>4.2251656464701602E-2</v>
      </c>
      <c r="AU661" s="14">
        <v>3.3250350722240703E-2</v>
      </c>
      <c r="AV661" s="14">
        <v>2.03703904814313E-2</v>
      </c>
      <c r="AW661" s="14">
        <v>3.5158211723800903E-2</v>
      </c>
      <c r="AX661" s="14">
        <v>2.8728052547300899E-2</v>
      </c>
      <c r="AY661" s="14">
        <v>1.60660847499557E-2</v>
      </c>
      <c r="AZ661" s="14">
        <v>1.2618658593187299E-2</v>
      </c>
      <c r="BA661" s="14">
        <v>1.38664737306048E-2</v>
      </c>
      <c r="BB661" s="14"/>
      <c r="BC661" s="14">
        <v>3.8072721214381697E-2</v>
      </c>
      <c r="BD661" s="14">
        <v>5.6288364771100198E-2</v>
      </c>
      <c r="BE661" s="14"/>
      <c r="BF661" s="14">
        <v>2.3636566068603301E-2</v>
      </c>
      <c r="BG661" s="14">
        <v>4.2142357352781497E-2</v>
      </c>
      <c r="BH661" s="14">
        <v>6.3910527738284803E-2</v>
      </c>
      <c r="BI661" s="14">
        <v>0.104993290055178</v>
      </c>
      <c r="BJ661" s="14"/>
      <c r="BK661" s="14">
        <v>9.3075854234094101E-3</v>
      </c>
      <c r="BL661" s="14">
        <v>2.39049203684281E-2</v>
      </c>
      <c r="BM661" s="14">
        <v>5.50751025078021E-2</v>
      </c>
      <c r="BN661" s="14">
        <v>0.111268993988659</v>
      </c>
      <c r="BO661" s="14"/>
      <c r="BP661" s="14">
        <v>3.8130105225708803E-2</v>
      </c>
      <c r="BQ661" s="14">
        <v>3.0273308199956099E-2</v>
      </c>
      <c r="BR661" s="14">
        <v>2.9113988966880701E-2</v>
      </c>
      <c r="BS661" s="14">
        <v>1.30826778113099E-2</v>
      </c>
      <c r="BT661" s="14">
        <v>0.11791143642009499</v>
      </c>
    </row>
    <row r="662" spans="2:72" x14ac:dyDescent="0.35">
      <c r="B662" t="s">
        <v>102</v>
      </c>
      <c r="C662" s="14">
        <v>4.4820907051977298E-2</v>
      </c>
      <c r="D662" s="14">
        <v>3.4818254219431397E-2</v>
      </c>
      <c r="E662" s="14">
        <v>5.4527161313972797E-2</v>
      </c>
      <c r="F662" s="14"/>
      <c r="G662" s="14">
        <v>3.2004078626272199E-2</v>
      </c>
      <c r="H662" s="14">
        <v>3.5309403994205298E-2</v>
      </c>
      <c r="I662" s="14">
        <v>3.7504597366677002E-2</v>
      </c>
      <c r="J662" s="14">
        <v>5.0344408412248597E-2</v>
      </c>
      <c r="K662" s="14">
        <v>4.9097057938248902E-2</v>
      </c>
      <c r="L662" s="14">
        <v>5.9657533107852698E-2</v>
      </c>
      <c r="M662" s="14"/>
      <c r="N662" s="14">
        <v>2.0260502984353099E-2</v>
      </c>
      <c r="O662" s="14">
        <v>4.02428098444979E-2</v>
      </c>
      <c r="P662" s="14">
        <v>4.04249611508316E-2</v>
      </c>
      <c r="Q662" s="14">
        <v>7.9617406971362506E-2</v>
      </c>
      <c r="R662" s="14"/>
      <c r="S662" s="14">
        <v>2.6132511858579899E-2</v>
      </c>
      <c r="T662" s="14">
        <v>3.9154257671063099E-2</v>
      </c>
      <c r="U662" s="14">
        <v>6.0885447079246799E-2</v>
      </c>
      <c r="V662" s="14">
        <v>5.4980765633219499E-2</v>
      </c>
      <c r="W662" s="14">
        <v>5.4604827164397803E-2</v>
      </c>
      <c r="X662" s="14">
        <v>4.9718936492315097E-2</v>
      </c>
      <c r="Y662" s="14">
        <v>5.7091506099028001E-2</v>
      </c>
      <c r="Z662" s="14">
        <v>3.3461640767676798E-2</v>
      </c>
      <c r="AA662" s="14">
        <v>3.78619810022695E-2</v>
      </c>
      <c r="AB662" s="14">
        <v>4.5479500929462902E-2</v>
      </c>
      <c r="AC662" s="14">
        <v>5.7827181024954002E-2</v>
      </c>
      <c r="AD662" s="14">
        <v>2.9979130816155001E-2</v>
      </c>
      <c r="AE662" s="14"/>
      <c r="AF662" s="14">
        <v>7.7467005835566205E-2</v>
      </c>
      <c r="AG662" s="14">
        <v>5.14853842897674E-2</v>
      </c>
      <c r="AH662" s="14">
        <v>1.9684390083488601E-2</v>
      </c>
      <c r="AI662" s="14">
        <v>2.0393971781395601E-2</v>
      </c>
      <c r="AJ662" s="14">
        <v>2.40460883125455E-2</v>
      </c>
      <c r="AK662" s="14"/>
      <c r="AL662" s="14">
        <v>0.19675752055832299</v>
      </c>
      <c r="AM662" s="14">
        <v>0.109685293043913</v>
      </c>
      <c r="AN662" s="14">
        <v>7.1848048838583894E-2</v>
      </c>
      <c r="AO662" s="14">
        <v>8.6849870468415996E-2</v>
      </c>
      <c r="AP662" s="14">
        <v>4.4008360995673297E-2</v>
      </c>
      <c r="AQ662" s="14">
        <v>4.87869607369023E-2</v>
      </c>
      <c r="AR662" s="14">
        <v>3.4937279357640599E-2</v>
      </c>
      <c r="AS662" s="14">
        <v>3.3428883078776603E-2</v>
      </c>
      <c r="AT662" s="14">
        <v>1.7884304546490301E-2</v>
      </c>
      <c r="AU662" s="14">
        <v>3.2841545756332698E-2</v>
      </c>
      <c r="AV662" s="14">
        <v>3.4653464909224697E-2</v>
      </c>
      <c r="AW662" s="14">
        <v>1.8717644736370598E-2</v>
      </c>
      <c r="AX662" s="14">
        <v>8.3459707172997694E-3</v>
      </c>
      <c r="AY662" s="14">
        <v>0</v>
      </c>
      <c r="AZ662" s="14">
        <v>1.4703704091778499E-2</v>
      </c>
      <c r="BA662" s="14">
        <v>1.3819983918276499E-2</v>
      </c>
      <c r="BB662" s="14"/>
      <c r="BC662" s="14">
        <v>2.5148405736548699E-2</v>
      </c>
      <c r="BD662" s="14">
        <v>5.3442169781658E-2</v>
      </c>
      <c r="BE662" s="14"/>
      <c r="BF662" s="14">
        <v>1.7578198052328201E-2</v>
      </c>
      <c r="BG662" s="14">
        <v>4.3847976404801099E-2</v>
      </c>
      <c r="BH662" s="14">
        <v>4.4064565723547597E-2</v>
      </c>
      <c r="BI662" s="14">
        <v>0.107359553132167</v>
      </c>
      <c r="BJ662" s="14"/>
      <c r="BK662" s="14">
        <v>2.8119672049990101E-2</v>
      </c>
      <c r="BL662" s="14">
        <v>2.88244791432513E-2</v>
      </c>
      <c r="BM662" s="14">
        <v>3.4586315524028299E-2</v>
      </c>
      <c r="BN662" s="14">
        <v>9.3238192181288496E-2</v>
      </c>
      <c r="BO662" s="14"/>
      <c r="BP662" s="14">
        <v>2.2218643596850701E-2</v>
      </c>
      <c r="BQ662" s="14">
        <v>6.0079399940462998E-2</v>
      </c>
      <c r="BR662" s="14">
        <v>6.7998442504329903E-2</v>
      </c>
      <c r="BS662" s="14">
        <v>1.8051508903346499E-2</v>
      </c>
      <c r="BT662" s="14">
        <v>7.1253840932858997E-2</v>
      </c>
    </row>
    <row r="663" spans="2:72" x14ac:dyDescent="0.35">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row>
    <row r="664" spans="2:72" x14ac:dyDescent="0.35">
      <c r="B664" s="6" t="s">
        <v>283</v>
      </c>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row>
    <row r="665" spans="2:72" x14ac:dyDescent="0.35">
      <c r="B665" s="21" t="s">
        <v>106</v>
      </c>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row>
    <row r="666" spans="2:72" x14ac:dyDescent="0.35">
      <c r="B666" t="s">
        <v>273</v>
      </c>
      <c r="C666" s="14">
        <v>0.37727654972635299</v>
      </c>
      <c r="D666" s="14">
        <v>0.39035100431532599</v>
      </c>
      <c r="E666" s="14">
        <v>0.36521159766676098</v>
      </c>
      <c r="F666" s="14"/>
      <c r="G666" s="14">
        <v>0.31496572251328298</v>
      </c>
      <c r="H666" s="14">
        <v>0.32468768188268099</v>
      </c>
      <c r="I666" s="14">
        <v>0.35408041046771699</v>
      </c>
      <c r="J666" s="14">
        <v>0.39373246081457802</v>
      </c>
      <c r="K666" s="14">
        <v>0.42748934659363003</v>
      </c>
      <c r="L666" s="14">
        <v>0.43320047938627398</v>
      </c>
      <c r="M666" s="14"/>
      <c r="N666" s="14">
        <v>0.43481653805834802</v>
      </c>
      <c r="O666" s="14">
        <v>0.37005875602525401</v>
      </c>
      <c r="P666" s="14">
        <v>0.369257630044387</v>
      </c>
      <c r="Q666" s="14">
        <v>0.32956677645306398</v>
      </c>
      <c r="R666" s="14"/>
      <c r="S666" s="14">
        <v>0.335671332903617</v>
      </c>
      <c r="T666" s="14">
        <v>0.39358077903171002</v>
      </c>
      <c r="U666" s="14">
        <v>0.40263442457958398</v>
      </c>
      <c r="V666" s="14">
        <v>0.39291126999732701</v>
      </c>
      <c r="W666" s="14">
        <v>0.36428850440476002</v>
      </c>
      <c r="X666" s="14">
        <v>0.36091295391734202</v>
      </c>
      <c r="Y666" s="14">
        <v>0.37925568800724002</v>
      </c>
      <c r="Z666" s="14">
        <v>0.39442192959612299</v>
      </c>
      <c r="AA666" s="14">
        <v>0.370522617342121</v>
      </c>
      <c r="AB666" s="14">
        <v>0.39876324556652998</v>
      </c>
      <c r="AC666" s="14">
        <v>0.366430140209626</v>
      </c>
      <c r="AD666" s="14">
        <v>0.415894170305452</v>
      </c>
      <c r="AE666" s="14"/>
      <c r="AF666" s="14">
        <v>0.33725674796348099</v>
      </c>
      <c r="AG666" s="14">
        <v>0.36956035001389498</v>
      </c>
      <c r="AH666" s="14">
        <v>0.39641015751219499</v>
      </c>
      <c r="AI666" s="14">
        <v>0.39469320812792003</v>
      </c>
      <c r="AJ666" s="14">
        <v>0.49365957208262201</v>
      </c>
      <c r="AK666" s="14"/>
      <c r="AL666" s="14">
        <v>0.23018201954495299</v>
      </c>
      <c r="AM666" s="14">
        <v>0.29971663133702697</v>
      </c>
      <c r="AN666" s="14">
        <v>0.33048845399013099</v>
      </c>
      <c r="AO666" s="14">
        <v>0.362417527603906</v>
      </c>
      <c r="AP666" s="14">
        <v>0.33592507484040801</v>
      </c>
      <c r="AQ666" s="14">
        <v>0.32884656308447402</v>
      </c>
      <c r="AR666" s="14">
        <v>0.3760898064607</v>
      </c>
      <c r="AS666" s="14">
        <v>0.40605427751616602</v>
      </c>
      <c r="AT666" s="14">
        <v>0.38396727101042599</v>
      </c>
      <c r="AU666" s="14">
        <v>0.42150575657691403</v>
      </c>
      <c r="AV666" s="14">
        <v>0.39821092358784199</v>
      </c>
      <c r="AW666" s="14">
        <v>0.40707777898380099</v>
      </c>
      <c r="AX666" s="14">
        <v>0.412270709038285</v>
      </c>
      <c r="AY666" s="14">
        <v>0.48143544574630398</v>
      </c>
      <c r="AZ666" s="14">
        <v>0.40563542397396102</v>
      </c>
      <c r="BA666" s="14">
        <v>0.47672283954023398</v>
      </c>
      <c r="BB666" s="14"/>
      <c r="BC666" s="14">
        <v>0.37890282291261701</v>
      </c>
      <c r="BD666" s="14">
        <v>0.37656385294294897</v>
      </c>
      <c r="BE666" s="14"/>
      <c r="BF666" s="14">
        <v>0.48519799869392499</v>
      </c>
      <c r="BG666" s="14">
        <v>0.40959890807286697</v>
      </c>
      <c r="BH666" s="14">
        <v>0.29888014602269303</v>
      </c>
      <c r="BI666" s="14">
        <v>0.217286836763735</v>
      </c>
      <c r="BJ666" s="14"/>
      <c r="BK666" s="14">
        <v>0.49438312246080601</v>
      </c>
      <c r="BL666" s="14">
        <v>0.41787160919453897</v>
      </c>
      <c r="BM666" s="14">
        <v>0.35127556222173301</v>
      </c>
      <c r="BN666" s="14">
        <v>0.25889053757893499</v>
      </c>
      <c r="BO666" s="14"/>
      <c r="BP666" s="14">
        <v>0.32129262827668797</v>
      </c>
      <c r="BQ666" s="14">
        <v>0.41190385877837798</v>
      </c>
      <c r="BR666" s="14">
        <v>0.428769793278171</v>
      </c>
      <c r="BS666" s="14">
        <v>0.60830363509855501</v>
      </c>
      <c r="BT666" s="14">
        <v>0.16827884159079501</v>
      </c>
    </row>
    <row r="667" spans="2:72" x14ac:dyDescent="0.35">
      <c r="B667" t="s">
        <v>274</v>
      </c>
      <c r="C667" s="14">
        <v>0.41690117352773998</v>
      </c>
      <c r="D667" s="14">
        <v>0.40516538138003</v>
      </c>
      <c r="E667" s="14">
        <v>0.427736625992088</v>
      </c>
      <c r="F667" s="14"/>
      <c r="G667" s="14">
        <v>0.39607890652691702</v>
      </c>
      <c r="H667" s="14">
        <v>0.43099807328589501</v>
      </c>
      <c r="I667" s="14">
        <v>0.41883263635755302</v>
      </c>
      <c r="J667" s="14">
        <v>0.41740940723534098</v>
      </c>
      <c r="K667" s="14">
        <v>0.41203318545491102</v>
      </c>
      <c r="L667" s="14">
        <v>0.42050555303829101</v>
      </c>
      <c r="M667" s="14"/>
      <c r="N667" s="14">
        <v>0.40405125118777202</v>
      </c>
      <c r="O667" s="14">
        <v>0.44520161843645001</v>
      </c>
      <c r="P667" s="14">
        <v>0.41912774609355402</v>
      </c>
      <c r="Q667" s="14">
        <v>0.39994928433593102</v>
      </c>
      <c r="R667" s="14"/>
      <c r="S667" s="14">
        <v>0.417051435899359</v>
      </c>
      <c r="T667" s="14">
        <v>0.41570452455380802</v>
      </c>
      <c r="U667" s="14">
        <v>0.38263688678691099</v>
      </c>
      <c r="V667" s="14">
        <v>0.42043865597642199</v>
      </c>
      <c r="W667" s="14">
        <v>0.412714371521683</v>
      </c>
      <c r="X667" s="14">
        <v>0.417160775364603</v>
      </c>
      <c r="Y667" s="14">
        <v>0.42956356810345497</v>
      </c>
      <c r="Z667" s="14">
        <v>0.39175892635156601</v>
      </c>
      <c r="AA667" s="14">
        <v>0.42949522319820299</v>
      </c>
      <c r="AB667" s="14">
        <v>0.43351035388637399</v>
      </c>
      <c r="AC667" s="14">
        <v>0.41169485934433298</v>
      </c>
      <c r="AD667" s="14">
        <v>0.42362443190230697</v>
      </c>
      <c r="AE667" s="14"/>
      <c r="AF667" s="14">
        <v>0.42342364028402601</v>
      </c>
      <c r="AG667" s="14">
        <v>0.43185228759682298</v>
      </c>
      <c r="AH667" s="14">
        <v>0.42509892298676299</v>
      </c>
      <c r="AI667" s="14">
        <v>0.39141911122878698</v>
      </c>
      <c r="AJ667" s="14">
        <v>0.31352610916097101</v>
      </c>
      <c r="AK667" s="14"/>
      <c r="AL667" s="14">
        <v>0.38535650620776202</v>
      </c>
      <c r="AM667" s="14">
        <v>0.35892969475312497</v>
      </c>
      <c r="AN667" s="14">
        <v>0.39512090736941402</v>
      </c>
      <c r="AO667" s="14">
        <v>0.417667374553227</v>
      </c>
      <c r="AP667" s="14">
        <v>0.44026423235579898</v>
      </c>
      <c r="AQ667" s="14">
        <v>0.44386202562086302</v>
      </c>
      <c r="AR667" s="14">
        <v>0.43105342457553297</v>
      </c>
      <c r="AS667" s="14">
        <v>0.40140875301172002</v>
      </c>
      <c r="AT667" s="14">
        <v>0.438561814682846</v>
      </c>
      <c r="AU667" s="14">
        <v>0.40646446529924202</v>
      </c>
      <c r="AV667" s="14">
        <v>0.42604508581079698</v>
      </c>
      <c r="AW667" s="14">
        <v>0.44064014095456999</v>
      </c>
      <c r="AX667" s="14">
        <v>0.43212154836126199</v>
      </c>
      <c r="AY667" s="14">
        <v>0.40762069459516198</v>
      </c>
      <c r="AZ667" s="14">
        <v>0.39261584949045097</v>
      </c>
      <c r="BA667" s="14">
        <v>0.35664688502019898</v>
      </c>
      <c r="BB667" s="14"/>
      <c r="BC667" s="14">
        <v>0.40143220582560202</v>
      </c>
      <c r="BD667" s="14">
        <v>0.42368028273092401</v>
      </c>
      <c r="BE667" s="14"/>
      <c r="BF667" s="14">
        <v>0.39777241651401202</v>
      </c>
      <c r="BG667" s="14">
        <v>0.43600018787390199</v>
      </c>
      <c r="BH667" s="14">
        <v>0.42020514391692998</v>
      </c>
      <c r="BI667" s="14">
        <v>0.40263216188781698</v>
      </c>
      <c r="BJ667" s="14"/>
      <c r="BK667" s="14">
        <v>0.40642045341616601</v>
      </c>
      <c r="BL667" s="14">
        <v>0.42541553299606899</v>
      </c>
      <c r="BM667" s="14">
        <v>0.43365413384385398</v>
      </c>
      <c r="BN667" s="14">
        <v>0.39350738018548997</v>
      </c>
      <c r="BO667" s="14"/>
      <c r="BP667" s="14">
        <v>0.47381839366323097</v>
      </c>
      <c r="BQ667" s="14">
        <v>0.45974434431362499</v>
      </c>
      <c r="BR667" s="14">
        <v>0.45542717605126898</v>
      </c>
      <c r="BS667" s="14">
        <v>0.30735662826065602</v>
      </c>
      <c r="BT667" s="14">
        <v>0.42890018868065</v>
      </c>
    </row>
    <row r="668" spans="2:72" x14ac:dyDescent="0.35">
      <c r="B668" t="s">
        <v>275</v>
      </c>
      <c r="C668" s="14">
        <v>0.141489620783257</v>
      </c>
      <c r="D668" s="14">
        <v>0.14283963599977301</v>
      </c>
      <c r="E668" s="14">
        <v>0.140066955133959</v>
      </c>
      <c r="F668" s="14"/>
      <c r="G668" s="14">
        <v>0.172746739662372</v>
      </c>
      <c r="H668" s="14">
        <v>0.163384729824746</v>
      </c>
      <c r="I668" s="14">
        <v>0.14490194236229101</v>
      </c>
      <c r="J668" s="14">
        <v>0.13235637255278601</v>
      </c>
      <c r="K668" s="14">
        <v>0.119894038529316</v>
      </c>
      <c r="L668" s="14">
        <v>0.122086900386085</v>
      </c>
      <c r="M668" s="14"/>
      <c r="N668" s="14">
        <v>0.119130523261388</v>
      </c>
      <c r="O668" s="14">
        <v>0.131180149799904</v>
      </c>
      <c r="P668" s="14">
        <v>0.145632607139495</v>
      </c>
      <c r="Q668" s="14">
        <v>0.17181445768797299</v>
      </c>
      <c r="R668" s="14"/>
      <c r="S668" s="14">
        <v>0.17175322680433799</v>
      </c>
      <c r="T668" s="14">
        <v>0.127287595720985</v>
      </c>
      <c r="U668" s="14">
        <v>0.155189824772965</v>
      </c>
      <c r="V668" s="14">
        <v>0.12824041229161401</v>
      </c>
      <c r="W668" s="14">
        <v>0.165585425506211</v>
      </c>
      <c r="X668" s="14">
        <v>0.15719948069126299</v>
      </c>
      <c r="Y668" s="14">
        <v>0.12195536178668701</v>
      </c>
      <c r="Z668" s="14">
        <v>0.14177125624829601</v>
      </c>
      <c r="AA668" s="14">
        <v>0.13238992682676701</v>
      </c>
      <c r="AB668" s="14">
        <v>0.119037425839547</v>
      </c>
      <c r="AC668" s="14">
        <v>0.14933715721712801</v>
      </c>
      <c r="AD668" s="14">
        <v>0.10097856204130901</v>
      </c>
      <c r="AE668" s="14"/>
      <c r="AF668" s="14">
        <v>0.16498547679504899</v>
      </c>
      <c r="AG668" s="14">
        <v>0.12758734808241501</v>
      </c>
      <c r="AH668" s="14">
        <v>0.129822539960152</v>
      </c>
      <c r="AI668" s="14">
        <v>0.15228212945421801</v>
      </c>
      <c r="AJ668" s="14">
        <v>0.100413262263932</v>
      </c>
      <c r="AK668" s="14"/>
      <c r="AL668" s="14">
        <v>0.18691978451287999</v>
      </c>
      <c r="AM668" s="14">
        <v>0.20047002754301399</v>
      </c>
      <c r="AN668" s="14">
        <v>0.183170306279138</v>
      </c>
      <c r="AO668" s="14">
        <v>0.13470623051671199</v>
      </c>
      <c r="AP668" s="14">
        <v>0.149635615458869</v>
      </c>
      <c r="AQ668" s="14">
        <v>0.16674045067666701</v>
      </c>
      <c r="AR668" s="14">
        <v>0.140410633075949</v>
      </c>
      <c r="AS668" s="14">
        <v>0.13852174395561601</v>
      </c>
      <c r="AT668" s="14">
        <v>0.13141637805520401</v>
      </c>
      <c r="AU668" s="14">
        <v>0.12012572826923899</v>
      </c>
      <c r="AV668" s="14">
        <v>0.11751118994345899</v>
      </c>
      <c r="AW668" s="14">
        <v>9.7067976322812194E-2</v>
      </c>
      <c r="AX668" s="14">
        <v>0.106657953710022</v>
      </c>
      <c r="AY668" s="14">
        <v>8.2256996272157296E-2</v>
      </c>
      <c r="AZ668" s="14">
        <v>0.15127284547377101</v>
      </c>
      <c r="BA668" s="14">
        <v>0.121690051601965</v>
      </c>
      <c r="BB668" s="14"/>
      <c r="BC668" s="14">
        <v>0.14426772103646801</v>
      </c>
      <c r="BD668" s="14">
        <v>0.14027214814018499</v>
      </c>
      <c r="BE668" s="14"/>
      <c r="BF668" s="14">
        <v>8.9881730309510896E-2</v>
      </c>
      <c r="BG668" s="14">
        <v>0.111537007013552</v>
      </c>
      <c r="BH668" s="14">
        <v>0.19603762170894001</v>
      </c>
      <c r="BI668" s="14">
        <v>0.22142737494190401</v>
      </c>
      <c r="BJ668" s="14"/>
      <c r="BK668" s="14">
        <v>8.0268138204732706E-2</v>
      </c>
      <c r="BL668" s="14">
        <v>0.11408814390811001</v>
      </c>
      <c r="BM668" s="14">
        <v>0.14839262679978599</v>
      </c>
      <c r="BN668" s="14">
        <v>0.219610683330524</v>
      </c>
      <c r="BO668" s="14"/>
      <c r="BP668" s="14">
        <v>0.144326926481503</v>
      </c>
      <c r="BQ668" s="14">
        <v>8.8905140590470097E-2</v>
      </c>
      <c r="BR668" s="14">
        <v>0.101044286588406</v>
      </c>
      <c r="BS668" s="14">
        <v>6.2765642568439597E-2</v>
      </c>
      <c r="BT668" s="14">
        <v>0.26071658058345798</v>
      </c>
    </row>
    <row r="669" spans="2:72" x14ac:dyDescent="0.35">
      <c r="B669" t="s">
        <v>276</v>
      </c>
      <c r="C669" s="14">
        <v>4.2084723656452001E-2</v>
      </c>
      <c r="D669" s="14">
        <v>3.9283527879890999E-2</v>
      </c>
      <c r="E669" s="14">
        <v>4.4747817602574999E-2</v>
      </c>
      <c r="F669" s="14"/>
      <c r="G669" s="14">
        <v>8.6371173808839199E-2</v>
      </c>
      <c r="H669" s="14">
        <v>4.83023919407016E-2</v>
      </c>
      <c r="I669" s="14">
        <v>5.8023371119778303E-2</v>
      </c>
      <c r="J669" s="14">
        <v>3.4650054501368502E-2</v>
      </c>
      <c r="K669" s="14">
        <v>2.3040075887172998E-2</v>
      </c>
      <c r="L669" s="14">
        <v>1.35120253763203E-2</v>
      </c>
      <c r="M669" s="14"/>
      <c r="N669" s="14">
        <v>2.84995481334482E-2</v>
      </c>
      <c r="O669" s="14">
        <v>3.6387013282001002E-2</v>
      </c>
      <c r="P669" s="14">
        <v>4.7379887491960301E-2</v>
      </c>
      <c r="Q669" s="14">
        <v>5.8682961774935198E-2</v>
      </c>
      <c r="R669" s="14"/>
      <c r="S669" s="14">
        <v>5.4114949128675302E-2</v>
      </c>
      <c r="T669" s="14">
        <v>4.046078821462E-2</v>
      </c>
      <c r="U669" s="14">
        <v>3.4539866650732103E-2</v>
      </c>
      <c r="V669" s="14">
        <v>3.6529036364207297E-2</v>
      </c>
      <c r="W669" s="14">
        <v>3.1915668776894203E-2</v>
      </c>
      <c r="X669" s="14">
        <v>4.5132807141085599E-2</v>
      </c>
      <c r="Y669" s="14">
        <v>4.4573089891899502E-2</v>
      </c>
      <c r="Z669" s="14">
        <v>5.6321450339342501E-2</v>
      </c>
      <c r="AA669" s="14">
        <v>4.7560932885815199E-2</v>
      </c>
      <c r="AB669" s="14">
        <v>3.0176697174126601E-2</v>
      </c>
      <c r="AC669" s="14">
        <v>3.99296740268986E-2</v>
      </c>
      <c r="AD669" s="14">
        <v>3.7949793996775998E-2</v>
      </c>
      <c r="AE669" s="14"/>
      <c r="AF669" s="14">
        <v>4.55455417658919E-2</v>
      </c>
      <c r="AG669" s="14">
        <v>4.7541441295193998E-2</v>
      </c>
      <c r="AH669" s="14">
        <v>3.4480234988247101E-2</v>
      </c>
      <c r="AI669" s="14">
        <v>4.7703382862205997E-2</v>
      </c>
      <c r="AJ669" s="14">
        <v>5.5660973943926897E-2</v>
      </c>
      <c r="AK669" s="14"/>
      <c r="AL669" s="14">
        <v>7.1994701154798793E-2</v>
      </c>
      <c r="AM669" s="14">
        <v>6.2364587039752201E-2</v>
      </c>
      <c r="AN669" s="14">
        <v>6.6780620960925297E-2</v>
      </c>
      <c r="AO669" s="14">
        <v>5.6867224500985303E-2</v>
      </c>
      <c r="AP669" s="14">
        <v>4.8161528890985697E-2</v>
      </c>
      <c r="AQ669" s="14">
        <v>3.3447739220036903E-2</v>
      </c>
      <c r="AR669" s="14">
        <v>4.4062105532667102E-2</v>
      </c>
      <c r="AS669" s="14">
        <v>4.1049255646360402E-2</v>
      </c>
      <c r="AT669" s="14">
        <v>3.6074957797303298E-2</v>
      </c>
      <c r="AU669" s="14">
        <v>4.0506530404671698E-2</v>
      </c>
      <c r="AV669" s="14">
        <v>3.2837182070762902E-2</v>
      </c>
      <c r="AW669" s="14">
        <v>3.6211943136322998E-2</v>
      </c>
      <c r="AX669" s="14">
        <v>4.58901291584006E-2</v>
      </c>
      <c r="AY669" s="14">
        <v>2.86868633863771E-2</v>
      </c>
      <c r="AZ669" s="14">
        <v>3.4038623812338201E-2</v>
      </c>
      <c r="BA669" s="14">
        <v>3.08740902315747E-2</v>
      </c>
      <c r="BB669" s="14"/>
      <c r="BC669" s="14">
        <v>5.7031857192960597E-2</v>
      </c>
      <c r="BD669" s="14">
        <v>3.5534302680101798E-2</v>
      </c>
      <c r="BE669" s="14"/>
      <c r="BF669" s="14">
        <v>2.0749149113605599E-2</v>
      </c>
      <c r="BG669" s="14">
        <v>3.2429153954613897E-2</v>
      </c>
      <c r="BH669" s="14">
        <v>6.0607690364778602E-2</v>
      </c>
      <c r="BI669" s="14">
        <v>7.6101945495683707E-2</v>
      </c>
      <c r="BJ669" s="14"/>
      <c r="BK669" s="14">
        <v>1.5762445108000601E-2</v>
      </c>
      <c r="BL669" s="14">
        <v>3.0662942443715299E-2</v>
      </c>
      <c r="BM669" s="14">
        <v>4.8478478865345599E-2</v>
      </c>
      <c r="BN669" s="14">
        <v>6.9769836665441107E-2</v>
      </c>
      <c r="BO669" s="14"/>
      <c r="BP669" s="14">
        <v>4.4475621534934603E-2</v>
      </c>
      <c r="BQ669" s="14">
        <v>2.09520714244185E-2</v>
      </c>
      <c r="BR669" s="14">
        <v>9.8314167856633095E-3</v>
      </c>
      <c r="BS669" s="14">
        <v>1.7550050067986701E-2</v>
      </c>
      <c r="BT669" s="14">
        <v>8.8427620792684902E-2</v>
      </c>
    </row>
    <row r="670" spans="2:72" x14ac:dyDescent="0.35">
      <c r="B670" t="s">
        <v>277</v>
      </c>
      <c r="C670" s="14">
        <v>8.7488046794473896E-3</v>
      </c>
      <c r="D670" s="14">
        <v>1.0119215241619701E-2</v>
      </c>
      <c r="E670" s="14">
        <v>7.4506819545220298E-3</v>
      </c>
      <c r="F670" s="14"/>
      <c r="G670" s="14">
        <v>1.11921378491184E-2</v>
      </c>
      <c r="H670" s="14">
        <v>1.5681362396978399E-2</v>
      </c>
      <c r="I670" s="14">
        <v>9.4903025711073306E-3</v>
      </c>
      <c r="J670" s="14">
        <v>9.1570167399560292E-3</v>
      </c>
      <c r="K670" s="14">
        <v>5.14369674279813E-3</v>
      </c>
      <c r="L670" s="14">
        <v>2.97317656952372E-3</v>
      </c>
      <c r="M670" s="14"/>
      <c r="N670" s="14">
        <v>3.8181287501854399E-3</v>
      </c>
      <c r="O670" s="14">
        <v>7.4880925291778196E-3</v>
      </c>
      <c r="P670" s="14">
        <v>1.18464205463184E-2</v>
      </c>
      <c r="Q670" s="14">
        <v>1.2797128140092101E-2</v>
      </c>
      <c r="R670" s="14"/>
      <c r="S670" s="14">
        <v>9.9018859810801104E-3</v>
      </c>
      <c r="T670" s="14">
        <v>1.2321049981427299E-2</v>
      </c>
      <c r="U670" s="14">
        <v>4.6826184917078198E-3</v>
      </c>
      <c r="V670" s="14">
        <v>7.2705767273800502E-3</v>
      </c>
      <c r="W670" s="14">
        <v>9.1083346906046404E-3</v>
      </c>
      <c r="X670" s="14">
        <v>5.6988343607589096E-3</v>
      </c>
      <c r="Y670" s="14">
        <v>4.3931979819783404E-3</v>
      </c>
      <c r="Z670" s="14">
        <v>8.20501360597462E-3</v>
      </c>
      <c r="AA670" s="14">
        <v>1.1250523570644801E-2</v>
      </c>
      <c r="AB670" s="14">
        <v>6.0084557156657604E-3</v>
      </c>
      <c r="AC670" s="14">
        <v>1.7112960332431901E-2</v>
      </c>
      <c r="AD670" s="14">
        <v>8.9417447939621197E-3</v>
      </c>
      <c r="AE670" s="14"/>
      <c r="AF670" s="14">
        <v>9.3268266026806396E-3</v>
      </c>
      <c r="AG670" s="14">
        <v>8.3828662564671506E-3</v>
      </c>
      <c r="AH670" s="14">
        <v>5.8606584160822801E-3</v>
      </c>
      <c r="AI670" s="14">
        <v>6.1730322219192496E-3</v>
      </c>
      <c r="AJ670" s="14">
        <v>1.9677616766166001E-2</v>
      </c>
      <c r="AK670" s="14"/>
      <c r="AL670" s="14">
        <v>2.5659550718901199E-2</v>
      </c>
      <c r="AM670" s="14">
        <v>3.1941856080083202E-2</v>
      </c>
      <c r="AN670" s="14">
        <v>1.3356905110685E-2</v>
      </c>
      <c r="AO670" s="14">
        <v>1.34517769047993E-2</v>
      </c>
      <c r="AP670" s="14">
        <v>1.00130354793626E-2</v>
      </c>
      <c r="AQ670" s="14">
        <v>1.2218269595779801E-2</v>
      </c>
      <c r="AR670" s="14">
        <v>4.3940072809946296E-3</v>
      </c>
      <c r="AS670" s="14">
        <v>6.4466630504832799E-3</v>
      </c>
      <c r="AT670" s="14">
        <v>2.30583054297915E-3</v>
      </c>
      <c r="AU670" s="14">
        <v>1.81255548140913E-3</v>
      </c>
      <c r="AV670" s="14">
        <v>5.2215238041202804E-3</v>
      </c>
      <c r="AW670" s="14">
        <v>8.3194613678972493E-3</v>
      </c>
      <c r="AX670" s="14">
        <v>0</v>
      </c>
      <c r="AY670" s="14">
        <v>0</v>
      </c>
      <c r="AZ670" s="14">
        <v>9.2948195661702506E-3</v>
      </c>
      <c r="BA670" s="14">
        <v>8.61460950593795E-3</v>
      </c>
      <c r="BB670" s="14"/>
      <c r="BC670" s="14">
        <v>9.0938268624624497E-3</v>
      </c>
      <c r="BD670" s="14">
        <v>8.5976024078273598E-3</v>
      </c>
      <c r="BE670" s="14"/>
      <c r="BF670" s="14">
        <v>4.2588010628440203E-3</v>
      </c>
      <c r="BG670" s="14">
        <v>4.1080256876548102E-3</v>
      </c>
      <c r="BH670" s="14">
        <v>1.26761937108513E-2</v>
      </c>
      <c r="BI670" s="14">
        <v>2.2524652339315301E-2</v>
      </c>
      <c r="BJ670" s="14"/>
      <c r="BK670" s="14">
        <v>5.5146568719309996E-4</v>
      </c>
      <c r="BL670" s="14">
        <v>6.2767761382173503E-3</v>
      </c>
      <c r="BM670" s="14">
        <v>9.8603018654382802E-3</v>
      </c>
      <c r="BN670" s="14">
        <v>1.7875423325042401E-2</v>
      </c>
      <c r="BO670" s="14"/>
      <c r="BP670" s="14">
        <v>7.5301196498545097E-3</v>
      </c>
      <c r="BQ670" s="14">
        <v>7.5775261297210701E-3</v>
      </c>
      <c r="BR670" s="14">
        <v>1.2815847432449501E-3</v>
      </c>
      <c r="BS670" s="14">
        <v>1.5103679150205E-3</v>
      </c>
      <c r="BT670" s="14">
        <v>2.0194124972345899E-2</v>
      </c>
    </row>
    <row r="671" spans="2:72" x14ac:dyDescent="0.35">
      <c r="B671" t="s">
        <v>102</v>
      </c>
      <c r="C671" s="14">
        <v>1.34991276267511E-2</v>
      </c>
      <c r="D671" s="14">
        <v>1.2241235183359799E-2</v>
      </c>
      <c r="E671" s="14">
        <v>1.47863216500953E-2</v>
      </c>
      <c r="F671" s="14"/>
      <c r="G671" s="14">
        <v>1.8645319639470099E-2</v>
      </c>
      <c r="H671" s="14">
        <v>1.69457606689974E-2</v>
      </c>
      <c r="I671" s="14">
        <v>1.4671337121554001E-2</v>
      </c>
      <c r="J671" s="14">
        <v>1.26946881559703E-2</v>
      </c>
      <c r="K671" s="14">
        <v>1.2399656792171801E-2</v>
      </c>
      <c r="L671" s="14">
        <v>7.7218652435060301E-3</v>
      </c>
      <c r="M671" s="14"/>
      <c r="N671" s="14">
        <v>9.6840106088577696E-3</v>
      </c>
      <c r="O671" s="14">
        <v>9.68436992721281E-3</v>
      </c>
      <c r="P671" s="14">
        <v>6.7557086842854504E-3</v>
      </c>
      <c r="Q671" s="14">
        <v>2.71893916080048E-2</v>
      </c>
      <c r="R671" s="14"/>
      <c r="S671" s="14">
        <v>1.1507169282929899E-2</v>
      </c>
      <c r="T671" s="14">
        <v>1.0645262497450301E-2</v>
      </c>
      <c r="U671" s="14">
        <v>2.03163787181001E-2</v>
      </c>
      <c r="V671" s="14">
        <v>1.46100486430501E-2</v>
      </c>
      <c r="W671" s="14">
        <v>1.6387695099847499E-2</v>
      </c>
      <c r="X671" s="14">
        <v>1.3895148524947E-2</v>
      </c>
      <c r="Y671" s="14">
        <v>2.0259094228739599E-2</v>
      </c>
      <c r="Z671" s="14">
        <v>7.5214238586981501E-3</v>
      </c>
      <c r="AA671" s="14">
        <v>8.7807761764487798E-3</v>
      </c>
      <c r="AB671" s="14">
        <v>1.25038218177563E-2</v>
      </c>
      <c r="AC671" s="14">
        <v>1.54952088695825E-2</v>
      </c>
      <c r="AD671" s="14">
        <v>1.2611296960194E-2</v>
      </c>
      <c r="AE671" s="14"/>
      <c r="AF671" s="14">
        <v>1.94617665888718E-2</v>
      </c>
      <c r="AG671" s="14">
        <v>1.50757067552064E-2</v>
      </c>
      <c r="AH671" s="14">
        <v>8.3274861365604993E-3</v>
      </c>
      <c r="AI671" s="14">
        <v>7.7291361049504998E-3</v>
      </c>
      <c r="AJ671" s="14">
        <v>1.70624657823822E-2</v>
      </c>
      <c r="AK671" s="14"/>
      <c r="AL671" s="14">
        <v>9.98874378607051E-2</v>
      </c>
      <c r="AM671" s="14">
        <v>4.6577203246998801E-2</v>
      </c>
      <c r="AN671" s="14">
        <v>1.10828062897061E-2</v>
      </c>
      <c r="AO671" s="14">
        <v>1.4889865920369999E-2</v>
      </c>
      <c r="AP671" s="14">
        <v>1.6000512974576199E-2</v>
      </c>
      <c r="AQ671" s="14">
        <v>1.4884951802178701E-2</v>
      </c>
      <c r="AR671" s="14">
        <v>3.9900230741563604E-3</v>
      </c>
      <c r="AS671" s="14">
        <v>6.5193068196542402E-3</v>
      </c>
      <c r="AT671" s="14">
        <v>7.6737479112409003E-3</v>
      </c>
      <c r="AU671" s="14">
        <v>9.5849639685241603E-3</v>
      </c>
      <c r="AV671" s="14">
        <v>2.0174094783019299E-2</v>
      </c>
      <c r="AW671" s="14">
        <v>1.0682699234597101E-2</v>
      </c>
      <c r="AX671" s="14">
        <v>3.05965973203039E-3</v>
      </c>
      <c r="AY671" s="14">
        <v>0</v>
      </c>
      <c r="AZ671" s="14">
        <v>7.1424376833083801E-3</v>
      </c>
      <c r="BA671" s="14">
        <v>5.4515241000892504E-3</v>
      </c>
      <c r="BB671" s="14"/>
      <c r="BC671" s="14">
        <v>9.2715661698891602E-3</v>
      </c>
      <c r="BD671" s="14">
        <v>1.5351811098013301E-2</v>
      </c>
      <c r="BE671" s="14"/>
      <c r="BF671" s="14">
        <v>2.1399043061021E-3</v>
      </c>
      <c r="BG671" s="14">
        <v>6.3267173974099304E-3</v>
      </c>
      <c r="BH671" s="14">
        <v>1.15932042758068E-2</v>
      </c>
      <c r="BI671" s="14">
        <v>6.0027028571545599E-2</v>
      </c>
      <c r="BJ671" s="14"/>
      <c r="BK671" s="14">
        <v>2.6143751231006802E-3</v>
      </c>
      <c r="BL671" s="14">
        <v>5.6849953193499198E-3</v>
      </c>
      <c r="BM671" s="14">
        <v>8.3388964038430408E-3</v>
      </c>
      <c r="BN671" s="14">
        <v>4.0346138914566503E-2</v>
      </c>
      <c r="BO671" s="14"/>
      <c r="BP671" s="14">
        <v>8.5563103937888896E-3</v>
      </c>
      <c r="BQ671" s="14">
        <v>1.09170587633874E-2</v>
      </c>
      <c r="BR671" s="14">
        <v>3.6457425532459699E-3</v>
      </c>
      <c r="BS671" s="14">
        <v>2.5136760893421199E-3</v>
      </c>
      <c r="BT671" s="14">
        <v>3.3482643380066401E-2</v>
      </c>
    </row>
    <row r="672" spans="2:72" x14ac:dyDescent="0.35">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row>
    <row r="673" spans="2:72" x14ac:dyDescent="0.35">
      <c r="B673" s="6" t="s">
        <v>284</v>
      </c>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row>
    <row r="674" spans="2:72" x14ac:dyDescent="0.35">
      <c r="B674" s="21" t="s">
        <v>106</v>
      </c>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row>
    <row r="675" spans="2:72" x14ac:dyDescent="0.35">
      <c r="B675" t="s">
        <v>273</v>
      </c>
      <c r="C675" s="14">
        <v>0.29383660182674998</v>
      </c>
      <c r="D675" s="14">
        <v>0.28744402947372499</v>
      </c>
      <c r="E675" s="14">
        <v>0.299897379326036</v>
      </c>
      <c r="F675" s="14"/>
      <c r="G675" s="14">
        <v>0.264259714442246</v>
      </c>
      <c r="H675" s="14">
        <v>0.29943811009301702</v>
      </c>
      <c r="I675" s="14">
        <v>0.267807383852327</v>
      </c>
      <c r="J675" s="14">
        <v>0.28548162475741901</v>
      </c>
      <c r="K675" s="14">
        <v>0.30253189122916102</v>
      </c>
      <c r="L675" s="14">
        <v>0.33102333422834601</v>
      </c>
      <c r="M675" s="14"/>
      <c r="N675" s="14">
        <v>0.36644807761824599</v>
      </c>
      <c r="O675" s="14">
        <v>0.269750518774662</v>
      </c>
      <c r="P675" s="14">
        <v>0.299101551360831</v>
      </c>
      <c r="Q675" s="14">
        <v>0.23484271917856001</v>
      </c>
      <c r="R675" s="14"/>
      <c r="S675" s="14">
        <v>0.30331506539283698</v>
      </c>
      <c r="T675" s="14">
        <v>0.27196328765505801</v>
      </c>
      <c r="U675" s="14">
        <v>0.33792292532690499</v>
      </c>
      <c r="V675" s="14">
        <v>0.30342589604973103</v>
      </c>
      <c r="W675" s="14">
        <v>0.26531892510580302</v>
      </c>
      <c r="X675" s="14">
        <v>0.26664525691187302</v>
      </c>
      <c r="Y675" s="14">
        <v>0.27977832372690398</v>
      </c>
      <c r="Z675" s="14">
        <v>0.29994090937922402</v>
      </c>
      <c r="AA675" s="14">
        <v>0.28140366158608299</v>
      </c>
      <c r="AB675" s="14">
        <v>0.31413775015023998</v>
      </c>
      <c r="AC675" s="14">
        <v>0.31604495781080799</v>
      </c>
      <c r="AD675" s="14">
        <v>0.323181050218872</v>
      </c>
      <c r="AE675" s="14"/>
      <c r="AF675" s="14">
        <v>0.22864204977515401</v>
      </c>
      <c r="AG675" s="14">
        <v>0.27680471252622302</v>
      </c>
      <c r="AH675" s="14">
        <v>0.33592826794846897</v>
      </c>
      <c r="AI675" s="14">
        <v>0.34507449434215698</v>
      </c>
      <c r="AJ675" s="14">
        <v>0.45189788076940102</v>
      </c>
      <c r="AK675" s="14"/>
      <c r="AL675" s="14">
        <v>0.15820636730972801</v>
      </c>
      <c r="AM675" s="14">
        <v>0.211541424000256</v>
      </c>
      <c r="AN675" s="14">
        <v>0.22218789935094099</v>
      </c>
      <c r="AO675" s="14">
        <v>0.26594450362645899</v>
      </c>
      <c r="AP675" s="14">
        <v>0.25415224990637197</v>
      </c>
      <c r="AQ675" s="14">
        <v>0.263907534672014</v>
      </c>
      <c r="AR675" s="14">
        <v>0.30611733344569297</v>
      </c>
      <c r="AS675" s="14">
        <v>0.29647628985250501</v>
      </c>
      <c r="AT675" s="14">
        <v>0.28965862212907301</v>
      </c>
      <c r="AU675" s="14">
        <v>0.318690650624883</v>
      </c>
      <c r="AV675" s="14">
        <v>0.31210973615052101</v>
      </c>
      <c r="AW675" s="14">
        <v>0.341187005755827</v>
      </c>
      <c r="AX675" s="14">
        <v>0.34361993022557002</v>
      </c>
      <c r="AY675" s="14">
        <v>0.32734493363838202</v>
      </c>
      <c r="AZ675" s="14">
        <v>0.37810761898119</v>
      </c>
      <c r="BA675" s="14">
        <v>0.418285647685184</v>
      </c>
      <c r="BB675" s="14"/>
      <c r="BC675" s="14">
        <v>0.32208138906050798</v>
      </c>
      <c r="BD675" s="14">
        <v>0.28145862672425698</v>
      </c>
      <c r="BE675" s="14"/>
      <c r="BF675" s="14">
        <v>0.39109070892395897</v>
      </c>
      <c r="BG675" s="14">
        <v>0.30323017078908299</v>
      </c>
      <c r="BH675" s="14">
        <v>0.242975172120803</v>
      </c>
      <c r="BI675" s="14">
        <v>0.16111248230756101</v>
      </c>
      <c r="BJ675" s="14"/>
      <c r="BK675" s="14">
        <v>0.41460409468332099</v>
      </c>
      <c r="BL675" s="14">
        <v>0.32021167468808198</v>
      </c>
      <c r="BM675" s="14">
        <v>0.27171189308634103</v>
      </c>
      <c r="BN675" s="14">
        <v>0.17739250870786899</v>
      </c>
      <c r="BO675" s="14"/>
      <c r="BP675" s="14">
        <v>0.26453948999707499</v>
      </c>
      <c r="BQ675" s="14">
        <v>0.28192911344341498</v>
      </c>
      <c r="BR675" s="14">
        <v>0.31378464244085802</v>
      </c>
      <c r="BS675" s="14">
        <v>0.53392665384192595</v>
      </c>
      <c r="BT675" s="14">
        <v>9.38896694555309E-2</v>
      </c>
    </row>
    <row r="676" spans="2:72" x14ac:dyDescent="0.35">
      <c r="B676" t="s">
        <v>274</v>
      </c>
      <c r="C676" s="14">
        <v>0.38002063515137102</v>
      </c>
      <c r="D676" s="14">
        <v>0.36203150676375601</v>
      </c>
      <c r="E676" s="14">
        <v>0.39776612768516201</v>
      </c>
      <c r="F676" s="14"/>
      <c r="G676" s="14">
        <v>0.36690636223529799</v>
      </c>
      <c r="H676" s="14">
        <v>0.378276788293676</v>
      </c>
      <c r="I676" s="14">
        <v>0.42181290144950001</v>
      </c>
      <c r="J676" s="14">
        <v>0.391199901483607</v>
      </c>
      <c r="K676" s="14">
        <v>0.37587389851055603</v>
      </c>
      <c r="L676" s="14">
        <v>0.349793867332722</v>
      </c>
      <c r="M676" s="14"/>
      <c r="N676" s="14">
        <v>0.39975077099140099</v>
      </c>
      <c r="O676" s="14">
        <v>0.39606094964372301</v>
      </c>
      <c r="P676" s="14">
        <v>0.36542713368157598</v>
      </c>
      <c r="Q676" s="14">
        <v>0.35424364122670399</v>
      </c>
      <c r="R676" s="14"/>
      <c r="S676" s="14">
        <v>0.38337728009391497</v>
      </c>
      <c r="T676" s="14">
        <v>0.38926607343229302</v>
      </c>
      <c r="U676" s="14">
        <v>0.365455385150665</v>
      </c>
      <c r="V676" s="14">
        <v>0.40767908125673502</v>
      </c>
      <c r="W676" s="14">
        <v>0.388116675139414</v>
      </c>
      <c r="X676" s="14">
        <v>0.37909569541253402</v>
      </c>
      <c r="Y676" s="14">
        <v>0.39675437675966801</v>
      </c>
      <c r="Z676" s="14">
        <v>0.36108528439014598</v>
      </c>
      <c r="AA676" s="14">
        <v>0.37818516404476099</v>
      </c>
      <c r="AB676" s="14">
        <v>0.36141831742182801</v>
      </c>
      <c r="AC676" s="14">
        <v>0.33476560027779501</v>
      </c>
      <c r="AD676" s="14">
        <v>0.38263216171588699</v>
      </c>
      <c r="AE676" s="14"/>
      <c r="AF676" s="14">
        <v>0.36711111532208801</v>
      </c>
      <c r="AG676" s="14">
        <v>0.37289974672425302</v>
      </c>
      <c r="AH676" s="14">
        <v>0.38924782801939101</v>
      </c>
      <c r="AI676" s="14">
        <v>0.42074450505133199</v>
      </c>
      <c r="AJ676" s="14">
        <v>0.38017759612108598</v>
      </c>
      <c r="AK676" s="14"/>
      <c r="AL676" s="14">
        <v>0.32819095935497</v>
      </c>
      <c r="AM676" s="14">
        <v>0.34768106362696499</v>
      </c>
      <c r="AN676" s="14">
        <v>0.37692448174542897</v>
      </c>
      <c r="AO676" s="14">
        <v>0.322787630149658</v>
      </c>
      <c r="AP676" s="14">
        <v>0.37567268281460298</v>
      </c>
      <c r="AQ676" s="14">
        <v>0.37045520240665403</v>
      </c>
      <c r="AR676" s="14">
        <v>0.366665893811149</v>
      </c>
      <c r="AS676" s="14">
        <v>0.359652424832752</v>
      </c>
      <c r="AT676" s="14">
        <v>0.39895191556996001</v>
      </c>
      <c r="AU676" s="14">
        <v>0.39242632151742401</v>
      </c>
      <c r="AV676" s="14">
        <v>0.441362539735007</v>
      </c>
      <c r="AW676" s="14">
        <v>0.41179255129564002</v>
      </c>
      <c r="AX676" s="14">
        <v>0.40802096435447699</v>
      </c>
      <c r="AY676" s="14">
        <v>0.42484011917458597</v>
      </c>
      <c r="AZ676" s="14">
        <v>0.359719720538698</v>
      </c>
      <c r="BA676" s="14">
        <v>0.409434724743582</v>
      </c>
      <c r="BB676" s="14"/>
      <c r="BC676" s="14">
        <v>0.39756605137724699</v>
      </c>
      <c r="BD676" s="14">
        <v>0.37233154465090401</v>
      </c>
      <c r="BE676" s="14"/>
      <c r="BF676" s="14">
        <v>0.36888753167830501</v>
      </c>
      <c r="BG676" s="14">
        <v>0.39718756415874901</v>
      </c>
      <c r="BH676" s="14">
        <v>0.37847393850712202</v>
      </c>
      <c r="BI676" s="14">
        <v>0.36307946360231202</v>
      </c>
      <c r="BJ676" s="14"/>
      <c r="BK676" s="14">
        <v>0.37388450445160298</v>
      </c>
      <c r="BL676" s="14">
        <v>0.41115587963268102</v>
      </c>
      <c r="BM676" s="14">
        <v>0.38552564446138499</v>
      </c>
      <c r="BN676" s="14">
        <v>0.350896694391306</v>
      </c>
      <c r="BO676" s="14"/>
      <c r="BP676" s="14">
        <v>0.44741573987941502</v>
      </c>
      <c r="BQ676" s="14">
        <v>0.43525374044089499</v>
      </c>
      <c r="BR676" s="14">
        <v>0.37564179455278501</v>
      </c>
      <c r="BS676" s="14">
        <v>0.32060153258479601</v>
      </c>
      <c r="BT676" s="14">
        <v>0.34486841798692403</v>
      </c>
    </row>
    <row r="677" spans="2:72" x14ac:dyDescent="0.35">
      <c r="B677" t="s">
        <v>275</v>
      </c>
      <c r="C677" s="14">
        <v>0.178560716343617</v>
      </c>
      <c r="D677" s="14">
        <v>0.19026897235812501</v>
      </c>
      <c r="E677" s="14">
        <v>0.167203714546382</v>
      </c>
      <c r="F677" s="14"/>
      <c r="G677" s="14">
        <v>0.21416960526224199</v>
      </c>
      <c r="H677" s="14">
        <v>0.196062615154074</v>
      </c>
      <c r="I677" s="14">
        <v>0.16103951712028899</v>
      </c>
      <c r="J677" s="14">
        <v>0.17792578259170999</v>
      </c>
      <c r="K677" s="14">
        <v>0.17782481647576501</v>
      </c>
      <c r="L677" s="14">
        <v>0.156016397874392</v>
      </c>
      <c r="M677" s="14"/>
      <c r="N677" s="14">
        <v>0.12647061099904799</v>
      </c>
      <c r="O677" s="14">
        <v>0.18295825890793299</v>
      </c>
      <c r="P677" s="14">
        <v>0.19780316625987099</v>
      </c>
      <c r="Q677" s="14">
        <v>0.21458215577401901</v>
      </c>
      <c r="R677" s="14"/>
      <c r="S677" s="14">
        <v>0.186596463363459</v>
      </c>
      <c r="T677" s="14">
        <v>0.18165667000486199</v>
      </c>
      <c r="U677" s="14">
        <v>0.13666289638870799</v>
      </c>
      <c r="V677" s="14">
        <v>0.17033003850363199</v>
      </c>
      <c r="W677" s="14">
        <v>0.21395913976963499</v>
      </c>
      <c r="X677" s="14">
        <v>0.192508222993442</v>
      </c>
      <c r="Y677" s="14">
        <v>0.17323541466554801</v>
      </c>
      <c r="Z677" s="14">
        <v>0.18655936062408601</v>
      </c>
      <c r="AA677" s="14">
        <v>0.19079492461372999</v>
      </c>
      <c r="AB677" s="14">
        <v>0.16303085628539801</v>
      </c>
      <c r="AC677" s="14">
        <v>0.17577921733769999</v>
      </c>
      <c r="AD677" s="14">
        <v>0.149592829438703</v>
      </c>
      <c r="AE677" s="14"/>
      <c r="AF677" s="14">
        <v>0.21521228299258099</v>
      </c>
      <c r="AG677" s="14">
        <v>0.18544552376038601</v>
      </c>
      <c r="AH677" s="14">
        <v>0.16115529236349199</v>
      </c>
      <c r="AI677" s="14">
        <v>0.14069017503933601</v>
      </c>
      <c r="AJ677" s="14">
        <v>9.5764656972818205E-2</v>
      </c>
      <c r="AK677" s="14"/>
      <c r="AL677" s="14">
        <v>0.18666234440723001</v>
      </c>
      <c r="AM677" s="14">
        <v>0.23939472771537201</v>
      </c>
      <c r="AN677" s="14">
        <v>0.204420101568007</v>
      </c>
      <c r="AO677" s="14">
        <v>0.21059821597768</v>
      </c>
      <c r="AP677" s="14">
        <v>0.18970149747738699</v>
      </c>
      <c r="AQ677" s="14">
        <v>0.211255652583864</v>
      </c>
      <c r="AR677" s="14">
        <v>0.17216511739766899</v>
      </c>
      <c r="AS677" s="14">
        <v>0.20034570726569501</v>
      </c>
      <c r="AT677" s="14">
        <v>0.168757249772617</v>
      </c>
      <c r="AU677" s="14">
        <v>0.15849568957440899</v>
      </c>
      <c r="AV677" s="14">
        <v>0.13628599008988801</v>
      </c>
      <c r="AW677" s="14">
        <v>0.147399698161988</v>
      </c>
      <c r="AX677" s="14">
        <v>0.15162539447621101</v>
      </c>
      <c r="AY677" s="14">
        <v>0.17216058203510301</v>
      </c>
      <c r="AZ677" s="14">
        <v>0.16077102657241399</v>
      </c>
      <c r="BA677" s="14">
        <v>0.10385744647450899</v>
      </c>
      <c r="BB677" s="14"/>
      <c r="BC677" s="14">
        <v>0.16085734720507899</v>
      </c>
      <c r="BD677" s="14">
        <v>0.18631902801413899</v>
      </c>
      <c r="BE677" s="14"/>
      <c r="BF677" s="14">
        <v>0.13141985251216101</v>
      </c>
      <c r="BG677" s="14">
        <v>0.169325245513925</v>
      </c>
      <c r="BH677" s="14">
        <v>0.211254685814834</v>
      </c>
      <c r="BI677" s="14">
        <v>0.23900992658513801</v>
      </c>
      <c r="BJ677" s="14"/>
      <c r="BK677" s="14">
        <v>0.116483952528405</v>
      </c>
      <c r="BL677" s="14">
        <v>0.16565176298242301</v>
      </c>
      <c r="BM677" s="14">
        <v>0.19422123822503801</v>
      </c>
      <c r="BN677" s="14">
        <v>0.23085599535656301</v>
      </c>
      <c r="BO677" s="14"/>
      <c r="BP677" s="14">
        <v>0.170469536742518</v>
      </c>
      <c r="BQ677" s="14">
        <v>0.16366711326041899</v>
      </c>
      <c r="BR677" s="14">
        <v>0.13803689918085699</v>
      </c>
      <c r="BS677" s="14">
        <v>8.9196966585380996E-2</v>
      </c>
      <c r="BT677" s="14">
        <v>0.294144606868392</v>
      </c>
    </row>
    <row r="678" spans="2:72" x14ac:dyDescent="0.35">
      <c r="B678" t="s">
        <v>276</v>
      </c>
      <c r="C678" s="14">
        <v>7.8608543654953095E-2</v>
      </c>
      <c r="D678" s="14">
        <v>7.9594062372105298E-2</v>
      </c>
      <c r="E678" s="14">
        <v>7.7996307938118695E-2</v>
      </c>
      <c r="F678" s="14"/>
      <c r="G678" s="14">
        <v>9.2220657172445902E-2</v>
      </c>
      <c r="H678" s="14">
        <v>7.3956699498086101E-2</v>
      </c>
      <c r="I678" s="14">
        <v>9.4932644395882101E-2</v>
      </c>
      <c r="J678" s="14">
        <v>8.0947397920413694E-2</v>
      </c>
      <c r="K678" s="14">
        <v>7.5038921374044096E-2</v>
      </c>
      <c r="L678" s="14">
        <v>6.0574893716290899E-2</v>
      </c>
      <c r="M678" s="14"/>
      <c r="N678" s="14">
        <v>6.2111750720563699E-2</v>
      </c>
      <c r="O678" s="14">
        <v>7.9840334006740801E-2</v>
      </c>
      <c r="P678" s="14">
        <v>7.9704088521009603E-2</v>
      </c>
      <c r="Q678" s="14">
        <v>9.4490201433880205E-2</v>
      </c>
      <c r="R678" s="14"/>
      <c r="S678" s="14">
        <v>7.9124697343086803E-2</v>
      </c>
      <c r="T678" s="14">
        <v>8.4884176669190903E-2</v>
      </c>
      <c r="U678" s="14">
        <v>7.7082753135350096E-2</v>
      </c>
      <c r="V678" s="14">
        <v>6.4653528344926894E-2</v>
      </c>
      <c r="W678" s="14">
        <v>5.7055852526058499E-2</v>
      </c>
      <c r="X678" s="14">
        <v>8.3551909928370999E-2</v>
      </c>
      <c r="Y678" s="14">
        <v>6.3443097282581296E-2</v>
      </c>
      <c r="Z678" s="14">
        <v>8.8880980818027103E-2</v>
      </c>
      <c r="AA678" s="14">
        <v>8.7875284457575795E-2</v>
      </c>
      <c r="AB678" s="14">
        <v>7.9119202202085404E-2</v>
      </c>
      <c r="AC678" s="14">
        <v>0.101210939059153</v>
      </c>
      <c r="AD678" s="14">
        <v>8.3964986205957201E-2</v>
      </c>
      <c r="AE678" s="14"/>
      <c r="AF678" s="14">
        <v>9.5407599402629203E-2</v>
      </c>
      <c r="AG678" s="14">
        <v>8.4377265246340802E-2</v>
      </c>
      <c r="AH678" s="14">
        <v>6.9300195133544101E-2</v>
      </c>
      <c r="AI678" s="14">
        <v>5.56876378379954E-2</v>
      </c>
      <c r="AJ678" s="14">
        <v>2.6149327978077699E-2</v>
      </c>
      <c r="AK678" s="14"/>
      <c r="AL678" s="14">
        <v>0.126672713029785</v>
      </c>
      <c r="AM678" s="14">
        <v>7.5740023967848402E-2</v>
      </c>
      <c r="AN678" s="14">
        <v>0.117018153448142</v>
      </c>
      <c r="AO678" s="14">
        <v>0.105704436727902</v>
      </c>
      <c r="AP678" s="14">
        <v>8.8912474889303997E-2</v>
      </c>
      <c r="AQ678" s="14">
        <v>7.4644144581080901E-2</v>
      </c>
      <c r="AR678" s="14">
        <v>9.6829346853655698E-2</v>
      </c>
      <c r="AS678" s="14">
        <v>7.9543863833472506E-2</v>
      </c>
      <c r="AT678" s="14">
        <v>6.5209141590049396E-2</v>
      </c>
      <c r="AU678" s="14">
        <v>7.6212026335755495E-2</v>
      </c>
      <c r="AV678" s="14">
        <v>5.4539058421091302E-2</v>
      </c>
      <c r="AW678" s="14">
        <v>7.2460265415176195E-2</v>
      </c>
      <c r="AX678" s="14">
        <v>6.3912114339937307E-2</v>
      </c>
      <c r="AY678" s="14">
        <v>4.0030543789391901E-2</v>
      </c>
      <c r="AZ678" s="14">
        <v>6.5632102461774797E-2</v>
      </c>
      <c r="BA678" s="14">
        <v>4.2878195548834597E-2</v>
      </c>
      <c r="BB678" s="14"/>
      <c r="BC678" s="14">
        <v>7.8936565123994801E-2</v>
      </c>
      <c r="BD678" s="14">
        <v>7.84647917639128E-2</v>
      </c>
      <c r="BE678" s="14"/>
      <c r="BF678" s="14">
        <v>5.3361264585720901E-2</v>
      </c>
      <c r="BG678" s="14">
        <v>7.2060687613681298E-2</v>
      </c>
      <c r="BH678" s="14">
        <v>0.10114887354591499</v>
      </c>
      <c r="BI678" s="14">
        <v>0.105155885722392</v>
      </c>
      <c r="BJ678" s="14"/>
      <c r="BK678" s="14">
        <v>4.0686420429963198E-2</v>
      </c>
      <c r="BL678" s="14">
        <v>5.6072364403436097E-2</v>
      </c>
      <c r="BM678" s="14">
        <v>9.2662942554344097E-2</v>
      </c>
      <c r="BN678" s="14">
        <v>0.115806971574787</v>
      </c>
      <c r="BO678" s="14"/>
      <c r="BP678" s="14">
        <v>7.8893468721806095E-2</v>
      </c>
      <c r="BQ678" s="14">
        <v>5.8930264180921399E-2</v>
      </c>
      <c r="BR678" s="14">
        <v>6.3682451317190705E-2</v>
      </c>
      <c r="BS678" s="14">
        <v>2.96861251786238E-2</v>
      </c>
      <c r="BT678" s="14">
        <v>0.142063090571561</v>
      </c>
    </row>
    <row r="679" spans="2:72" x14ac:dyDescent="0.35">
      <c r="B679" t="s">
        <v>277</v>
      </c>
      <c r="C679" s="14">
        <v>2.2774982577649899E-2</v>
      </c>
      <c r="D679" s="14">
        <v>2.4656693982717099E-2</v>
      </c>
      <c r="E679" s="14">
        <v>2.0531953241061999E-2</v>
      </c>
      <c r="F679" s="14"/>
      <c r="G679" s="14">
        <v>2.6636804233196101E-2</v>
      </c>
      <c r="H679" s="14">
        <v>2.4969439057997599E-2</v>
      </c>
      <c r="I679" s="14">
        <v>2.7403423029823602E-2</v>
      </c>
      <c r="J679" s="14">
        <v>1.7788016823933901E-2</v>
      </c>
      <c r="K679" s="14">
        <v>2.1672034385261899E-2</v>
      </c>
      <c r="L679" s="14">
        <v>1.9448419690492501E-2</v>
      </c>
      <c r="M679" s="14"/>
      <c r="N679" s="14">
        <v>1.52109163567536E-2</v>
      </c>
      <c r="O679" s="14">
        <v>1.9547823807067901E-2</v>
      </c>
      <c r="P679" s="14">
        <v>2.26763905287518E-2</v>
      </c>
      <c r="Q679" s="14">
        <v>3.4745645076523397E-2</v>
      </c>
      <c r="R679" s="14"/>
      <c r="S679" s="14">
        <v>1.66934411995402E-2</v>
      </c>
      <c r="T679" s="14">
        <v>1.8729193248595601E-2</v>
      </c>
      <c r="U679" s="14">
        <v>2.1772790024180099E-2</v>
      </c>
      <c r="V679" s="14">
        <v>1.31985501686009E-2</v>
      </c>
      <c r="W679" s="14">
        <v>3.5700331975128799E-2</v>
      </c>
      <c r="X679" s="14">
        <v>3.0420341235236199E-2</v>
      </c>
      <c r="Y679" s="14">
        <v>2.6312036649859399E-2</v>
      </c>
      <c r="Z679" s="14">
        <v>1.6631955634945499E-2</v>
      </c>
      <c r="AA679" s="14">
        <v>2.14146011462211E-2</v>
      </c>
      <c r="AB679" s="14">
        <v>2.7795734110772501E-2</v>
      </c>
      <c r="AC679" s="14">
        <v>2.5253718052175501E-2</v>
      </c>
      <c r="AD679" s="14">
        <v>3.1598408383068703E-2</v>
      </c>
      <c r="AE679" s="14"/>
      <c r="AF679" s="14">
        <v>2.5155568780340701E-2</v>
      </c>
      <c r="AG679" s="14">
        <v>2.6575542438536302E-2</v>
      </c>
      <c r="AH679" s="14">
        <v>1.8301444037781101E-2</v>
      </c>
      <c r="AI679" s="14">
        <v>1.78755699553922E-2</v>
      </c>
      <c r="AJ679" s="14">
        <v>2.1099758173766699E-2</v>
      </c>
      <c r="AK679" s="14"/>
      <c r="AL679" s="14">
        <v>6.4546210377003699E-2</v>
      </c>
      <c r="AM679" s="14">
        <v>4.6073630744353201E-2</v>
      </c>
      <c r="AN679" s="14">
        <v>2.8413901556303699E-2</v>
      </c>
      <c r="AO679" s="14">
        <v>2.18818404147243E-2</v>
      </c>
      <c r="AP679" s="14">
        <v>3.24639438858784E-2</v>
      </c>
      <c r="AQ679" s="14">
        <v>3.33461593731487E-2</v>
      </c>
      <c r="AR679" s="14">
        <v>2.3020748642189101E-2</v>
      </c>
      <c r="AS679" s="14">
        <v>1.4467007169719701E-2</v>
      </c>
      <c r="AT679" s="14">
        <v>3.3112420308346997E-2</v>
      </c>
      <c r="AU679" s="14">
        <v>8.7368024075170601E-3</v>
      </c>
      <c r="AV679" s="14">
        <v>1.28672487239051E-2</v>
      </c>
      <c r="AW679" s="14">
        <v>1.45047068617072E-2</v>
      </c>
      <c r="AX679" s="14">
        <v>1.9634257588411901E-2</v>
      </c>
      <c r="AY679" s="14">
        <v>1.04206400528112E-2</v>
      </c>
      <c r="AZ679" s="14">
        <v>3.3304404566528701E-3</v>
      </c>
      <c r="BA679" s="14">
        <v>1.1418369101015201E-2</v>
      </c>
      <c r="BB679" s="14"/>
      <c r="BC679" s="14">
        <v>2.1191334336861701E-2</v>
      </c>
      <c r="BD679" s="14">
        <v>2.3468999435817501E-2</v>
      </c>
      <c r="BE679" s="14"/>
      <c r="BF679" s="14">
        <v>1.41115449590355E-2</v>
      </c>
      <c r="BG679" s="14">
        <v>1.9056715516666298E-2</v>
      </c>
      <c r="BH679" s="14">
        <v>2.8228572380880501E-2</v>
      </c>
      <c r="BI679" s="14">
        <v>4.0149805665464798E-2</v>
      </c>
      <c r="BJ679" s="14"/>
      <c r="BK679" s="14">
        <v>1.1026989009706001E-2</v>
      </c>
      <c r="BL679" s="14">
        <v>1.8387078127180101E-2</v>
      </c>
      <c r="BM679" s="14">
        <v>2.21022559655439E-2</v>
      </c>
      <c r="BN679" s="14">
        <v>4.0280381157841098E-2</v>
      </c>
      <c r="BO679" s="14"/>
      <c r="BP679" s="14">
        <v>1.8250723189270499E-2</v>
      </c>
      <c r="BQ679" s="14">
        <v>1.9575099289110401E-2</v>
      </c>
      <c r="BR679" s="14">
        <v>1.44994847859767E-2</v>
      </c>
      <c r="BS679" s="14">
        <v>5.11696822590241E-3</v>
      </c>
      <c r="BT679" s="14">
        <v>4.8419490807292603E-2</v>
      </c>
    </row>
    <row r="680" spans="2:72" x14ac:dyDescent="0.35">
      <c r="B680" t="s">
        <v>102</v>
      </c>
      <c r="C680" s="14">
        <v>4.6198520445659003E-2</v>
      </c>
      <c r="D680" s="14">
        <v>5.60047350495722E-2</v>
      </c>
      <c r="E680" s="14">
        <v>3.6604517263239197E-2</v>
      </c>
      <c r="F680" s="14"/>
      <c r="G680" s="14">
        <v>3.58068566545727E-2</v>
      </c>
      <c r="H680" s="14">
        <v>2.7296347903149401E-2</v>
      </c>
      <c r="I680" s="14">
        <v>2.70041301521774E-2</v>
      </c>
      <c r="J680" s="14">
        <v>4.6657276422916297E-2</v>
      </c>
      <c r="K680" s="14">
        <v>4.7058438025211903E-2</v>
      </c>
      <c r="L680" s="14">
        <v>8.3143087157756396E-2</v>
      </c>
      <c r="M680" s="14"/>
      <c r="N680" s="14">
        <v>3.0007873313987E-2</v>
      </c>
      <c r="O680" s="14">
        <v>5.1842114859873001E-2</v>
      </c>
      <c r="P680" s="14">
        <v>3.5287669647960498E-2</v>
      </c>
      <c r="Q680" s="14">
        <v>6.70956373103129E-2</v>
      </c>
      <c r="R680" s="14"/>
      <c r="S680" s="14">
        <v>3.0893052607161998E-2</v>
      </c>
      <c r="T680" s="14">
        <v>5.3500598990000703E-2</v>
      </c>
      <c r="U680" s="14">
        <v>6.1103249974191802E-2</v>
      </c>
      <c r="V680" s="14">
        <v>4.0712905676374901E-2</v>
      </c>
      <c r="W680" s="14">
        <v>3.9849075483960099E-2</v>
      </c>
      <c r="X680" s="14">
        <v>4.7778573518543498E-2</v>
      </c>
      <c r="Y680" s="14">
        <v>6.0476750915439102E-2</v>
      </c>
      <c r="Z680" s="14">
        <v>4.6901509153571698E-2</v>
      </c>
      <c r="AA680" s="14">
        <v>4.0326364151629497E-2</v>
      </c>
      <c r="AB680" s="14">
        <v>5.44981398296768E-2</v>
      </c>
      <c r="AC680" s="14">
        <v>4.6945567462368498E-2</v>
      </c>
      <c r="AD680" s="14">
        <v>2.90305640375122E-2</v>
      </c>
      <c r="AE680" s="14"/>
      <c r="AF680" s="14">
        <v>6.8471383727207E-2</v>
      </c>
      <c r="AG680" s="14">
        <v>5.3897209304261E-2</v>
      </c>
      <c r="AH680" s="14">
        <v>2.6066972497323301E-2</v>
      </c>
      <c r="AI680" s="14">
        <v>1.9927617773786498E-2</v>
      </c>
      <c r="AJ680" s="14">
        <v>2.4910779984850199E-2</v>
      </c>
      <c r="AK680" s="14"/>
      <c r="AL680" s="14">
        <v>0.13572140552128401</v>
      </c>
      <c r="AM680" s="14">
        <v>7.9569129945206402E-2</v>
      </c>
      <c r="AN680" s="14">
        <v>5.1035462331177103E-2</v>
      </c>
      <c r="AO680" s="14">
        <v>7.3083373103576904E-2</v>
      </c>
      <c r="AP680" s="14">
        <v>5.9097151026455699E-2</v>
      </c>
      <c r="AQ680" s="14">
        <v>4.6391306383238101E-2</v>
      </c>
      <c r="AR680" s="14">
        <v>3.5201559849644203E-2</v>
      </c>
      <c r="AS680" s="14">
        <v>4.9514707045855602E-2</v>
      </c>
      <c r="AT680" s="14">
        <v>4.4310650629954401E-2</v>
      </c>
      <c r="AU680" s="14">
        <v>4.5438509540010698E-2</v>
      </c>
      <c r="AV680" s="14">
        <v>4.2835426879588002E-2</v>
      </c>
      <c r="AW680" s="14">
        <v>1.2655772509661E-2</v>
      </c>
      <c r="AX680" s="14">
        <v>1.3187339015393099E-2</v>
      </c>
      <c r="AY680" s="14">
        <v>2.5203181309726E-2</v>
      </c>
      <c r="AZ680" s="14">
        <v>3.2439090989270399E-2</v>
      </c>
      <c r="BA680" s="14">
        <v>1.41256164468742E-2</v>
      </c>
      <c r="BB680" s="14"/>
      <c r="BC680" s="14">
        <v>1.936731289631E-2</v>
      </c>
      <c r="BD680" s="14">
        <v>5.79570094109697E-2</v>
      </c>
      <c r="BE680" s="14"/>
      <c r="BF680" s="14">
        <v>4.1129097340819397E-2</v>
      </c>
      <c r="BG680" s="14">
        <v>3.9139616407895803E-2</v>
      </c>
      <c r="BH680" s="14">
        <v>3.7918757630445603E-2</v>
      </c>
      <c r="BI680" s="14">
        <v>9.14924361171323E-2</v>
      </c>
      <c r="BJ680" s="14"/>
      <c r="BK680" s="14">
        <v>4.3314038897001798E-2</v>
      </c>
      <c r="BL680" s="14">
        <v>2.8521240166198201E-2</v>
      </c>
      <c r="BM680" s="14">
        <v>3.3776025707348799E-2</v>
      </c>
      <c r="BN680" s="14">
        <v>8.47674488116337E-2</v>
      </c>
      <c r="BO680" s="14"/>
      <c r="BP680" s="14">
        <v>2.0431041469915701E-2</v>
      </c>
      <c r="BQ680" s="14">
        <v>4.0644669385239501E-2</v>
      </c>
      <c r="BR680" s="14">
        <v>9.4354727722332901E-2</v>
      </c>
      <c r="BS680" s="14">
        <v>2.1471753583371101E-2</v>
      </c>
      <c r="BT680" s="14">
        <v>7.6614724310299601E-2</v>
      </c>
    </row>
    <row r="681" spans="2:72" x14ac:dyDescent="0.35">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row>
    <row r="682" spans="2:72" x14ac:dyDescent="0.35">
      <c r="B682" s="6" t="s">
        <v>287</v>
      </c>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row>
    <row r="683" spans="2:72" x14ac:dyDescent="0.35">
      <c r="B683" s="21" t="s">
        <v>106</v>
      </c>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row>
    <row r="684" spans="2:72" x14ac:dyDescent="0.35">
      <c r="B684" t="s">
        <v>285</v>
      </c>
      <c r="C684" s="14">
        <v>0.25865461286671598</v>
      </c>
      <c r="D684" s="14">
        <v>0.30819094238484201</v>
      </c>
      <c r="E684" s="14">
        <v>0.210230114769663</v>
      </c>
      <c r="F684" s="14"/>
      <c r="G684" s="14">
        <v>0.225128199237353</v>
      </c>
      <c r="H684" s="14">
        <v>0.28594737783443402</v>
      </c>
      <c r="I684" s="14">
        <v>0.26633839129344899</v>
      </c>
      <c r="J684" s="14">
        <v>0.20118047330149499</v>
      </c>
      <c r="K684" s="14">
        <v>0.239520937772909</v>
      </c>
      <c r="L684" s="14">
        <v>0.311874027365794</v>
      </c>
      <c r="M684" s="14"/>
      <c r="N684" s="14">
        <v>0.36423111815484699</v>
      </c>
      <c r="O684" s="14">
        <v>0.23151453588651599</v>
      </c>
      <c r="P684" s="14">
        <v>0.24143889810080699</v>
      </c>
      <c r="Q684" s="14">
        <v>0.18743064334553</v>
      </c>
      <c r="R684" s="14"/>
      <c r="S684" s="14">
        <v>0.314185277051439</v>
      </c>
      <c r="T684" s="14">
        <v>0.27217279010194101</v>
      </c>
      <c r="U684" s="14">
        <v>0.24532912832741199</v>
      </c>
      <c r="V684" s="14">
        <v>0.25666389136449003</v>
      </c>
      <c r="W684" s="14">
        <v>0.22590674930899099</v>
      </c>
      <c r="X684" s="14">
        <v>0.23921894556714299</v>
      </c>
      <c r="Y684" s="14">
        <v>0.23496022203363301</v>
      </c>
      <c r="Z684" s="14">
        <v>0.227596270728598</v>
      </c>
      <c r="AA684" s="14">
        <v>0.26256039814479498</v>
      </c>
      <c r="AB684" s="14">
        <v>0.252142862663569</v>
      </c>
      <c r="AC684" s="14">
        <v>0.216913274424232</v>
      </c>
      <c r="AD684" s="14">
        <v>0.29662909005746801</v>
      </c>
      <c r="AE684" s="14"/>
      <c r="AF684" s="14">
        <v>0.20006605445158299</v>
      </c>
      <c r="AG684" s="14">
        <v>0.20958327969388499</v>
      </c>
      <c r="AH684" s="14">
        <v>0.29344865707412598</v>
      </c>
      <c r="AI684" s="14">
        <v>0.36469179567634702</v>
      </c>
      <c r="AJ684" s="14">
        <v>0.44353056447792399</v>
      </c>
      <c r="AK684" s="14"/>
      <c r="AL684" s="14">
        <v>5.0428635311812298E-2</v>
      </c>
      <c r="AM684" s="14">
        <v>0.16445397397855599</v>
      </c>
      <c r="AN684" s="14">
        <v>0.18128847505328899</v>
      </c>
      <c r="AO684" s="14">
        <v>0.21917060289933701</v>
      </c>
      <c r="AP684" s="14">
        <v>0.18629984468116201</v>
      </c>
      <c r="AQ684" s="14">
        <v>0.21846792752390801</v>
      </c>
      <c r="AR684" s="14">
        <v>0.22978211724293701</v>
      </c>
      <c r="AS684" s="14">
        <v>0.23609347740485501</v>
      </c>
      <c r="AT684" s="14">
        <v>0.24144945156945199</v>
      </c>
      <c r="AU684" s="14">
        <v>0.28670049366321798</v>
      </c>
      <c r="AV684" s="14">
        <v>0.31826972393633102</v>
      </c>
      <c r="AW684" s="14">
        <v>0.29813962664993399</v>
      </c>
      <c r="AX684" s="14">
        <v>0.32217112410603999</v>
      </c>
      <c r="AY684" s="14">
        <v>0.371933400907278</v>
      </c>
      <c r="AZ684" s="14">
        <v>0.436995097541578</v>
      </c>
      <c r="BA684" s="14">
        <v>0.48859642548383397</v>
      </c>
      <c r="BB684" s="14"/>
      <c r="BC684" s="14">
        <v>0.31431275981746998</v>
      </c>
      <c r="BD684" s="14">
        <v>0.234263026854555</v>
      </c>
      <c r="BE684" s="14"/>
      <c r="BF684" s="14">
        <v>0.38814921396961299</v>
      </c>
      <c r="BG684" s="14">
        <v>0.25191823070977598</v>
      </c>
      <c r="BH684" s="14">
        <v>0.199235795141809</v>
      </c>
      <c r="BI684" s="14">
        <v>0.114785204813797</v>
      </c>
      <c r="BJ684" s="14"/>
      <c r="BK684" s="14">
        <v>0.43185207407897103</v>
      </c>
      <c r="BL684" s="14">
        <v>0.31302874798399499</v>
      </c>
      <c r="BM684" s="14">
        <v>0.21180078242000699</v>
      </c>
      <c r="BN684" s="14">
        <v>0.1021452365313</v>
      </c>
      <c r="BO684" s="14"/>
      <c r="BP684" s="14">
        <v>0.203478327524375</v>
      </c>
      <c r="BQ684" s="14">
        <v>0.22764270533279399</v>
      </c>
      <c r="BR684" s="14">
        <v>0.30296328134113099</v>
      </c>
      <c r="BS684" s="14">
        <v>0.55492357874173004</v>
      </c>
      <c r="BT684" s="14">
        <v>3.0890747737365599E-2</v>
      </c>
    </row>
    <row r="685" spans="2:72" x14ac:dyDescent="0.35">
      <c r="B685" t="s">
        <v>134</v>
      </c>
      <c r="C685" s="14">
        <v>0.29137263120338802</v>
      </c>
      <c r="D685" s="14">
        <v>0.326820769283789</v>
      </c>
      <c r="E685" s="14">
        <v>0.25735186309588798</v>
      </c>
      <c r="F685" s="14"/>
      <c r="G685" s="14">
        <v>0.29074975210791798</v>
      </c>
      <c r="H685" s="14">
        <v>0.28438291854458903</v>
      </c>
      <c r="I685" s="14">
        <v>0.25335826827764202</v>
      </c>
      <c r="J685" s="14">
        <v>0.28955018816872602</v>
      </c>
      <c r="K685" s="14">
        <v>0.30346396084341598</v>
      </c>
      <c r="L685" s="14">
        <v>0.32180584504334703</v>
      </c>
      <c r="M685" s="14"/>
      <c r="N685" s="14">
        <v>0.301957244962268</v>
      </c>
      <c r="O685" s="14">
        <v>0.32694404130257698</v>
      </c>
      <c r="P685" s="14">
        <v>0.287716324801218</v>
      </c>
      <c r="Q685" s="14">
        <v>0.245155428848852</v>
      </c>
      <c r="R685" s="14"/>
      <c r="S685" s="14">
        <v>0.30472795499658401</v>
      </c>
      <c r="T685" s="14">
        <v>0.295373843115871</v>
      </c>
      <c r="U685" s="14">
        <v>0.27165126194714401</v>
      </c>
      <c r="V685" s="14">
        <v>0.304402209359666</v>
      </c>
      <c r="W685" s="14">
        <v>0.298185348885667</v>
      </c>
      <c r="X685" s="14">
        <v>0.289337021235408</v>
      </c>
      <c r="Y685" s="14">
        <v>0.29956327377141101</v>
      </c>
      <c r="Z685" s="14">
        <v>0.27203942472562398</v>
      </c>
      <c r="AA685" s="14">
        <v>0.280676458810726</v>
      </c>
      <c r="AB685" s="14">
        <v>0.31798158961633299</v>
      </c>
      <c r="AC685" s="14">
        <v>0.25549753669013098</v>
      </c>
      <c r="AD685" s="14">
        <v>0.23839767397956901</v>
      </c>
      <c r="AE685" s="14"/>
      <c r="AF685" s="14">
        <v>0.25778332837367901</v>
      </c>
      <c r="AG685" s="14">
        <v>0.29141396393018998</v>
      </c>
      <c r="AH685" s="14">
        <v>0.31611996460610298</v>
      </c>
      <c r="AI685" s="14">
        <v>0.30657400347757002</v>
      </c>
      <c r="AJ685" s="14">
        <v>0.30168225525762798</v>
      </c>
      <c r="AK685" s="14"/>
      <c r="AL685" s="14">
        <v>0.22307433465940399</v>
      </c>
      <c r="AM685" s="14">
        <v>0.24259766538893901</v>
      </c>
      <c r="AN685" s="14">
        <v>0.247014305545492</v>
      </c>
      <c r="AO685" s="14">
        <v>0.26914432787286502</v>
      </c>
      <c r="AP685" s="14">
        <v>0.30122386752993002</v>
      </c>
      <c r="AQ685" s="14">
        <v>0.287243943360381</v>
      </c>
      <c r="AR685" s="14">
        <v>0.26635848913529298</v>
      </c>
      <c r="AS685" s="14">
        <v>0.33052104043005598</v>
      </c>
      <c r="AT685" s="14">
        <v>0.337505912225052</v>
      </c>
      <c r="AU685" s="14">
        <v>0.30620343800916</v>
      </c>
      <c r="AV685" s="14">
        <v>0.30385964845982899</v>
      </c>
      <c r="AW685" s="14">
        <v>0.30956457520675501</v>
      </c>
      <c r="AX685" s="14">
        <v>0.31767786612711002</v>
      </c>
      <c r="AY685" s="14">
        <v>0.34539699695297399</v>
      </c>
      <c r="AZ685" s="14">
        <v>0.31758356053244602</v>
      </c>
      <c r="BA685" s="14">
        <v>0.28844972105974398</v>
      </c>
      <c r="BB685" s="14"/>
      <c r="BC685" s="14">
        <v>0.285609610236226</v>
      </c>
      <c r="BD685" s="14">
        <v>0.293898213338467</v>
      </c>
      <c r="BE685" s="14"/>
      <c r="BF685" s="14">
        <v>0.36219467532752098</v>
      </c>
      <c r="BG685" s="14">
        <v>0.31189458525164798</v>
      </c>
      <c r="BH685" s="14">
        <v>0.24795886631880801</v>
      </c>
      <c r="BI685" s="14">
        <v>0.172295332919783</v>
      </c>
      <c r="BJ685" s="14"/>
      <c r="BK685" s="14">
        <v>0.34928070975808401</v>
      </c>
      <c r="BL685" s="14">
        <v>0.36677270107052801</v>
      </c>
      <c r="BM685" s="14">
        <v>0.29148824945222102</v>
      </c>
      <c r="BN685" s="14">
        <v>0.164138630478703</v>
      </c>
      <c r="BO685" s="14"/>
      <c r="BP685" s="14">
        <v>0.33605217986225999</v>
      </c>
      <c r="BQ685" s="14">
        <v>0.39000590478194702</v>
      </c>
      <c r="BR685" s="14">
        <v>0.43842450620552897</v>
      </c>
      <c r="BS685" s="14">
        <v>0.31747172130615098</v>
      </c>
      <c r="BT685" s="14">
        <v>0.110729437273627</v>
      </c>
    </row>
    <row r="686" spans="2:72" x14ac:dyDescent="0.35">
      <c r="B686" t="s">
        <v>133</v>
      </c>
      <c r="C686" s="14">
        <v>0.30033985338562202</v>
      </c>
      <c r="D686" s="14">
        <v>0.26797581226526201</v>
      </c>
      <c r="E686" s="14">
        <v>0.33200794769563502</v>
      </c>
      <c r="F686" s="14"/>
      <c r="G686" s="14">
        <v>0.311345981628458</v>
      </c>
      <c r="H686" s="14">
        <v>0.28191400154193402</v>
      </c>
      <c r="I686" s="14">
        <v>0.300196427113187</v>
      </c>
      <c r="J686" s="14">
        <v>0.33815504551550701</v>
      </c>
      <c r="K686" s="14">
        <v>0.322788039904919</v>
      </c>
      <c r="L686" s="14">
        <v>0.26241481015879398</v>
      </c>
      <c r="M686" s="14"/>
      <c r="N686" s="14">
        <v>0.23233395732852299</v>
      </c>
      <c r="O686" s="14">
        <v>0.30206551736772003</v>
      </c>
      <c r="P686" s="14">
        <v>0.32114326447486002</v>
      </c>
      <c r="Q686" s="14">
        <v>0.35544425609656599</v>
      </c>
      <c r="R686" s="14"/>
      <c r="S686" s="14">
        <v>0.27055289077608102</v>
      </c>
      <c r="T686" s="14">
        <v>0.277475988506722</v>
      </c>
      <c r="U686" s="14">
        <v>0.30638103311876702</v>
      </c>
      <c r="V686" s="14">
        <v>0.29852596024067701</v>
      </c>
      <c r="W686" s="14">
        <v>0.31419493949951699</v>
      </c>
      <c r="X686" s="14">
        <v>0.30170369646365802</v>
      </c>
      <c r="Y686" s="14">
        <v>0.30554233291059002</v>
      </c>
      <c r="Z686" s="14">
        <v>0.32465519159043599</v>
      </c>
      <c r="AA686" s="14">
        <v>0.316925851618171</v>
      </c>
      <c r="AB686" s="14">
        <v>0.29148314078839899</v>
      </c>
      <c r="AC686" s="14">
        <v>0.34144927755744398</v>
      </c>
      <c r="AD686" s="14">
        <v>0.34245109296760601</v>
      </c>
      <c r="AE686" s="14"/>
      <c r="AF686" s="14">
        <v>0.34456949807491699</v>
      </c>
      <c r="AG686" s="14">
        <v>0.34073612368252998</v>
      </c>
      <c r="AH686" s="14">
        <v>0.26672200662809398</v>
      </c>
      <c r="AI686" s="14">
        <v>0.232951774498173</v>
      </c>
      <c r="AJ686" s="14">
        <v>0.16435335470950699</v>
      </c>
      <c r="AK686" s="14"/>
      <c r="AL686" s="14">
        <v>0.29429057250302798</v>
      </c>
      <c r="AM686" s="14">
        <v>0.33695783953033098</v>
      </c>
      <c r="AN686" s="14">
        <v>0.35740082215402402</v>
      </c>
      <c r="AO686" s="14">
        <v>0.34209665337445699</v>
      </c>
      <c r="AP686" s="14">
        <v>0.34935197506523802</v>
      </c>
      <c r="AQ686" s="14">
        <v>0.32850288392332999</v>
      </c>
      <c r="AR686" s="14">
        <v>0.34688211350500098</v>
      </c>
      <c r="AS686" s="14">
        <v>0.30161707490304002</v>
      </c>
      <c r="AT686" s="14">
        <v>0.28192486674719303</v>
      </c>
      <c r="AU686" s="14">
        <v>0.26212498013937902</v>
      </c>
      <c r="AV686" s="14">
        <v>0.26914651625895902</v>
      </c>
      <c r="AW686" s="14">
        <v>0.27259784566081802</v>
      </c>
      <c r="AX686" s="14">
        <v>0.26014682885454499</v>
      </c>
      <c r="AY686" s="14">
        <v>0.224751607570704</v>
      </c>
      <c r="AZ686" s="14">
        <v>0.16695025738633101</v>
      </c>
      <c r="BA686" s="14">
        <v>0.164252428463249</v>
      </c>
      <c r="BB686" s="14"/>
      <c r="BC686" s="14">
        <v>0.26750199636300898</v>
      </c>
      <c r="BD686" s="14">
        <v>0.31473069206609</v>
      </c>
      <c r="BE686" s="14"/>
      <c r="BF686" s="14">
        <v>0.199145195882107</v>
      </c>
      <c r="BG686" s="14">
        <v>0.31521799792564797</v>
      </c>
      <c r="BH686" s="14">
        <v>0.36198986261153299</v>
      </c>
      <c r="BI686" s="14">
        <v>0.35814608117505697</v>
      </c>
      <c r="BJ686" s="14"/>
      <c r="BK686" s="14">
        <v>0.18311685276845799</v>
      </c>
      <c r="BL686" s="14">
        <v>0.24135234772137401</v>
      </c>
      <c r="BM686" s="14">
        <v>0.351235423330296</v>
      </c>
      <c r="BN686" s="14">
        <v>0.39399084619715802</v>
      </c>
      <c r="BO686" s="14"/>
      <c r="BP686" s="14">
        <v>0.33951057802639001</v>
      </c>
      <c r="BQ686" s="14">
        <v>0.34513425019837002</v>
      </c>
      <c r="BR686" s="14">
        <v>0.244944185753253</v>
      </c>
      <c r="BS686" s="14">
        <v>0.113273102526195</v>
      </c>
      <c r="BT686" s="14">
        <v>0.43547778115552299</v>
      </c>
    </row>
    <row r="687" spans="2:72" x14ac:dyDescent="0.35">
      <c r="B687" t="s">
        <v>132</v>
      </c>
      <c r="C687" s="14">
        <v>7.3722792407605306E-2</v>
      </c>
      <c r="D687" s="14">
        <v>5.4461478177727299E-2</v>
      </c>
      <c r="E687" s="14">
        <v>9.2841960838253398E-2</v>
      </c>
      <c r="F687" s="14"/>
      <c r="G687" s="14">
        <v>8.4958501811138995E-2</v>
      </c>
      <c r="H687" s="14">
        <v>7.7618971173881904E-2</v>
      </c>
      <c r="I687" s="14">
        <v>8.7416636604912099E-2</v>
      </c>
      <c r="J687" s="14">
        <v>8.7444256730830797E-2</v>
      </c>
      <c r="K687" s="14">
        <v>6.8289290031925104E-2</v>
      </c>
      <c r="L687" s="14">
        <v>4.4465012625863602E-2</v>
      </c>
      <c r="M687" s="14"/>
      <c r="N687" s="14">
        <v>5.3890932643024497E-2</v>
      </c>
      <c r="O687" s="14">
        <v>7.4201799911372199E-2</v>
      </c>
      <c r="P687" s="14">
        <v>7.22467971015575E-2</v>
      </c>
      <c r="Q687" s="14">
        <v>9.6584518121335297E-2</v>
      </c>
      <c r="R687" s="14"/>
      <c r="S687" s="14">
        <v>5.7241305292469701E-2</v>
      </c>
      <c r="T687" s="14">
        <v>7.74101385461822E-2</v>
      </c>
      <c r="U687" s="14">
        <v>8.7131566546954503E-2</v>
      </c>
      <c r="V687" s="14">
        <v>6.4892500862565206E-2</v>
      </c>
      <c r="W687" s="14">
        <v>7.3264603501077802E-2</v>
      </c>
      <c r="X687" s="14">
        <v>9.3672020392830999E-2</v>
      </c>
      <c r="Y687" s="14">
        <v>6.2891425913117402E-2</v>
      </c>
      <c r="Z687" s="14">
        <v>9.0185555126683595E-2</v>
      </c>
      <c r="AA687" s="14">
        <v>8.1890475962062406E-2</v>
      </c>
      <c r="AB687" s="14">
        <v>7.0891693997103405E-2</v>
      </c>
      <c r="AC687" s="14">
        <v>7.6784992651442494E-2</v>
      </c>
      <c r="AD687" s="14">
        <v>4.6908915448793102E-2</v>
      </c>
      <c r="AE687" s="14"/>
      <c r="AF687" s="14">
        <v>8.5047821703343907E-2</v>
      </c>
      <c r="AG687" s="14">
        <v>8.5136535144310202E-2</v>
      </c>
      <c r="AH687" s="14">
        <v>6.6325760215733096E-2</v>
      </c>
      <c r="AI687" s="14">
        <v>5.3509010145073303E-2</v>
      </c>
      <c r="AJ687" s="14">
        <v>2.8322315628189002E-2</v>
      </c>
      <c r="AK687" s="14"/>
      <c r="AL687" s="14">
        <v>0.12324120518847401</v>
      </c>
      <c r="AM687" s="14">
        <v>9.8962659159836694E-2</v>
      </c>
      <c r="AN687" s="14">
        <v>9.4301443538455404E-2</v>
      </c>
      <c r="AO687" s="14">
        <v>8.2366812379572704E-2</v>
      </c>
      <c r="AP687" s="14">
        <v>8.4424080353804595E-2</v>
      </c>
      <c r="AQ687" s="14">
        <v>8.46988876099046E-2</v>
      </c>
      <c r="AR687" s="14">
        <v>7.2148946538556497E-2</v>
      </c>
      <c r="AS687" s="14">
        <v>6.7238289308837601E-2</v>
      </c>
      <c r="AT687" s="14">
        <v>8.0337454335096495E-2</v>
      </c>
      <c r="AU687" s="14">
        <v>7.87147373258896E-2</v>
      </c>
      <c r="AV687" s="14">
        <v>7.0778194959740096E-2</v>
      </c>
      <c r="AW687" s="14">
        <v>5.7901772628199899E-2</v>
      </c>
      <c r="AX687" s="14">
        <v>5.0626901427373701E-2</v>
      </c>
      <c r="AY687" s="14">
        <v>3.1897278261352503E-2</v>
      </c>
      <c r="AZ687" s="14">
        <v>6.2956762256060894E-2</v>
      </c>
      <c r="BA687" s="14">
        <v>2.8786344203994799E-2</v>
      </c>
      <c r="BB687" s="14"/>
      <c r="BC687" s="14">
        <v>6.9754909511785396E-2</v>
      </c>
      <c r="BD687" s="14">
        <v>7.5461674534335305E-2</v>
      </c>
      <c r="BE687" s="14"/>
      <c r="BF687" s="14">
        <v>3.0666728778252401E-2</v>
      </c>
      <c r="BG687" s="14">
        <v>6.9971078392298894E-2</v>
      </c>
      <c r="BH687" s="14">
        <v>9.4957820662725206E-2</v>
      </c>
      <c r="BI687" s="14">
        <v>0.13397062648869901</v>
      </c>
      <c r="BJ687" s="14"/>
      <c r="BK687" s="14">
        <v>2.06563310917828E-2</v>
      </c>
      <c r="BL687" s="14">
        <v>5.2251617833964502E-2</v>
      </c>
      <c r="BM687" s="14">
        <v>8.6209034808547205E-2</v>
      </c>
      <c r="BN687" s="14">
        <v>0.128860443253007</v>
      </c>
      <c r="BO687" s="14"/>
      <c r="BP687" s="14">
        <v>6.5960287542700197E-2</v>
      </c>
      <c r="BQ687" s="14">
        <v>2.5094793438526199E-2</v>
      </c>
      <c r="BR687" s="14">
        <v>9.9614258962346693E-3</v>
      </c>
      <c r="BS687" s="14">
        <v>9.6373693627107397E-3</v>
      </c>
      <c r="BT687" s="14">
        <v>0.19501349359651299</v>
      </c>
    </row>
    <row r="688" spans="2:72" x14ac:dyDescent="0.35">
      <c r="B688" t="s">
        <v>286</v>
      </c>
      <c r="C688" s="14">
        <v>6.42230411072999E-2</v>
      </c>
      <c r="D688" s="14">
        <v>3.3486378124841398E-2</v>
      </c>
      <c r="E688" s="14">
        <v>9.3270619452939296E-2</v>
      </c>
      <c r="F688" s="14"/>
      <c r="G688" s="14">
        <v>7.5348219461242996E-2</v>
      </c>
      <c r="H688" s="14">
        <v>5.8609362538177702E-2</v>
      </c>
      <c r="I688" s="14">
        <v>7.7253672675025503E-2</v>
      </c>
      <c r="J688" s="14">
        <v>7.11535145415884E-2</v>
      </c>
      <c r="K688" s="14">
        <v>5.2932940079246898E-2</v>
      </c>
      <c r="L688" s="14">
        <v>5.2752282158297602E-2</v>
      </c>
      <c r="M688" s="14"/>
      <c r="N688" s="14">
        <v>4.0249840594569999E-2</v>
      </c>
      <c r="O688" s="14">
        <v>5.3292546719592403E-2</v>
      </c>
      <c r="P688" s="14">
        <v>6.9531690549178099E-2</v>
      </c>
      <c r="Q688" s="14">
        <v>9.6879521341489805E-2</v>
      </c>
      <c r="R688" s="14"/>
      <c r="S688" s="14">
        <v>4.33796923969334E-2</v>
      </c>
      <c r="T688" s="14">
        <v>6.5700381738537206E-2</v>
      </c>
      <c r="U688" s="14">
        <v>7.6999130011634095E-2</v>
      </c>
      <c r="V688" s="14">
        <v>5.9797509561471701E-2</v>
      </c>
      <c r="W688" s="14">
        <v>6.8270496235997194E-2</v>
      </c>
      <c r="X688" s="14">
        <v>6.6656202778582099E-2</v>
      </c>
      <c r="Y688" s="14">
        <v>8.4667236806282395E-2</v>
      </c>
      <c r="Z688" s="14">
        <v>7.5512818534272094E-2</v>
      </c>
      <c r="AA688" s="14">
        <v>4.8166227858195097E-2</v>
      </c>
      <c r="AB688" s="14">
        <v>6.0350573770027803E-2</v>
      </c>
      <c r="AC688" s="14">
        <v>9.9281539485272394E-2</v>
      </c>
      <c r="AD688" s="14">
        <v>5.9979925812089302E-2</v>
      </c>
      <c r="AE688" s="14"/>
      <c r="AF688" s="14">
        <v>9.2652424198285996E-2</v>
      </c>
      <c r="AG688" s="14">
        <v>6.2882243093570295E-2</v>
      </c>
      <c r="AH688" s="14">
        <v>4.8511346581465699E-2</v>
      </c>
      <c r="AI688" s="14">
        <v>3.6443570843375399E-2</v>
      </c>
      <c r="AJ688" s="14">
        <v>5.0071919018335902E-2</v>
      </c>
      <c r="AK688" s="14"/>
      <c r="AL688" s="14">
        <v>0.19657819806870799</v>
      </c>
      <c r="AM688" s="14">
        <v>0.12445386583866</v>
      </c>
      <c r="AN688" s="14">
        <v>9.7947269324719893E-2</v>
      </c>
      <c r="AO688" s="14">
        <v>7.4023035829327802E-2</v>
      </c>
      <c r="AP688" s="14">
        <v>6.8353709416438105E-2</v>
      </c>
      <c r="AQ688" s="14">
        <v>7.2593483247839902E-2</v>
      </c>
      <c r="AR688" s="14">
        <v>7.7232337711699503E-2</v>
      </c>
      <c r="AS688" s="14">
        <v>5.8065196764120398E-2</v>
      </c>
      <c r="AT688" s="14">
        <v>5.3191052270741002E-2</v>
      </c>
      <c r="AU688" s="14">
        <v>5.0295435247117402E-2</v>
      </c>
      <c r="AV688" s="14">
        <v>3.1781902184151001E-2</v>
      </c>
      <c r="AW688" s="14">
        <v>5.5203362817495501E-2</v>
      </c>
      <c r="AX688" s="14">
        <v>4.6317619752901301E-2</v>
      </c>
      <c r="AY688" s="14">
        <v>2.60207163076915E-2</v>
      </c>
      <c r="AZ688" s="14">
        <v>1.55143222835834E-2</v>
      </c>
      <c r="BA688" s="14">
        <v>2.3929397711347201E-2</v>
      </c>
      <c r="BB688" s="14"/>
      <c r="BC688" s="14">
        <v>5.5364312847229598E-2</v>
      </c>
      <c r="BD688" s="14">
        <v>6.81052837645168E-2</v>
      </c>
      <c r="BE688" s="14"/>
      <c r="BF688" s="14">
        <v>1.7678067052748499E-2</v>
      </c>
      <c r="BG688" s="14">
        <v>4.6193263742741797E-2</v>
      </c>
      <c r="BH688" s="14">
        <v>8.5279219253299093E-2</v>
      </c>
      <c r="BI688" s="14">
        <v>0.16885465068233399</v>
      </c>
      <c r="BJ688" s="14"/>
      <c r="BK688" s="14">
        <v>1.0909082872317099E-2</v>
      </c>
      <c r="BL688" s="14">
        <v>2.28151954899641E-2</v>
      </c>
      <c r="BM688" s="14">
        <v>5.06998600410863E-2</v>
      </c>
      <c r="BN688" s="14">
        <v>0.179220689521428</v>
      </c>
      <c r="BO688" s="14"/>
      <c r="BP688" s="14">
        <v>4.60290375867142E-2</v>
      </c>
      <c r="BQ688" s="14">
        <v>1.41582123800861E-3</v>
      </c>
      <c r="BR688" s="14">
        <v>2.44270601175549E-3</v>
      </c>
      <c r="BS688" s="14">
        <v>4.1577876977419497E-3</v>
      </c>
      <c r="BT688" s="14">
        <v>0.19876227505868299</v>
      </c>
    </row>
    <row r="689" spans="2:72" x14ac:dyDescent="0.35">
      <c r="B689" t="s">
        <v>102</v>
      </c>
      <c r="C689" s="14">
        <v>1.1687069029369199E-2</v>
      </c>
      <c r="D689" s="14">
        <v>9.0646197635383292E-3</v>
      </c>
      <c r="E689" s="14">
        <v>1.4297494147621499E-2</v>
      </c>
      <c r="F689" s="14"/>
      <c r="G689" s="14">
        <v>1.2469345753888901E-2</v>
      </c>
      <c r="H689" s="14">
        <v>1.15273683669834E-2</v>
      </c>
      <c r="I689" s="14">
        <v>1.54366040357837E-2</v>
      </c>
      <c r="J689" s="14">
        <v>1.2516521741852599E-2</v>
      </c>
      <c r="K689" s="14">
        <v>1.3004831367583699E-2</v>
      </c>
      <c r="L689" s="14">
        <v>6.6880226479043899E-3</v>
      </c>
      <c r="M689" s="14"/>
      <c r="N689" s="14">
        <v>7.3369063167670898E-3</v>
      </c>
      <c r="O689" s="14">
        <v>1.1981558812222799E-2</v>
      </c>
      <c r="P689" s="14">
        <v>7.9230249723789108E-3</v>
      </c>
      <c r="Q689" s="14">
        <v>1.85056322462267E-2</v>
      </c>
      <c r="R689" s="14"/>
      <c r="S689" s="14">
        <v>9.9128794864924499E-3</v>
      </c>
      <c r="T689" s="14">
        <v>1.18668579907467E-2</v>
      </c>
      <c r="U689" s="14">
        <v>1.2507880048089301E-2</v>
      </c>
      <c r="V689" s="14">
        <v>1.5717928611130201E-2</v>
      </c>
      <c r="W689" s="14">
        <v>2.01778625687495E-2</v>
      </c>
      <c r="X689" s="14">
        <v>9.4121135623775592E-3</v>
      </c>
      <c r="Y689" s="14">
        <v>1.23755085649657E-2</v>
      </c>
      <c r="Z689" s="14">
        <v>1.0010739294386201E-2</v>
      </c>
      <c r="AA689" s="14">
        <v>9.7805876060506908E-3</v>
      </c>
      <c r="AB689" s="14">
        <v>7.15013916456837E-3</v>
      </c>
      <c r="AC689" s="14">
        <v>1.0073379191478E-2</v>
      </c>
      <c r="AD689" s="14">
        <v>1.5633301734475101E-2</v>
      </c>
      <c r="AE689" s="14"/>
      <c r="AF689" s="14">
        <v>1.9880873198190801E-2</v>
      </c>
      <c r="AG689" s="14">
        <v>1.02478544555142E-2</v>
      </c>
      <c r="AH689" s="14">
        <v>8.8722648944781803E-3</v>
      </c>
      <c r="AI689" s="14">
        <v>5.8298453594609499E-3</v>
      </c>
      <c r="AJ689" s="14">
        <v>1.2039590908416E-2</v>
      </c>
      <c r="AK689" s="14"/>
      <c r="AL689" s="14">
        <v>0.112387054268573</v>
      </c>
      <c r="AM689" s="14">
        <v>3.2573996103676499E-2</v>
      </c>
      <c r="AN689" s="14">
        <v>2.2047684384019901E-2</v>
      </c>
      <c r="AO689" s="14">
        <v>1.3198567644441E-2</v>
      </c>
      <c r="AP689" s="14">
        <v>1.03465229534265E-2</v>
      </c>
      <c r="AQ689" s="14">
        <v>8.4928743346361305E-3</v>
      </c>
      <c r="AR689" s="14">
        <v>7.5959958665126701E-3</v>
      </c>
      <c r="AS689" s="14">
        <v>6.4649211890900997E-3</v>
      </c>
      <c r="AT689" s="14">
        <v>5.5912628524659898E-3</v>
      </c>
      <c r="AU689" s="14">
        <v>1.5960915615235299E-2</v>
      </c>
      <c r="AV689" s="14">
        <v>6.1640142009911497E-3</v>
      </c>
      <c r="AW689" s="14">
        <v>6.5928170367983699E-3</v>
      </c>
      <c r="AX689" s="14">
        <v>3.05965973203039E-3</v>
      </c>
      <c r="AY689" s="14">
        <v>0</v>
      </c>
      <c r="AZ689" s="14">
        <v>0</v>
      </c>
      <c r="BA689" s="14">
        <v>5.9856830778315401E-3</v>
      </c>
      <c r="BB689" s="14"/>
      <c r="BC689" s="14">
        <v>7.4564112242805304E-3</v>
      </c>
      <c r="BD689" s="14">
        <v>1.3541109442036001E-2</v>
      </c>
      <c r="BE689" s="14"/>
      <c r="BF689" s="14">
        <v>2.1661189897577799E-3</v>
      </c>
      <c r="BG689" s="14">
        <v>4.8048439778873402E-3</v>
      </c>
      <c r="BH689" s="14">
        <v>1.0578436011826E-2</v>
      </c>
      <c r="BI689" s="14">
        <v>5.1948103920329801E-2</v>
      </c>
      <c r="BJ689" s="14"/>
      <c r="BK689" s="14">
        <v>4.1849494303872296E-3</v>
      </c>
      <c r="BL689" s="14">
        <v>3.7793899001735101E-3</v>
      </c>
      <c r="BM689" s="14">
        <v>8.5666499478421806E-3</v>
      </c>
      <c r="BN689" s="14">
        <v>3.1644154018404098E-2</v>
      </c>
      <c r="BO689" s="14"/>
      <c r="BP689" s="14">
        <v>8.9695894575608504E-3</v>
      </c>
      <c r="BQ689" s="14">
        <v>1.07065250103545E-2</v>
      </c>
      <c r="BR689" s="14">
        <v>1.26389479209733E-3</v>
      </c>
      <c r="BS689" s="14">
        <v>5.3644036547143795E-4</v>
      </c>
      <c r="BT689" s="14">
        <v>2.91262651782884E-2</v>
      </c>
    </row>
    <row r="690" spans="2:72" x14ac:dyDescent="0.35">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row>
    <row r="691" spans="2:72" x14ac:dyDescent="0.35">
      <c r="B691" s="6" t="s">
        <v>290</v>
      </c>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row>
    <row r="692" spans="2:72" x14ac:dyDescent="0.35">
      <c r="B692" s="21" t="s">
        <v>106</v>
      </c>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row>
    <row r="693" spans="2:72" x14ac:dyDescent="0.35">
      <c r="B693" t="s">
        <v>288</v>
      </c>
      <c r="C693" s="14">
        <v>0.28093794659535498</v>
      </c>
      <c r="D693" s="14">
        <v>0.33887959380757698</v>
      </c>
      <c r="E693" s="14">
        <v>0.22492740090260799</v>
      </c>
      <c r="F693" s="14"/>
      <c r="G693" s="14">
        <v>0.22241182700649101</v>
      </c>
      <c r="H693" s="14">
        <v>0.26785998434034503</v>
      </c>
      <c r="I693" s="14">
        <v>0.26852146272916799</v>
      </c>
      <c r="J693" s="14">
        <v>0.23667746298617101</v>
      </c>
      <c r="K693" s="14">
        <v>0.28662801617382599</v>
      </c>
      <c r="L693" s="14">
        <v>0.37256062381146399</v>
      </c>
      <c r="M693" s="14"/>
      <c r="N693" s="14">
        <v>0.381107011696044</v>
      </c>
      <c r="O693" s="14">
        <v>0.26906958304027501</v>
      </c>
      <c r="P693" s="14">
        <v>0.25713243256920398</v>
      </c>
      <c r="Q693" s="14">
        <v>0.20483102655233901</v>
      </c>
      <c r="R693" s="14"/>
      <c r="S693" s="14">
        <v>0.32462201912177702</v>
      </c>
      <c r="T693" s="14">
        <v>0.28403723238647699</v>
      </c>
      <c r="U693" s="14">
        <v>0.28576451680534698</v>
      </c>
      <c r="V693" s="14">
        <v>0.265620618400637</v>
      </c>
      <c r="W693" s="14">
        <v>0.26866130553751999</v>
      </c>
      <c r="X693" s="14">
        <v>0.24566535056376401</v>
      </c>
      <c r="Y693" s="14">
        <v>0.27551098887140602</v>
      </c>
      <c r="Z693" s="14">
        <v>0.25310724466998002</v>
      </c>
      <c r="AA693" s="14">
        <v>0.26743779401384998</v>
      </c>
      <c r="AB693" s="14">
        <v>0.31200180424409502</v>
      </c>
      <c r="AC693" s="14">
        <v>0.25281795469378798</v>
      </c>
      <c r="AD693" s="14">
        <v>0.28593272821884702</v>
      </c>
      <c r="AE693" s="14"/>
      <c r="AF693" s="14">
        <v>0.222515517670721</v>
      </c>
      <c r="AG693" s="14">
        <v>0.22272107965971299</v>
      </c>
      <c r="AH693" s="14">
        <v>0.32058919529649799</v>
      </c>
      <c r="AI693" s="14">
        <v>0.37460827047933298</v>
      </c>
      <c r="AJ693" s="14">
        <v>0.48295000538553901</v>
      </c>
      <c r="AK693" s="14"/>
      <c r="AL693" s="14">
        <v>4.8000256361760599E-2</v>
      </c>
      <c r="AM693" s="14">
        <v>0.15606210853853</v>
      </c>
      <c r="AN693" s="14">
        <v>0.19716748627606701</v>
      </c>
      <c r="AO693" s="14">
        <v>0.25358578737547199</v>
      </c>
      <c r="AP693" s="14">
        <v>0.222594843893688</v>
      </c>
      <c r="AQ693" s="14">
        <v>0.243759609326298</v>
      </c>
      <c r="AR693" s="14">
        <v>0.267546108303372</v>
      </c>
      <c r="AS693" s="14">
        <v>0.28188958753983501</v>
      </c>
      <c r="AT693" s="14">
        <v>0.258051764204972</v>
      </c>
      <c r="AU693" s="14">
        <v>0.32651338459401502</v>
      </c>
      <c r="AV693" s="14">
        <v>0.31297610131168402</v>
      </c>
      <c r="AW693" s="14">
        <v>0.318179786139692</v>
      </c>
      <c r="AX693" s="14">
        <v>0.35332021416871801</v>
      </c>
      <c r="AY693" s="14">
        <v>0.38046446469678702</v>
      </c>
      <c r="AZ693" s="14">
        <v>0.41039173427291598</v>
      </c>
      <c r="BA693" s="14">
        <v>0.48788518172969703</v>
      </c>
      <c r="BB693" s="14"/>
      <c r="BC693" s="14">
        <v>0.31735912255721299</v>
      </c>
      <c r="BD693" s="14">
        <v>0.26497675681798499</v>
      </c>
      <c r="BE693" s="14"/>
      <c r="BF693" s="14">
        <v>0.43358523706572599</v>
      </c>
      <c r="BG693" s="14">
        <v>0.29187882739943299</v>
      </c>
      <c r="BH693" s="14">
        <v>0.190982120453905</v>
      </c>
      <c r="BI693" s="14">
        <v>0.102325961561382</v>
      </c>
      <c r="BJ693" s="14"/>
      <c r="BK693" s="14">
        <v>0.485319096548958</v>
      </c>
      <c r="BL693" s="14">
        <v>0.33742806418402199</v>
      </c>
      <c r="BM693" s="14">
        <v>0.22670050580347001</v>
      </c>
      <c r="BN693" s="14">
        <v>0.101120635343025</v>
      </c>
      <c r="BO693" s="14"/>
      <c r="BP693" s="14">
        <v>0.20450179820428999</v>
      </c>
      <c r="BQ693" s="14">
        <v>0.27999616444835701</v>
      </c>
      <c r="BR693" s="14">
        <v>0.41142933519615399</v>
      </c>
      <c r="BS693" s="14">
        <v>0.57121440285026603</v>
      </c>
      <c r="BT693" s="14">
        <v>2.5556344756468799E-2</v>
      </c>
    </row>
    <row r="694" spans="2:72" x14ac:dyDescent="0.35">
      <c r="B694" t="s">
        <v>134</v>
      </c>
      <c r="C694" s="14">
        <v>0.31635568503358003</v>
      </c>
      <c r="D694" s="14">
        <v>0.34087562165743102</v>
      </c>
      <c r="E694" s="14">
        <v>0.292857253910279</v>
      </c>
      <c r="F694" s="14"/>
      <c r="G694" s="14">
        <v>0.289245228903042</v>
      </c>
      <c r="H694" s="14">
        <v>0.30925001904071497</v>
      </c>
      <c r="I694" s="14">
        <v>0.29574362888991701</v>
      </c>
      <c r="J694" s="14">
        <v>0.32061730088456297</v>
      </c>
      <c r="K694" s="14">
        <v>0.35232280109934599</v>
      </c>
      <c r="L694" s="14">
        <v>0.32930792427998501</v>
      </c>
      <c r="M694" s="14"/>
      <c r="N694" s="14">
        <v>0.33480785383065897</v>
      </c>
      <c r="O694" s="14">
        <v>0.34650798735211802</v>
      </c>
      <c r="P694" s="14">
        <v>0.30980823571265897</v>
      </c>
      <c r="Q694" s="14">
        <v>0.271234788700629</v>
      </c>
      <c r="R694" s="14"/>
      <c r="S694" s="14">
        <v>0.31076569277990101</v>
      </c>
      <c r="T694" s="14">
        <v>0.33801032929142699</v>
      </c>
      <c r="U694" s="14">
        <v>0.28427475292677701</v>
      </c>
      <c r="V694" s="14">
        <v>0.33744099010003997</v>
      </c>
      <c r="W694" s="14">
        <v>0.27821018752105298</v>
      </c>
      <c r="X694" s="14">
        <v>0.31160983131178599</v>
      </c>
      <c r="Y694" s="14">
        <v>0.30805350477446097</v>
      </c>
      <c r="Z694" s="14">
        <v>0.320652106951274</v>
      </c>
      <c r="AA694" s="14">
        <v>0.34591825498308398</v>
      </c>
      <c r="AB694" s="14">
        <v>0.330465538041047</v>
      </c>
      <c r="AC694" s="14">
        <v>0.28397207115850698</v>
      </c>
      <c r="AD694" s="14">
        <v>0.29371274576571998</v>
      </c>
      <c r="AE694" s="14"/>
      <c r="AF694" s="14">
        <v>0.29382785617787199</v>
      </c>
      <c r="AG694" s="14">
        <v>0.342169187365784</v>
      </c>
      <c r="AH694" s="14">
        <v>0.32628593540072098</v>
      </c>
      <c r="AI694" s="14">
        <v>0.319189548909871</v>
      </c>
      <c r="AJ694" s="14">
        <v>0.28725574233745499</v>
      </c>
      <c r="AK694" s="14"/>
      <c r="AL694" s="14">
        <v>0.17813197373176701</v>
      </c>
      <c r="AM694" s="14">
        <v>0.24027727805884</v>
      </c>
      <c r="AN694" s="14">
        <v>0.27097060409058699</v>
      </c>
      <c r="AO694" s="14">
        <v>0.289159276647244</v>
      </c>
      <c r="AP694" s="14">
        <v>0.28674643514945902</v>
      </c>
      <c r="AQ694" s="14">
        <v>0.31803030657289699</v>
      </c>
      <c r="AR694" s="14">
        <v>0.308243580347701</v>
      </c>
      <c r="AS694" s="14">
        <v>0.33852611602626198</v>
      </c>
      <c r="AT694" s="14">
        <v>0.363331248626234</v>
      </c>
      <c r="AU694" s="14">
        <v>0.33863080524634998</v>
      </c>
      <c r="AV694" s="14">
        <v>0.34698010725014</v>
      </c>
      <c r="AW694" s="14">
        <v>0.37005264802061399</v>
      </c>
      <c r="AX694" s="14">
        <v>0.34952156331338002</v>
      </c>
      <c r="AY694" s="14">
        <v>0.36530642819495501</v>
      </c>
      <c r="AZ694" s="14">
        <v>0.352663962411364</v>
      </c>
      <c r="BA694" s="14">
        <v>0.32560514805028101</v>
      </c>
      <c r="BB694" s="14"/>
      <c r="BC694" s="14">
        <v>0.314129250260961</v>
      </c>
      <c r="BD694" s="14">
        <v>0.31733139619595202</v>
      </c>
      <c r="BE694" s="14"/>
      <c r="BF694" s="14">
        <v>0.37784149923194399</v>
      </c>
      <c r="BG694" s="14">
        <v>0.35824572887471301</v>
      </c>
      <c r="BH694" s="14">
        <v>0.27538970725409401</v>
      </c>
      <c r="BI694" s="14">
        <v>0.15784446478848099</v>
      </c>
      <c r="BJ694" s="14"/>
      <c r="BK694" s="14">
        <v>0.35382887386876499</v>
      </c>
      <c r="BL694" s="14">
        <v>0.40394811208165698</v>
      </c>
      <c r="BM694" s="14">
        <v>0.32108806008973101</v>
      </c>
      <c r="BN694" s="14">
        <v>0.19309755519386701</v>
      </c>
      <c r="BO694" s="14"/>
      <c r="BP694" s="14">
        <v>0.350951422103295</v>
      </c>
      <c r="BQ694" s="14">
        <v>0.47305226347872298</v>
      </c>
      <c r="BR694" s="14">
        <v>0.42810256829149101</v>
      </c>
      <c r="BS694" s="14">
        <v>0.342393781715432</v>
      </c>
      <c r="BT694" s="14">
        <v>0.122498284538786</v>
      </c>
    </row>
    <row r="695" spans="2:72" x14ac:dyDescent="0.35">
      <c r="B695" t="s">
        <v>133</v>
      </c>
      <c r="C695" s="14">
        <v>0.26414723166498499</v>
      </c>
      <c r="D695" s="14">
        <v>0.22255425670478901</v>
      </c>
      <c r="E695" s="14">
        <v>0.305155573000922</v>
      </c>
      <c r="F695" s="14"/>
      <c r="G695" s="14">
        <v>0.28435058887001002</v>
      </c>
      <c r="H695" s="14">
        <v>0.277051101797327</v>
      </c>
      <c r="I695" s="14">
        <v>0.27579308859901103</v>
      </c>
      <c r="J695" s="14">
        <v>0.29611440162746899</v>
      </c>
      <c r="K695" s="14">
        <v>0.24784146209199701</v>
      </c>
      <c r="L695" s="14">
        <v>0.21577348323117099</v>
      </c>
      <c r="M695" s="14"/>
      <c r="N695" s="14">
        <v>0.198184574351319</v>
      </c>
      <c r="O695" s="14">
        <v>0.26707769805037002</v>
      </c>
      <c r="P695" s="14">
        <v>0.287024117138096</v>
      </c>
      <c r="Q695" s="14">
        <v>0.313324439811413</v>
      </c>
      <c r="R695" s="14"/>
      <c r="S695" s="14">
        <v>0.23140585546154099</v>
      </c>
      <c r="T695" s="14">
        <v>0.250755021265953</v>
      </c>
      <c r="U695" s="14">
        <v>0.27667497291305099</v>
      </c>
      <c r="V695" s="14">
        <v>0.25088483108772702</v>
      </c>
      <c r="W695" s="14">
        <v>0.29087824113505401</v>
      </c>
      <c r="X695" s="14">
        <v>0.297237635070422</v>
      </c>
      <c r="Y695" s="14">
        <v>0.25771923066901298</v>
      </c>
      <c r="Z695" s="14">
        <v>0.289759001225256</v>
      </c>
      <c r="AA695" s="14">
        <v>0.26060257714753299</v>
      </c>
      <c r="AB695" s="14">
        <v>0.23538597521083801</v>
      </c>
      <c r="AC695" s="14">
        <v>0.31682417823391501</v>
      </c>
      <c r="AD695" s="14">
        <v>0.31437677815388299</v>
      </c>
      <c r="AE695" s="14"/>
      <c r="AF695" s="14">
        <v>0.30235969663177098</v>
      </c>
      <c r="AG695" s="14">
        <v>0.28569800884843899</v>
      </c>
      <c r="AH695" s="14">
        <v>0.24808644980959799</v>
      </c>
      <c r="AI695" s="14">
        <v>0.20950899902550299</v>
      </c>
      <c r="AJ695" s="14">
        <v>0.13127365186713899</v>
      </c>
      <c r="AK695" s="14"/>
      <c r="AL695" s="14">
        <v>0.32373891299705299</v>
      </c>
      <c r="AM695" s="14">
        <v>0.37408058282504397</v>
      </c>
      <c r="AN695" s="14">
        <v>0.32266072996999401</v>
      </c>
      <c r="AO695" s="14">
        <v>0.29395538727968601</v>
      </c>
      <c r="AP695" s="14">
        <v>0.326166184133448</v>
      </c>
      <c r="AQ695" s="14">
        <v>0.292925438398424</v>
      </c>
      <c r="AR695" s="14">
        <v>0.27971831612709103</v>
      </c>
      <c r="AS695" s="14">
        <v>0.24286712014703499</v>
      </c>
      <c r="AT695" s="14">
        <v>0.25140585816981897</v>
      </c>
      <c r="AU695" s="14">
        <v>0.21065476497213501</v>
      </c>
      <c r="AV695" s="14">
        <v>0.25134414935328397</v>
      </c>
      <c r="AW695" s="14">
        <v>0.227139046749019</v>
      </c>
      <c r="AX695" s="14">
        <v>0.21768875156284101</v>
      </c>
      <c r="AY695" s="14">
        <v>0.16099100907480501</v>
      </c>
      <c r="AZ695" s="14">
        <v>0.16054026860960999</v>
      </c>
      <c r="BA695" s="14">
        <v>0.12832729553307701</v>
      </c>
      <c r="BB695" s="14"/>
      <c r="BC695" s="14">
        <v>0.24043983256075799</v>
      </c>
      <c r="BD695" s="14">
        <v>0.27453674507956199</v>
      </c>
      <c r="BE695" s="14"/>
      <c r="BF695" s="14">
        <v>0.14708679826598001</v>
      </c>
      <c r="BG695" s="14">
        <v>0.25229932528515497</v>
      </c>
      <c r="BH695" s="14">
        <v>0.34632011771010202</v>
      </c>
      <c r="BI695" s="14">
        <v>0.38394388165451498</v>
      </c>
      <c r="BJ695" s="14"/>
      <c r="BK695" s="14">
        <v>0.134493136828191</v>
      </c>
      <c r="BL695" s="14">
        <v>0.197369980755807</v>
      </c>
      <c r="BM695" s="14">
        <v>0.31168627844059899</v>
      </c>
      <c r="BN695" s="14">
        <v>0.38334239317164498</v>
      </c>
      <c r="BO695" s="14"/>
      <c r="BP695" s="14">
        <v>0.32453176944235002</v>
      </c>
      <c r="BQ695" s="14">
        <v>0.220693924778184</v>
      </c>
      <c r="BR695" s="14">
        <v>0.15555580191760199</v>
      </c>
      <c r="BS695" s="14">
        <v>7.7227925356969998E-2</v>
      </c>
      <c r="BT695" s="14">
        <v>0.45542727071833999</v>
      </c>
    </row>
    <row r="696" spans="2:72" x14ac:dyDescent="0.35">
      <c r="B696" t="s">
        <v>132</v>
      </c>
      <c r="C696" s="14">
        <v>8.0693151879443106E-2</v>
      </c>
      <c r="D696" s="14">
        <v>6.1250837827621502E-2</v>
      </c>
      <c r="E696" s="14">
        <v>9.8786526454840304E-2</v>
      </c>
      <c r="F696" s="14"/>
      <c r="G696" s="14">
        <v>0.131294003765101</v>
      </c>
      <c r="H696" s="14">
        <v>8.7666747909509304E-2</v>
      </c>
      <c r="I696" s="14">
        <v>8.6136402614984994E-2</v>
      </c>
      <c r="J696" s="14">
        <v>8.2990965252712295E-2</v>
      </c>
      <c r="K696" s="14">
        <v>6.5804383699278698E-2</v>
      </c>
      <c r="L696" s="14">
        <v>4.5186875012203503E-2</v>
      </c>
      <c r="M696" s="14"/>
      <c r="N696" s="14">
        <v>4.7475516684641103E-2</v>
      </c>
      <c r="O696" s="14">
        <v>7.5993185416015296E-2</v>
      </c>
      <c r="P696" s="14">
        <v>8.6100303849576607E-2</v>
      </c>
      <c r="Q696" s="14">
        <v>0.117494997150922</v>
      </c>
      <c r="R696" s="14"/>
      <c r="S696" s="14">
        <v>9.1823020091070698E-2</v>
      </c>
      <c r="T696" s="14">
        <v>7.4663685602086596E-2</v>
      </c>
      <c r="U696" s="14">
        <v>7.7606749402959793E-2</v>
      </c>
      <c r="V696" s="14">
        <v>9.13769289986507E-2</v>
      </c>
      <c r="W696" s="14">
        <v>8.5472665765664493E-2</v>
      </c>
      <c r="X696" s="14">
        <v>8.0301781986814105E-2</v>
      </c>
      <c r="Y696" s="14">
        <v>9.4688137764317101E-2</v>
      </c>
      <c r="Z696" s="14">
        <v>8.1611616145039298E-2</v>
      </c>
      <c r="AA696" s="14">
        <v>8.1169689601744699E-2</v>
      </c>
      <c r="AB696" s="14">
        <v>6.6092504509524294E-2</v>
      </c>
      <c r="AC696" s="14">
        <v>5.9835549607537501E-2</v>
      </c>
      <c r="AD696" s="14">
        <v>5.9295746229878002E-2</v>
      </c>
      <c r="AE696" s="14"/>
      <c r="AF696" s="14">
        <v>9.39531043880798E-2</v>
      </c>
      <c r="AG696" s="14">
        <v>9.7608621059445996E-2</v>
      </c>
      <c r="AH696" s="14">
        <v>6.3635429706858496E-2</v>
      </c>
      <c r="AI696" s="14">
        <v>5.8997006000930302E-2</v>
      </c>
      <c r="AJ696" s="14">
        <v>5.2894493907829597E-2</v>
      </c>
      <c r="AK696" s="14"/>
      <c r="AL696" s="14">
        <v>0.176288884885243</v>
      </c>
      <c r="AM696" s="14">
        <v>0.132577799789453</v>
      </c>
      <c r="AN696" s="14">
        <v>0.10201212669476201</v>
      </c>
      <c r="AO696" s="14">
        <v>9.4901529068570897E-2</v>
      </c>
      <c r="AP696" s="14">
        <v>0.10706371927073299</v>
      </c>
      <c r="AQ696" s="14">
        <v>7.8254761828908198E-2</v>
      </c>
      <c r="AR696" s="14">
        <v>8.9498826927482303E-2</v>
      </c>
      <c r="AS696" s="14">
        <v>8.2633450393126306E-2</v>
      </c>
      <c r="AT696" s="14">
        <v>7.2822081588968496E-2</v>
      </c>
      <c r="AU696" s="14">
        <v>6.9323904590832E-2</v>
      </c>
      <c r="AV696" s="14">
        <v>6.5984803271705597E-2</v>
      </c>
      <c r="AW696" s="14">
        <v>5.3168570149268603E-2</v>
      </c>
      <c r="AX696" s="14">
        <v>4.6224641217128E-2</v>
      </c>
      <c r="AY696" s="14">
        <v>6.7296549340464806E-2</v>
      </c>
      <c r="AZ696" s="14">
        <v>6.0889712422526103E-2</v>
      </c>
      <c r="BA696" s="14">
        <v>3.4711830767915099E-2</v>
      </c>
      <c r="BB696" s="14"/>
      <c r="BC696" s="14">
        <v>7.7083849496897602E-2</v>
      </c>
      <c r="BD696" s="14">
        <v>8.2274889941719095E-2</v>
      </c>
      <c r="BE696" s="14"/>
      <c r="BF696" s="14">
        <v>3.0042303892868098E-2</v>
      </c>
      <c r="BG696" s="14">
        <v>6.4690076604470501E-2</v>
      </c>
      <c r="BH696" s="14">
        <v>0.112856081402544</v>
      </c>
      <c r="BI696" s="14">
        <v>0.16705018879922501</v>
      </c>
      <c r="BJ696" s="14"/>
      <c r="BK696" s="14">
        <v>2.0527506121907499E-2</v>
      </c>
      <c r="BL696" s="14">
        <v>4.08075234070846E-2</v>
      </c>
      <c r="BM696" s="14">
        <v>9.7763862996662093E-2</v>
      </c>
      <c r="BN696" s="14">
        <v>0.15179412303428699</v>
      </c>
      <c r="BO696" s="14"/>
      <c r="BP696" s="14">
        <v>8.1039321257370706E-2</v>
      </c>
      <c r="BQ696" s="14">
        <v>1.54865678281472E-2</v>
      </c>
      <c r="BR696" s="14">
        <v>3.7285814015404501E-3</v>
      </c>
      <c r="BS696" s="14">
        <v>6.6038224497624899E-3</v>
      </c>
      <c r="BT696" s="14">
        <v>0.219586312105465</v>
      </c>
    </row>
    <row r="697" spans="2:72" x14ac:dyDescent="0.35">
      <c r="B697" t="s">
        <v>289</v>
      </c>
      <c r="C697" s="14">
        <v>4.7125283828706399E-2</v>
      </c>
      <c r="D697" s="14">
        <v>2.7924049548333298E-2</v>
      </c>
      <c r="E697" s="14">
        <v>6.5314022589912701E-2</v>
      </c>
      <c r="F697" s="14"/>
      <c r="G697" s="14">
        <v>5.7346869650455802E-2</v>
      </c>
      <c r="H697" s="14">
        <v>4.68382040809973E-2</v>
      </c>
      <c r="I697" s="14">
        <v>5.9558364419136298E-2</v>
      </c>
      <c r="J697" s="14">
        <v>5.3221642343453002E-2</v>
      </c>
      <c r="K697" s="14">
        <v>3.6845910366729302E-2</v>
      </c>
      <c r="L697" s="14">
        <v>3.2406134064888001E-2</v>
      </c>
      <c r="M697" s="14"/>
      <c r="N697" s="14">
        <v>3.2713976715486801E-2</v>
      </c>
      <c r="O697" s="14">
        <v>3.3070190090144301E-2</v>
      </c>
      <c r="P697" s="14">
        <v>5.08586287306751E-2</v>
      </c>
      <c r="Q697" s="14">
        <v>7.3820112496160606E-2</v>
      </c>
      <c r="R697" s="14"/>
      <c r="S697" s="14">
        <v>3.2313663935025598E-2</v>
      </c>
      <c r="T697" s="14">
        <v>4.6594609151191103E-2</v>
      </c>
      <c r="U697" s="14">
        <v>6.4951402729044594E-2</v>
      </c>
      <c r="V697" s="14">
        <v>3.7532158867311698E-2</v>
      </c>
      <c r="W697" s="14">
        <v>5.15848782559995E-2</v>
      </c>
      <c r="X697" s="14">
        <v>5.4367100907891597E-2</v>
      </c>
      <c r="Y697" s="14">
        <v>5.6136270299235798E-2</v>
      </c>
      <c r="Z697" s="14">
        <v>5.0021380857479598E-2</v>
      </c>
      <c r="AA697" s="14">
        <v>3.71083615227999E-2</v>
      </c>
      <c r="AB697" s="14">
        <v>4.5878370335392299E-2</v>
      </c>
      <c r="AC697" s="14">
        <v>7.6593669137239404E-2</v>
      </c>
      <c r="AD697" s="14">
        <v>3.1048699897196299E-2</v>
      </c>
      <c r="AE697" s="14"/>
      <c r="AF697" s="14">
        <v>6.8526365495179598E-2</v>
      </c>
      <c r="AG697" s="14">
        <v>4.2669170363475603E-2</v>
      </c>
      <c r="AH697" s="14">
        <v>3.3910094923885997E-2</v>
      </c>
      <c r="AI697" s="14">
        <v>3.3776668353776899E-2</v>
      </c>
      <c r="AJ697" s="14">
        <v>2.73510399731434E-2</v>
      </c>
      <c r="AK697" s="14"/>
      <c r="AL697" s="14">
        <v>0.14882256909125</v>
      </c>
      <c r="AM697" s="14">
        <v>7.26289972631117E-2</v>
      </c>
      <c r="AN697" s="14">
        <v>8.8327858803540202E-2</v>
      </c>
      <c r="AO697" s="14">
        <v>5.1291278244078198E-2</v>
      </c>
      <c r="AP697" s="14">
        <v>4.8679029009343601E-2</v>
      </c>
      <c r="AQ697" s="14">
        <v>6.0576405782889302E-2</v>
      </c>
      <c r="AR697" s="14">
        <v>5.2795564217682403E-2</v>
      </c>
      <c r="AS697" s="14">
        <v>4.6159757479459003E-2</v>
      </c>
      <c r="AT697" s="14">
        <v>4.4910616330028602E-2</v>
      </c>
      <c r="AU697" s="14">
        <v>3.8727423202106599E-2</v>
      </c>
      <c r="AV697" s="14">
        <v>2.0243608963028702E-2</v>
      </c>
      <c r="AW697" s="14">
        <v>2.7075546898785201E-2</v>
      </c>
      <c r="AX697" s="14">
        <v>3.01851700059028E-2</v>
      </c>
      <c r="AY697" s="14">
        <v>2.5941548692988599E-2</v>
      </c>
      <c r="AZ697" s="14">
        <v>1.55143222835834E-2</v>
      </c>
      <c r="BA697" s="14">
        <v>1.7553497266862901E-2</v>
      </c>
      <c r="BB697" s="14"/>
      <c r="BC697" s="14">
        <v>4.2566576633296702E-2</v>
      </c>
      <c r="BD697" s="14">
        <v>4.9123088368614599E-2</v>
      </c>
      <c r="BE697" s="14"/>
      <c r="BF697" s="14">
        <v>1.0150772821637699E-2</v>
      </c>
      <c r="BG697" s="14">
        <v>3.0701090561932799E-2</v>
      </c>
      <c r="BH697" s="14">
        <v>6.2447176095186401E-2</v>
      </c>
      <c r="BI697" s="14">
        <v>0.138391772090106</v>
      </c>
      <c r="BJ697" s="14"/>
      <c r="BK697" s="14">
        <v>4.2882900346868603E-3</v>
      </c>
      <c r="BL697" s="14">
        <v>1.59907673184174E-2</v>
      </c>
      <c r="BM697" s="14">
        <v>3.5443004393893397E-2</v>
      </c>
      <c r="BN697" s="14">
        <v>0.139023524185762</v>
      </c>
      <c r="BO697" s="14"/>
      <c r="BP697" s="14">
        <v>2.92996607286534E-2</v>
      </c>
      <c r="BQ697" s="14">
        <v>2.2803236438531998E-3</v>
      </c>
      <c r="BR697" s="14">
        <v>1.18371319321376E-3</v>
      </c>
      <c r="BS697" s="14">
        <v>2.0684071026281499E-3</v>
      </c>
      <c r="BT697" s="14">
        <v>0.15013216088478001</v>
      </c>
    </row>
    <row r="698" spans="2:72" x14ac:dyDescent="0.35">
      <c r="B698" t="s">
        <v>102</v>
      </c>
      <c r="C698" s="14">
        <v>1.07407009979312E-2</v>
      </c>
      <c r="D698" s="14">
        <v>8.5156404542476201E-3</v>
      </c>
      <c r="E698" s="14">
        <v>1.29592231414376E-2</v>
      </c>
      <c r="F698" s="14"/>
      <c r="G698" s="14">
        <v>1.5351481804900299E-2</v>
      </c>
      <c r="H698" s="14">
        <v>1.1333942831106799E-2</v>
      </c>
      <c r="I698" s="14">
        <v>1.42470527477822E-2</v>
      </c>
      <c r="J698" s="14">
        <v>1.03782269056328E-2</v>
      </c>
      <c r="K698" s="14">
        <v>1.05574265688234E-2</v>
      </c>
      <c r="L698" s="14">
        <v>4.7649596002882297E-3</v>
      </c>
      <c r="M698" s="14"/>
      <c r="N698" s="14">
        <v>5.7110667218500102E-3</v>
      </c>
      <c r="O698" s="14">
        <v>8.2813560510770004E-3</v>
      </c>
      <c r="P698" s="14">
        <v>9.0762819997891892E-3</v>
      </c>
      <c r="Q698" s="14">
        <v>1.92946352885368E-2</v>
      </c>
      <c r="R698" s="14"/>
      <c r="S698" s="14">
        <v>9.0697486106846702E-3</v>
      </c>
      <c r="T698" s="14">
        <v>5.9391223028659101E-3</v>
      </c>
      <c r="U698" s="14">
        <v>1.0727605222820499E-2</v>
      </c>
      <c r="V698" s="14">
        <v>1.7144472545633199E-2</v>
      </c>
      <c r="W698" s="14">
        <v>2.5192721784709202E-2</v>
      </c>
      <c r="X698" s="14">
        <v>1.08183001593229E-2</v>
      </c>
      <c r="Y698" s="14">
        <v>7.8918676215665104E-3</v>
      </c>
      <c r="Z698" s="14">
        <v>4.8486501509702497E-3</v>
      </c>
      <c r="AA698" s="14">
        <v>7.7633227309879503E-3</v>
      </c>
      <c r="AB698" s="14">
        <v>1.0175807659103701E-2</v>
      </c>
      <c r="AC698" s="14">
        <v>9.9565771690123192E-3</v>
      </c>
      <c r="AD698" s="14">
        <v>1.5633301734475101E-2</v>
      </c>
      <c r="AE698" s="14"/>
      <c r="AF698" s="14">
        <v>1.8817459636377501E-2</v>
      </c>
      <c r="AG698" s="14">
        <v>9.13393270314229E-3</v>
      </c>
      <c r="AH698" s="14">
        <v>7.4928948624383603E-3</v>
      </c>
      <c r="AI698" s="14">
        <v>3.9195072305859202E-3</v>
      </c>
      <c r="AJ698" s="14">
        <v>1.8275066528894001E-2</v>
      </c>
      <c r="AK698" s="14"/>
      <c r="AL698" s="14">
        <v>0.12501740293292801</v>
      </c>
      <c r="AM698" s="14">
        <v>2.4373233525020299E-2</v>
      </c>
      <c r="AN698" s="14">
        <v>1.88611941650501E-2</v>
      </c>
      <c r="AO698" s="14">
        <v>1.7106741384948599E-2</v>
      </c>
      <c r="AP698" s="14">
        <v>8.7497885433283802E-3</v>
      </c>
      <c r="AQ698" s="14">
        <v>6.4534780905842601E-3</v>
      </c>
      <c r="AR698" s="14">
        <v>2.1976040766719402E-3</v>
      </c>
      <c r="AS698" s="14">
        <v>7.9239684142824399E-3</v>
      </c>
      <c r="AT698" s="14">
        <v>9.4784310799782296E-3</v>
      </c>
      <c r="AU698" s="14">
        <v>1.6149717394560399E-2</v>
      </c>
      <c r="AV698" s="14">
        <v>2.4712298501581901E-3</v>
      </c>
      <c r="AW698" s="14">
        <v>4.3844020426206604E-3</v>
      </c>
      <c r="AX698" s="14">
        <v>3.05965973203039E-3</v>
      </c>
      <c r="AY698" s="14">
        <v>0</v>
      </c>
      <c r="AZ698" s="14">
        <v>0</v>
      </c>
      <c r="BA698" s="14">
        <v>5.9170466521666796E-3</v>
      </c>
      <c r="BB698" s="14"/>
      <c r="BC698" s="14">
        <v>8.4213684908742304E-3</v>
      </c>
      <c r="BD698" s="14">
        <v>1.17571235961671E-2</v>
      </c>
      <c r="BE698" s="14"/>
      <c r="BF698" s="14">
        <v>1.29338872184401E-3</v>
      </c>
      <c r="BG698" s="14">
        <v>2.1849512742954501E-3</v>
      </c>
      <c r="BH698" s="14">
        <v>1.2004797084168401E-2</v>
      </c>
      <c r="BI698" s="14">
        <v>5.0443731106290697E-2</v>
      </c>
      <c r="BJ698" s="14"/>
      <c r="BK698" s="14">
        <v>1.5430965974922201E-3</v>
      </c>
      <c r="BL698" s="14">
        <v>4.4555522530122299E-3</v>
      </c>
      <c r="BM698" s="14">
        <v>7.3182882756441803E-3</v>
      </c>
      <c r="BN698" s="14">
        <v>3.1621769071413897E-2</v>
      </c>
      <c r="BO698" s="14"/>
      <c r="BP698" s="14">
        <v>9.6760282640409798E-3</v>
      </c>
      <c r="BQ698" s="14">
        <v>8.4907558227354102E-3</v>
      </c>
      <c r="BR698" s="14">
        <v>0</v>
      </c>
      <c r="BS698" s="14">
        <v>4.9166052494179304E-4</v>
      </c>
      <c r="BT698" s="14">
        <v>2.6799626996161299E-2</v>
      </c>
    </row>
    <row r="699" spans="2:72" x14ac:dyDescent="0.35">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row>
    <row r="700" spans="2:72" x14ac:dyDescent="0.35">
      <c r="B700" s="6" t="s">
        <v>300</v>
      </c>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row>
    <row r="701" spans="2:72" x14ac:dyDescent="0.35">
      <c r="B701" s="21" t="s">
        <v>106</v>
      </c>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row>
    <row r="702" spans="2:72" x14ac:dyDescent="0.35">
      <c r="B702" t="s">
        <v>233</v>
      </c>
      <c r="C702" s="14">
        <v>4.5381184573786801E-2</v>
      </c>
      <c r="D702" s="14">
        <v>3.6398894619876498E-2</v>
      </c>
      <c r="E702" s="14">
        <v>5.4103118163152497E-2</v>
      </c>
      <c r="F702" s="14"/>
      <c r="G702" s="14">
        <v>3.3306725012163002E-2</v>
      </c>
      <c r="H702" s="14">
        <v>2.3134379926194801E-2</v>
      </c>
      <c r="I702" s="14">
        <v>3.7720818332645199E-2</v>
      </c>
      <c r="J702" s="14">
        <v>4.5167513765578697E-2</v>
      </c>
      <c r="K702" s="14">
        <v>4.7868867574304003E-2</v>
      </c>
      <c r="L702" s="14">
        <v>7.6220653104992195E-2</v>
      </c>
      <c r="M702" s="14"/>
      <c r="N702" s="14">
        <v>2.0287850830705799E-2</v>
      </c>
      <c r="O702" s="14">
        <v>3.8241020655845101E-2</v>
      </c>
      <c r="P702" s="14">
        <v>4.80559000896413E-2</v>
      </c>
      <c r="Q702" s="14">
        <v>7.7797573935839998E-2</v>
      </c>
      <c r="R702" s="14"/>
      <c r="S702" s="14">
        <v>2.9417397243810501E-2</v>
      </c>
      <c r="T702" s="14">
        <v>3.2717211900345503E-2</v>
      </c>
      <c r="U702" s="14">
        <v>6.3963529099848301E-2</v>
      </c>
      <c r="V702" s="14">
        <v>5.84071384086313E-2</v>
      </c>
      <c r="W702" s="14">
        <v>5.0894210399707401E-2</v>
      </c>
      <c r="X702" s="14">
        <v>4.6352262179335198E-2</v>
      </c>
      <c r="Y702" s="14">
        <v>4.1214797656578601E-2</v>
      </c>
      <c r="Z702" s="14">
        <v>3.6974128248125002E-2</v>
      </c>
      <c r="AA702" s="14">
        <v>4.5171684585671099E-2</v>
      </c>
      <c r="AB702" s="14">
        <v>5.4834231779256698E-2</v>
      </c>
      <c r="AC702" s="14">
        <v>6.22997192368894E-2</v>
      </c>
      <c r="AD702" s="14">
        <v>3.6863045516040499E-2</v>
      </c>
      <c r="AE702" s="14"/>
      <c r="AF702" s="14">
        <v>7.3806777106709298E-2</v>
      </c>
      <c r="AG702" s="14">
        <v>4.1824535576559199E-2</v>
      </c>
      <c r="AH702" s="14">
        <v>2.59510208528624E-2</v>
      </c>
      <c r="AI702" s="14">
        <v>1.3857685653478001E-2</v>
      </c>
      <c r="AJ702" s="14">
        <v>2.8895741162378901E-2</v>
      </c>
      <c r="AK702" s="14"/>
      <c r="AL702" s="14">
        <v>0.12670207928194699</v>
      </c>
      <c r="AM702" s="14">
        <v>8.2628191395307499E-2</v>
      </c>
      <c r="AN702" s="14">
        <v>7.7460522857153005E-2</v>
      </c>
      <c r="AO702" s="14">
        <v>6.0267335243674301E-2</v>
      </c>
      <c r="AP702" s="14">
        <v>5.3140709959834199E-2</v>
      </c>
      <c r="AQ702" s="14">
        <v>4.4210897395311102E-2</v>
      </c>
      <c r="AR702" s="14">
        <v>5.2607176686447002E-2</v>
      </c>
      <c r="AS702" s="14">
        <v>5.8987308274614701E-2</v>
      </c>
      <c r="AT702" s="14">
        <v>2.34393226184616E-2</v>
      </c>
      <c r="AU702" s="14">
        <v>3.8716533150273E-2</v>
      </c>
      <c r="AV702" s="14">
        <v>3.5573588149128303E-2</v>
      </c>
      <c r="AW702" s="14">
        <v>2.44948110567264E-2</v>
      </c>
      <c r="AX702" s="14">
        <v>2.6610979788266102E-2</v>
      </c>
      <c r="AY702" s="14">
        <v>0</v>
      </c>
      <c r="AZ702" s="14">
        <v>2.48480210978669E-2</v>
      </c>
      <c r="BA702" s="14">
        <v>9.3252000052496901E-3</v>
      </c>
      <c r="BB702" s="14"/>
      <c r="BC702" s="14">
        <v>2.0417846277850499E-2</v>
      </c>
      <c r="BD702" s="14">
        <v>5.6321099870189802E-2</v>
      </c>
      <c r="BE702" s="14"/>
      <c r="BF702" s="14">
        <v>2.2950538507695802E-2</v>
      </c>
      <c r="BG702" s="14">
        <v>4.2995507288151401E-2</v>
      </c>
      <c r="BH702" s="14">
        <v>5.0704912480768402E-2</v>
      </c>
      <c r="BI702" s="14">
        <v>8.9194698776416698E-2</v>
      </c>
      <c r="BJ702" s="14"/>
      <c r="BK702" s="14">
        <v>1.8422952591898301E-2</v>
      </c>
      <c r="BL702" s="14">
        <v>2.9118783143288699E-2</v>
      </c>
      <c r="BM702" s="14">
        <v>4.1194539023639301E-2</v>
      </c>
      <c r="BN702" s="14">
        <v>9.5185238914764006E-2</v>
      </c>
      <c r="BO702" s="14"/>
      <c r="BP702" s="14">
        <v>2.78399659970416E-2</v>
      </c>
      <c r="BQ702" s="14">
        <v>3.1278893832557997E-2</v>
      </c>
      <c r="BR702" s="14">
        <v>5.6223865243898802E-2</v>
      </c>
      <c r="BS702" s="14">
        <v>2.0764235013704301E-2</v>
      </c>
      <c r="BT702" s="14">
        <v>8.8188571053646705E-2</v>
      </c>
    </row>
    <row r="703" spans="2:72" x14ac:dyDescent="0.35">
      <c r="B703" t="s">
        <v>234</v>
      </c>
      <c r="C703" s="14">
        <v>0.109335481678645</v>
      </c>
      <c r="D703" s="14">
        <v>9.6225403382477301E-2</v>
      </c>
      <c r="E703" s="14">
        <v>0.122147295970867</v>
      </c>
      <c r="F703" s="14"/>
      <c r="G703" s="14">
        <v>0.102085229923909</v>
      </c>
      <c r="H703" s="14">
        <v>7.4242748044224496E-2</v>
      </c>
      <c r="I703" s="14">
        <v>7.3109127147766406E-2</v>
      </c>
      <c r="J703" s="14">
        <v>0.110302605936813</v>
      </c>
      <c r="K703" s="14">
        <v>0.13439676961363001</v>
      </c>
      <c r="L703" s="14">
        <v>0.154602011598996</v>
      </c>
      <c r="M703" s="14"/>
      <c r="N703" s="14">
        <v>7.9121562244385005E-2</v>
      </c>
      <c r="O703" s="14">
        <v>0.108208705748151</v>
      </c>
      <c r="P703" s="14">
        <v>0.126330784034525</v>
      </c>
      <c r="Q703" s="14">
        <v>0.128428262504375</v>
      </c>
      <c r="R703" s="14"/>
      <c r="S703" s="14">
        <v>9.0307146907115707E-2</v>
      </c>
      <c r="T703" s="14">
        <v>0.10719928607171</v>
      </c>
      <c r="U703" s="14">
        <v>0.12179714235566801</v>
      </c>
      <c r="V703" s="14">
        <v>0.111222712081745</v>
      </c>
      <c r="W703" s="14">
        <v>0.143083523800974</v>
      </c>
      <c r="X703" s="14">
        <v>7.69738637413791E-2</v>
      </c>
      <c r="Y703" s="14">
        <v>0.114625979839147</v>
      </c>
      <c r="Z703" s="14">
        <v>0.115391587444404</v>
      </c>
      <c r="AA703" s="14">
        <v>0.10698083438533</v>
      </c>
      <c r="AB703" s="14">
        <v>0.122651438077682</v>
      </c>
      <c r="AC703" s="14">
        <v>0.14452159047979801</v>
      </c>
      <c r="AD703" s="14">
        <v>7.4661922512867004E-2</v>
      </c>
      <c r="AE703" s="14"/>
      <c r="AF703" s="14">
        <v>0.14700627422575299</v>
      </c>
      <c r="AG703" s="14">
        <v>0.11339394772049199</v>
      </c>
      <c r="AH703" s="14">
        <v>8.0631931331506396E-2</v>
      </c>
      <c r="AI703" s="14">
        <v>8.2606629257282294E-2</v>
      </c>
      <c r="AJ703" s="14">
        <v>3.8556878481658799E-2</v>
      </c>
      <c r="AK703" s="14"/>
      <c r="AL703" s="14">
        <v>0.121012941429505</v>
      </c>
      <c r="AM703" s="14">
        <v>0.120586853183427</v>
      </c>
      <c r="AN703" s="14">
        <v>0.14129868735283099</v>
      </c>
      <c r="AO703" s="14">
        <v>0.16831357592815199</v>
      </c>
      <c r="AP703" s="14">
        <v>0.12092380704824</v>
      </c>
      <c r="AQ703" s="14">
        <v>0.11809836768349</v>
      </c>
      <c r="AR703" s="14">
        <v>0.11583466110006201</v>
      </c>
      <c r="AS703" s="14">
        <v>0.112854248450659</v>
      </c>
      <c r="AT703" s="14">
        <v>0.10326261950571</v>
      </c>
      <c r="AU703" s="14">
        <v>7.7670749851528595E-2</v>
      </c>
      <c r="AV703" s="14">
        <v>0.10865487025161</v>
      </c>
      <c r="AW703" s="14">
        <v>8.5504648896414806E-2</v>
      </c>
      <c r="AX703" s="14">
        <v>7.8127334053219602E-2</v>
      </c>
      <c r="AY703" s="14">
        <v>6.3081918014462293E-2</v>
      </c>
      <c r="AZ703" s="14">
        <v>8.19430174259905E-2</v>
      </c>
      <c r="BA703" s="14">
        <v>5.4452241508605399E-2</v>
      </c>
      <c r="BB703" s="14"/>
      <c r="BC703" s="14">
        <v>6.8001504396946202E-2</v>
      </c>
      <c r="BD703" s="14">
        <v>0.12744965394857899</v>
      </c>
      <c r="BE703" s="14"/>
      <c r="BF703" s="14">
        <v>8.6250689026639293E-2</v>
      </c>
      <c r="BG703" s="14">
        <v>0.105464546246528</v>
      </c>
      <c r="BH703" s="14">
        <v>0.117153532290067</v>
      </c>
      <c r="BI703" s="14">
        <v>0.153433722059615</v>
      </c>
      <c r="BJ703" s="14"/>
      <c r="BK703" s="14">
        <v>7.4598342484871905E-2</v>
      </c>
      <c r="BL703" s="14">
        <v>7.4310418504310694E-2</v>
      </c>
      <c r="BM703" s="14">
        <v>0.11980380425011899</v>
      </c>
      <c r="BN703" s="14">
        <v>0.159687659657091</v>
      </c>
      <c r="BO703" s="14"/>
      <c r="BP703" s="14">
        <v>8.6873250835063406E-2</v>
      </c>
      <c r="BQ703" s="14">
        <v>0.10802615592787999</v>
      </c>
      <c r="BR703" s="14">
        <v>0.15036559971021499</v>
      </c>
      <c r="BS703" s="14">
        <v>5.0341243702648197E-2</v>
      </c>
      <c r="BT703" s="14">
        <v>0.16913955436789899</v>
      </c>
    </row>
    <row r="704" spans="2:72" x14ac:dyDescent="0.35">
      <c r="B704" t="s">
        <v>235</v>
      </c>
      <c r="C704" s="14">
        <v>0.198147052598725</v>
      </c>
      <c r="D704" s="14">
        <v>0.19325625090121601</v>
      </c>
      <c r="E704" s="14">
        <v>0.20281028833258699</v>
      </c>
      <c r="F704" s="14"/>
      <c r="G704" s="14">
        <v>0.17404730087043599</v>
      </c>
      <c r="H704" s="14">
        <v>0.18958818935515001</v>
      </c>
      <c r="I704" s="14">
        <v>0.191648263220801</v>
      </c>
      <c r="J704" s="14">
        <v>0.187501854042701</v>
      </c>
      <c r="K704" s="14">
        <v>0.178486183964154</v>
      </c>
      <c r="L704" s="14">
        <v>0.24818814510411</v>
      </c>
      <c r="M704" s="14"/>
      <c r="N704" s="14">
        <v>0.17511420546019299</v>
      </c>
      <c r="O704" s="14">
        <v>0.19911740015628801</v>
      </c>
      <c r="P704" s="14">
        <v>0.19676081000582701</v>
      </c>
      <c r="Q704" s="14">
        <v>0.22232234002993001</v>
      </c>
      <c r="R704" s="14"/>
      <c r="S704" s="14">
        <v>0.170973556082578</v>
      </c>
      <c r="T704" s="14">
        <v>0.22048349124282199</v>
      </c>
      <c r="U704" s="14">
        <v>0.21055046072042899</v>
      </c>
      <c r="V704" s="14">
        <v>0.18910227396610199</v>
      </c>
      <c r="W704" s="14">
        <v>0.22103726014825201</v>
      </c>
      <c r="X704" s="14">
        <v>0.18684794165391599</v>
      </c>
      <c r="Y704" s="14">
        <v>0.22655222593680499</v>
      </c>
      <c r="Z704" s="14">
        <v>0.19233569253111299</v>
      </c>
      <c r="AA704" s="14">
        <v>0.16907097177269201</v>
      </c>
      <c r="AB704" s="14">
        <v>0.206515132224077</v>
      </c>
      <c r="AC704" s="14">
        <v>0.19665741154493599</v>
      </c>
      <c r="AD704" s="14">
        <v>0.21869693634225201</v>
      </c>
      <c r="AE704" s="14"/>
      <c r="AF704" s="14">
        <v>0.21114868184466401</v>
      </c>
      <c r="AG704" s="14">
        <v>0.224151937036393</v>
      </c>
      <c r="AH704" s="14">
        <v>0.16972719965786201</v>
      </c>
      <c r="AI704" s="14">
        <v>0.18909284940464599</v>
      </c>
      <c r="AJ704" s="14">
        <v>0.15718152576904801</v>
      </c>
      <c r="AK704" s="14"/>
      <c r="AL704" s="14">
        <v>0.152674442749926</v>
      </c>
      <c r="AM704" s="14">
        <v>0.222265899225255</v>
      </c>
      <c r="AN704" s="14">
        <v>0.227641304744475</v>
      </c>
      <c r="AO704" s="14">
        <v>0.23941700673843799</v>
      </c>
      <c r="AP704" s="14">
        <v>0.217284395750277</v>
      </c>
      <c r="AQ704" s="14">
        <v>0.20938502403631001</v>
      </c>
      <c r="AR704" s="14">
        <v>0.19494317411554399</v>
      </c>
      <c r="AS704" s="14">
        <v>0.17968799528156301</v>
      </c>
      <c r="AT704" s="14">
        <v>0.218354058391172</v>
      </c>
      <c r="AU704" s="14">
        <v>0.197499529125575</v>
      </c>
      <c r="AV704" s="14">
        <v>0.165583627451482</v>
      </c>
      <c r="AW704" s="14">
        <v>0.186454532148257</v>
      </c>
      <c r="AX704" s="14">
        <v>0.186760195044678</v>
      </c>
      <c r="AY704" s="14">
        <v>0.17025588167645</v>
      </c>
      <c r="AZ704" s="14">
        <v>0.173635995074847</v>
      </c>
      <c r="BA704" s="14">
        <v>0.13923483636116901</v>
      </c>
      <c r="BB704" s="14"/>
      <c r="BC704" s="14">
        <v>0.176268946253298</v>
      </c>
      <c r="BD704" s="14">
        <v>0.207734898079457</v>
      </c>
      <c r="BE704" s="14"/>
      <c r="BF704" s="14">
        <v>0.175565367226723</v>
      </c>
      <c r="BG704" s="14">
        <v>0.20931208618477101</v>
      </c>
      <c r="BH704" s="14">
        <v>0.201448761105225</v>
      </c>
      <c r="BI704" s="14">
        <v>0.211604181069178</v>
      </c>
      <c r="BJ704" s="14"/>
      <c r="BK704" s="14">
        <v>0.18596473470116401</v>
      </c>
      <c r="BL704" s="14">
        <v>0.186210840205117</v>
      </c>
      <c r="BM704" s="14">
        <v>0.19948045188661701</v>
      </c>
      <c r="BN704" s="14">
        <v>0.21932530821482399</v>
      </c>
      <c r="BO704" s="14"/>
      <c r="BP704" s="14">
        <v>0.19341692512148501</v>
      </c>
      <c r="BQ704" s="14">
        <v>0.19169358524550001</v>
      </c>
      <c r="BR704" s="14">
        <v>0.26775661061432798</v>
      </c>
      <c r="BS704" s="14">
        <v>0.12737213736462399</v>
      </c>
      <c r="BT704" s="14">
        <v>0.245704437200572</v>
      </c>
    </row>
    <row r="705" spans="2:72" x14ac:dyDescent="0.35">
      <c r="B705" t="s">
        <v>236</v>
      </c>
      <c r="C705" s="14">
        <v>0.26991345296560698</v>
      </c>
      <c r="D705" s="14">
        <v>0.27459144115314899</v>
      </c>
      <c r="E705" s="14">
        <v>0.265292945474708</v>
      </c>
      <c r="F705" s="14"/>
      <c r="G705" s="14">
        <v>0.25452987322975801</v>
      </c>
      <c r="H705" s="14">
        <v>0.25684481571108397</v>
      </c>
      <c r="I705" s="14">
        <v>0.27370657436358198</v>
      </c>
      <c r="J705" s="14">
        <v>0.27033504487436</v>
      </c>
      <c r="K705" s="14">
        <v>0.305937295680067</v>
      </c>
      <c r="L705" s="14">
        <v>0.26314790234254298</v>
      </c>
      <c r="M705" s="14"/>
      <c r="N705" s="14">
        <v>0.26665269640816802</v>
      </c>
      <c r="O705" s="14">
        <v>0.28109050585943501</v>
      </c>
      <c r="P705" s="14">
        <v>0.2694557664792</v>
      </c>
      <c r="Q705" s="14">
        <v>0.26244899591822002</v>
      </c>
      <c r="R705" s="14"/>
      <c r="S705" s="14">
        <v>0.26823750779427102</v>
      </c>
      <c r="T705" s="14">
        <v>0.29509865955474601</v>
      </c>
      <c r="U705" s="14">
        <v>0.221426938354815</v>
      </c>
      <c r="V705" s="14">
        <v>0.29265095476644998</v>
      </c>
      <c r="W705" s="14">
        <v>0.248133141740119</v>
      </c>
      <c r="X705" s="14">
        <v>0.30679914586101398</v>
      </c>
      <c r="Y705" s="14">
        <v>0.25769308800741197</v>
      </c>
      <c r="Z705" s="14">
        <v>0.28546042318565301</v>
      </c>
      <c r="AA705" s="14">
        <v>0.255361488055662</v>
      </c>
      <c r="AB705" s="14">
        <v>0.27068536476532101</v>
      </c>
      <c r="AC705" s="14">
        <v>0.25071715976102799</v>
      </c>
      <c r="AD705" s="14">
        <v>0.26467644377730498</v>
      </c>
      <c r="AE705" s="14"/>
      <c r="AF705" s="14">
        <v>0.26663918868151198</v>
      </c>
      <c r="AG705" s="14">
        <v>0.27742373393139902</v>
      </c>
      <c r="AH705" s="14">
        <v>0.28125832437447901</v>
      </c>
      <c r="AI705" s="14">
        <v>0.24448573521257899</v>
      </c>
      <c r="AJ705" s="14">
        <v>0.22070587238384801</v>
      </c>
      <c r="AK705" s="14"/>
      <c r="AL705" s="14">
        <v>0.23514166849470799</v>
      </c>
      <c r="AM705" s="14">
        <v>0.24102441962339999</v>
      </c>
      <c r="AN705" s="14">
        <v>0.24513344171562901</v>
      </c>
      <c r="AO705" s="14">
        <v>0.25180116316052298</v>
      </c>
      <c r="AP705" s="14">
        <v>0.29614656996576599</v>
      </c>
      <c r="AQ705" s="14">
        <v>0.285527656179485</v>
      </c>
      <c r="AR705" s="14">
        <v>0.28134449346484097</v>
      </c>
      <c r="AS705" s="14">
        <v>0.27706976504117398</v>
      </c>
      <c r="AT705" s="14">
        <v>0.259902341580035</v>
      </c>
      <c r="AU705" s="14">
        <v>0.267261678705148</v>
      </c>
      <c r="AV705" s="14">
        <v>0.31334708471905298</v>
      </c>
      <c r="AW705" s="14">
        <v>0.24831188470347501</v>
      </c>
      <c r="AX705" s="14">
        <v>0.28069909903679302</v>
      </c>
      <c r="AY705" s="14">
        <v>0.28366724681156502</v>
      </c>
      <c r="AZ705" s="14">
        <v>0.234636670910053</v>
      </c>
      <c r="BA705" s="14">
        <v>0.249777942971672</v>
      </c>
      <c r="BB705" s="14"/>
      <c r="BC705" s="14">
        <v>0.26497186091567798</v>
      </c>
      <c r="BD705" s="14">
        <v>0.27207905268687499</v>
      </c>
      <c r="BE705" s="14"/>
      <c r="BF705" s="14">
        <v>0.280158574355579</v>
      </c>
      <c r="BG705" s="14">
        <v>0.276468149893842</v>
      </c>
      <c r="BH705" s="14">
        <v>0.26833179432020698</v>
      </c>
      <c r="BI705" s="14">
        <v>0.23424200548604701</v>
      </c>
      <c r="BJ705" s="14"/>
      <c r="BK705" s="14">
        <v>0.265475224145785</v>
      </c>
      <c r="BL705" s="14">
        <v>0.288962482971232</v>
      </c>
      <c r="BM705" s="14">
        <v>0.28804145552661797</v>
      </c>
      <c r="BN705" s="14">
        <v>0.22872738648063501</v>
      </c>
      <c r="BO705" s="14"/>
      <c r="BP705" s="14">
        <v>0.27902153631926002</v>
      </c>
      <c r="BQ705" s="14">
        <v>0.29295573599133201</v>
      </c>
      <c r="BR705" s="14">
        <v>0.27536279441769701</v>
      </c>
      <c r="BS705" s="14">
        <v>0.25215603566901001</v>
      </c>
      <c r="BT705" s="14">
        <v>0.26238121089026001</v>
      </c>
    </row>
    <row r="706" spans="2:72" x14ac:dyDescent="0.35">
      <c r="B706" t="s">
        <v>237</v>
      </c>
      <c r="C706" s="14">
        <v>0.21792166575008801</v>
      </c>
      <c r="D706" s="14">
        <v>0.233485340421799</v>
      </c>
      <c r="E706" s="14">
        <v>0.20271044735887001</v>
      </c>
      <c r="F706" s="14"/>
      <c r="G706" s="14">
        <v>0.238277132609582</v>
      </c>
      <c r="H706" s="14">
        <v>0.267255356759731</v>
      </c>
      <c r="I706" s="14">
        <v>0.243460409888372</v>
      </c>
      <c r="J706" s="14">
        <v>0.219498586985271</v>
      </c>
      <c r="K706" s="14">
        <v>0.19727675539390199</v>
      </c>
      <c r="L706" s="14">
        <v>0.15606947826023601</v>
      </c>
      <c r="M706" s="14"/>
      <c r="N706" s="14">
        <v>0.26175437168536703</v>
      </c>
      <c r="O706" s="14">
        <v>0.223817939048301</v>
      </c>
      <c r="P706" s="14">
        <v>0.21960214929545199</v>
      </c>
      <c r="Q706" s="14">
        <v>0.163807017745666</v>
      </c>
      <c r="R706" s="14"/>
      <c r="S706" s="14">
        <v>0.250763241002527</v>
      </c>
      <c r="T706" s="14">
        <v>0.19055004554140101</v>
      </c>
      <c r="U706" s="14">
        <v>0.22065726688083001</v>
      </c>
      <c r="V706" s="14">
        <v>0.197711323706661</v>
      </c>
      <c r="W706" s="14">
        <v>0.1982260780557</v>
      </c>
      <c r="X706" s="14">
        <v>0.22623670833708201</v>
      </c>
      <c r="Y706" s="14">
        <v>0.20768945129672201</v>
      </c>
      <c r="Z706" s="14">
        <v>0.205612452614927</v>
      </c>
      <c r="AA706" s="14">
        <v>0.24874523833722401</v>
      </c>
      <c r="AB706" s="14">
        <v>0.209053289357535</v>
      </c>
      <c r="AC706" s="14">
        <v>0.214837314223599</v>
      </c>
      <c r="AD706" s="14">
        <v>0.22010336844688599</v>
      </c>
      <c r="AE706" s="14"/>
      <c r="AF706" s="14">
        <v>0.16259884908253799</v>
      </c>
      <c r="AG706" s="14">
        <v>0.20364758521488399</v>
      </c>
      <c r="AH706" s="14">
        <v>0.255020308568566</v>
      </c>
      <c r="AI706" s="14">
        <v>0.29173787996200101</v>
      </c>
      <c r="AJ706" s="14">
        <v>0.23289594196426899</v>
      </c>
      <c r="AK706" s="14"/>
      <c r="AL706" s="14">
        <v>0.133593637378147</v>
      </c>
      <c r="AM706" s="14">
        <v>0.167205686633076</v>
      </c>
      <c r="AN706" s="14">
        <v>0.183753784778493</v>
      </c>
      <c r="AO706" s="14">
        <v>0.143823122556996</v>
      </c>
      <c r="AP706" s="14">
        <v>0.166352854492196</v>
      </c>
      <c r="AQ706" s="14">
        <v>0.21405305890762399</v>
      </c>
      <c r="AR706" s="14">
        <v>0.228944924412298</v>
      </c>
      <c r="AS706" s="14">
        <v>0.221309109973896</v>
      </c>
      <c r="AT706" s="14">
        <v>0.25708692212207102</v>
      </c>
      <c r="AU706" s="14">
        <v>0.24931342729229</v>
      </c>
      <c r="AV706" s="14">
        <v>0.213523203900396</v>
      </c>
      <c r="AW706" s="14">
        <v>0.25216948231053399</v>
      </c>
      <c r="AX706" s="14">
        <v>0.27251777590453302</v>
      </c>
      <c r="AY706" s="14">
        <v>0.248098914157143</v>
      </c>
      <c r="AZ706" s="14">
        <v>0.31034878968733798</v>
      </c>
      <c r="BA706" s="14">
        <v>0.28904954373960501</v>
      </c>
      <c r="BB706" s="14"/>
      <c r="BC706" s="14">
        <v>0.27075107704200402</v>
      </c>
      <c r="BD706" s="14">
        <v>0.194769742804491</v>
      </c>
      <c r="BE706" s="14"/>
      <c r="BF706" s="14">
        <v>0.26425896296886697</v>
      </c>
      <c r="BG706" s="14">
        <v>0.216068766768236</v>
      </c>
      <c r="BH706" s="14">
        <v>0.21258733045394199</v>
      </c>
      <c r="BI706" s="14">
        <v>0.133587544455184</v>
      </c>
      <c r="BJ706" s="14"/>
      <c r="BK706" s="14">
        <v>0.26417436421093998</v>
      </c>
      <c r="BL706" s="14">
        <v>0.26623897986621198</v>
      </c>
      <c r="BM706" s="14">
        <v>0.21170847936110601</v>
      </c>
      <c r="BN706" s="14">
        <v>0.13681786808913399</v>
      </c>
      <c r="BO706" s="14"/>
      <c r="BP706" s="14">
        <v>0.25093081481809698</v>
      </c>
      <c r="BQ706" s="14">
        <v>0.23385251416978001</v>
      </c>
      <c r="BR706" s="14">
        <v>0.17145977557744699</v>
      </c>
      <c r="BS706" s="14">
        <v>0.299444221064669</v>
      </c>
      <c r="BT706" s="14">
        <v>0.12094392593249</v>
      </c>
    </row>
    <row r="707" spans="2:72" x14ac:dyDescent="0.35">
      <c r="B707" t="s">
        <v>238</v>
      </c>
      <c r="C707" s="14">
        <v>0.132076776425509</v>
      </c>
      <c r="D707" s="14">
        <v>0.14355316264066101</v>
      </c>
      <c r="E707" s="14">
        <v>0.121230224385265</v>
      </c>
      <c r="F707" s="14"/>
      <c r="G707" s="14">
        <v>0.165753960119321</v>
      </c>
      <c r="H707" s="14">
        <v>0.17387692489349099</v>
      </c>
      <c r="I707" s="14">
        <v>0.15094526460778199</v>
      </c>
      <c r="J707" s="14">
        <v>0.135322482710658</v>
      </c>
      <c r="K707" s="14">
        <v>0.108057837387279</v>
      </c>
      <c r="L707" s="14">
        <v>7.3869344533766298E-2</v>
      </c>
      <c r="M707" s="14"/>
      <c r="N707" s="14">
        <v>0.18118001204502099</v>
      </c>
      <c r="O707" s="14">
        <v>0.125180739425515</v>
      </c>
      <c r="P707" s="14">
        <v>0.11859522836560001</v>
      </c>
      <c r="Q707" s="14">
        <v>9.8070845346109006E-2</v>
      </c>
      <c r="R707" s="14"/>
      <c r="S707" s="14">
        <v>0.170950148775875</v>
      </c>
      <c r="T707" s="14">
        <v>0.132591818446085</v>
      </c>
      <c r="U707" s="14">
        <v>0.115553525876534</v>
      </c>
      <c r="V707" s="14">
        <v>0.12959543891821301</v>
      </c>
      <c r="W707" s="14">
        <v>0.103460286519877</v>
      </c>
      <c r="X707" s="14">
        <v>0.12191720744887399</v>
      </c>
      <c r="Y707" s="14">
        <v>0.120337238923434</v>
      </c>
      <c r="Z707" s="14">
        <v>0.144209675914653</v>
      </c>
      <c r="AA707" s="14">
        <v>0.14841277647571</v>
      </c>
      <c r="AB707" s="14">
        <v>0.11519264281781499</v>
      </c>
      <c r="AC707" s="14">
        <v>0.107954385862764</v>
      </c>
      <c r="AD707" s="14">
        <v>0.14330609709152001</v>
      </c>
      <c r="AE707" s="14"/>
      <c r="AF707" s="14">
        <v>9.5995205606439704E-2</v>
      </c>
      <c r="AG707" s="14">
        <v>0.114928947626176</v>
      </c>
      <c r="AH707" s="14">
        <v>0.16737438874796501</v>
      </c>
      <c r="AI707" s="14">
        <v>0.16610114772083101</v>
      </c>
      <c r="AJ707" s="14">
        <v>0.30582790273800903</v>
      </c>
      <c r="AK707" s="14"/>
      <c r="AL707" s="14">
        <v>0.122252154581378</v>
      </c>
      <c r="AM707" s="14">
        <v>9.8800603325308503E-2</v>
      </c>
      <c r="AN707" s="14">
        <v>8.7795321100681695E-2</v>
      </c>
      <c r="AO707" s="14">
        <v>9.0991039380458397E-2</v>
      </c>
      <c r="AP707" s="14">
        <v>0.120802334585115</v>
      </c>
      <c r="AQ707" s="14">
        <v>0.10717452746962999</v>
      </c>
      <c r="AR707" s="14">
        <v>0.108169854825763</v>
      </c>
      <c r="AS707" s="14">
        <v>0.13058049193431601</v>
      </c>
      <c r="AT707" s="14">
        <v>0.114425965715508</v>
      </c>
      <c r="AU707" s="14">
        <v>0.15148844892187999</v>
      </c>
      <c r="AV707" s="14">
        <v>0.14908981834242199</v>
      </c>
      <c r="AW707" s="14">
        <v>0.18199317270915999</v>
      </c>
      <c r="AX707" s="14">
        <v>0.147005363228913</v>
      </c>
      <c r="AY707" s="14">
        <v>0.20850598911170601</v>
      </c>
      <c r="AZ707" s="14">
        <v>0.16582454731469801</v>
      </c>
      <c r="BA707" s="14">
        <v>0.24505910206376699</v>
      </c>
      <c r="BB707" s="14"/>
      <c r="BC707" s="14">
        <v>0.176250377626958</v>
      </c>
      <c r="BD707" s="14">
        <v>0.112718169425434</v>
      </c>
      <c r="BE707" s="14"/>
      <c r="BF707" s="14">
        <v>0.16162217360528</v>
      </c>
      <c r="BG707" s="14">
        <v>0.13529355128459</v>
      </c>
      <c r="BH707" s="14">
        <v>0.118857719560597</v>
      </c>
      <c r="BI707" s="14">
        <v>8.6422079593650794E-2</v>
      </c>
      <c r="BJ707" s="14"/>
      <c r="BK707" s="14">
        <v>0.18016191565431799</v>
      </c>
      <c r="BL707" s="14">
        <v>0.14415962448615</v>
      </c>
      <c r="BM707" s="14">
        <v>0.12096013252530401</v>
      </c>
      <c r="BN707" s="14">
        <v>8.8123302271389994E-2</v>
      </c>
      <c r="BO707" s="14"/>
      <c r="BP707" s="14">
        <v>0.145499833241163</v>
      </c>
      <c r="BQ707" s="14">
        <v>0.118571744345091</v>
      </c>
      <c r="BR707" s="14">
        <v>6.4201645761442397E-2</v>
      </c>
      <c r="BS707" s="14">
        <v>0.24249770352858399</v>
      </c>
      <c r="BT707" s="14">
        <v>5.1387840548918998E-2</v>
      </c>
    </row>
    <row r="708" spans="2:72" x14ac:dyDescent="0.35">
      <c r="B708" t="s">
        <v>102</v>
      </c>
      <c r="C708" s="14">
        <v>2.7224386007639299E-2</v>
      </c>
      <c r="D708" s="14">
        <v>2.24895068808218E-2</v>
      </c>
      <c r="E708" s="14">
        <v>3.17056803145504E-2</v>
      </c>
      <c r="F708" s="14"/>
      <c r="G708" s="14">
        <v>3.1999778234830502E-2</v>
      </c>
      <c r="H708" s="14">
        <v>1.5057585310123999E-2</v>
      </c>
      <c r="I708" s="14">
        <v>2.9409542439049901E-2</v>
      </c>
      <c r="J708" s="14">
        <v>3.1871911684617699E-2</v>
      </c>
      <c r="K708" s="14">
        <v>2.7976290386664101E-2</v>
      </c>
      <c r="L708" s="14">
        <v>2.7902465055355801E-2</v>
      </c>
      <c r="M708" s="14"/>
      <c r="N708" s="14">
        <v>1.5889301326160201E-2</v>
      </c>
      <c r="O708" s="14">
        <v>2.4343689106465002E-2</v>
      </c>
      <c r="P708" s="14">
        <v>2.11993617297546E-2</v>
      </c>
      <c r="Q708" s="14">
        <v>4.71249645198605E-2</v>
      </c>
      <c r="R708" s="14"/>
      <c r="S708" s="14">
        <v>1.93510021938232E-2</v>
      </c>
      <c r="T708" s="14">
        <v>2.13594872428895E-2</v>
      </c>
      <c r="U708" s="14">
        <v>4.6051136711875197E-2</v>
      </c>
      <c r="V708" s="14">
        <v>2.1310158152198999E-2</v>
      </c>
      <c r="W708" s="14">
        <v>3.5165499335370901E-2</v>
      </c>
      <c r="X708" s="14">
        <v>3.4872870778398499E-2</v>
      </c>
      <c r="Y708" s="14">
        <v>3.18872183399002E-2</v>
      </c>
      <c r="Z708" s="14">
        <v>2.0016040061125898E-2</v>
      </c>
      <c r="AA708" s="14">
        <v>2.6257006387712199E-2</v>
      </c>
      <c r="AB708" s="14">
        <v>2.1067900978313601E-2</v>
      </c>
      <c r="AC708" s="14">
        <v>2.3012418890985799E-2</v>
      </c>
      <c r="AD708" s="14">
        <v>4.1692186313129001E-2</v>
      </c>
      <c r="AE708" s="14"/>
      <c r="AF708" s="14">
        <v>4.28050234523841E-2</v>
      </c>
      <c r="AG708" s="14">
        <v>2.4629312894096901E-2</v>
      </c>
      <c r="AH708" s="14">
        <v>2.0036826466758799E-2</v>
      </c>
      <c r="AI708" s="14">
        <v>1.21180727891821E-2</v>
      </c>
      <c r="AJ708" s="14">
        <v>1.5936137500788899E-2</v>
      </c>
      <c r="AK708" s="14"/>
      <c r="AL708" s="14">
        <v>0.10862307608438899</v>
      </c>
      <c r="AM708" s="14">
        <v>6.7488346614225606E-2</v>
      </c>
      <c r="AN708" s="14">
        <v>3.6916937450736501E-2</v>
      </c>
      <c r="AO708" s="14">
        <v>4.5386756991758599E-2</v>
      </c>
      <c r="AP708" s="14">
        <v>2.5349328198571702E-2</v>
      </c>
      <c r="AQ708" s="14">
        <v>2.1550468328150701E-2</v>
      </c>
      <c r="AR708" s="14">
        <v>1.8155715395045399E-2</v>
      </c>
      <c r="AS708" s="14">
        <v>1.95110810437778E-2</v>
      </c>
      <c r="AT708" s="14">
        <v>2.35287700670435E-2</v>
      </c>
      <c r="AU708" s="14">
        <v>1.80496329533061E-2</v>
      </c>
      <c r="AV708" s="14">
        <v>1.42278071859078E-2</v>
      </c>
      <c r="AW708" s="14">
        <v>2.10714681754311E-2</v>
      </c>
      <c r="AX708" s="14">
        <v>8.2792529435978899E-3</v>
      </c>
      <c r="AY708" s="14">
        <v>2.6390050228672201E-2</v>
      </c>
      <c r="AZ708" s="14">
        <v>8.7629584892068499E-3</v>
      </c>
      <c r="BA708" s="14">
        <v>1.31011333499312E-2</v>
      </c>
      <c r="BB708" s="14"/>
      <c r="BC708" s="14">
        <v>2.3338387487265199E-2</v>
      </c>
      <c r="BD708" s="14">
        <v>2.8927383184974301E-2</v>
      </c>
      <c r="BE708" s="14"/>
      <c r="BF708" s="14">
        <v>9.1936943092163406E-3</v>
      </c>
      <c r="BG708" s="14">
        <v>1.4397392333882399E-2</v>
      </c>
      <c r="BH708" s="14">
        <v>3.0915949789193899E-2</v>
      </c>
      <c r="BI708" s="14">
        <v>9.1515768559909005E-2</v>
      </c>
      <c r="BJ708" s="14"/>
      <c r="BK708" s="14">
        <v>1.12024662110229E-2</v>
      </c>
      <c r="BL708" s="14">
        <v>1.0998870823690301E-2</v>
      </c>
      <c r="BM708" s="14">
        <v>1.8811137426596201E-2</v>
      </c>
      <c r="BN708" s="14">
        <v>7.2133236372161597E-2</v>
      </c>
      <c r="BO708" s="14"/>
      <c r="BP708" s="14">
        <v>1.64176736678893E-2</v>
      </c>
      <c r="BQ708" s="14">
        <v>2.36213704878591E-2</v>
      </c>
      <c r="BR708" s="14">
        <v>1.46297086749712E-2</v>
      </c>
      <c r="BS708" s="14">
        <v>7.4244236567602897E-3</v>
      </c>
      <c r="BT708" s="14">
        <v>6.2254460006214103E-2</v>
      </c>
    </row>
    <row r="709" spans="2:72" x14ac:dyDescent="0.35">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row>
    <row r="710" spans="2:72" x14ac:dyDescent="0.35">
      <c r="B710" s="6" t="s">
        <v>301</v>
      </c>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row>
    <row r="711" spans="2:72" x14ac:dyDescent="0.35">
      <c r="B711" s="21" t="s">
        <v>106</v>
      </c>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row>
    <row r="712" spans="2:72" x14ac:dyDescent="0.35">
      <c r="B712" t="s">
        <v>233</v>
      </c>
      <c r="C712" s="14">
        <v>0.13672482559131</v>
      </c>
      <c r="D712" s="14">
        <v>9.9083081628300998E-2</v>
      </c>
      <c r="E712" s="14">
        <v>0.17306593920720101</v>
      </c>
      <c r="F712" s="14"/>
      <c r="G712" s="14">
        <v>9.2577357023145901E-2</v>
      </c>
      <c r="H712" s="14">
        <v>8.8501462254084298E-2</v>
      </c>
      <c r="I712" s="14">
        <v>0.10738107143422899</v>
      </c>
      <c r="J712" s="14">
        <v>0.16647223578836701</v>
      </c>
      <c r="K712" s="14">
        <v>0.154817151597304</v>
      </c>
      <c r="L712" s="14">
        <v>0.192824493633141</v>
      </c>
      <c r="M712" s="14"/>
      <c r="N712" s="14">
        <v>5.6795100343293901E-2</v>
      </c>
      <c r="O712" s="14">
        <v>0.11971744772173799</v>
      </c>
      <c r="P712" s="14">
        <v>0.143497790510068</v>
      </c>
      <c r="Q712" s="14">
        <v>0.234431139117146</v>
      </c>
      <c r="R712" s="14"/>
      <c r="S712" s="14">
        <v>7.5932585204631101E-2</v>
      </c>
      <c r="T712" s="14">
        <v>0.12547349394075699</v>
      </c>
      <c r="U712" s="14">
        <v>0.17129194402891201</v>
      </c>
      <c r="V712" s="14">
        <v>0.15945444413618901</v>
      </c>
      <c r="W712" s="14">
        <v>0.154961312077393</v>
      </c>
      <c r="X712" s="14">
        <v>0.15115979020925499</v>
      </c>
      <c r="Y712" s="14">
        <v>0.14246995341763</v>
      </c>
      <c r="Z712" s="14">
        <v>0.149975857317383</v>
      </c>
      <c r="AA712" s="14">
        <v>0.14405744558622899</v>
      </c>
      <c r="AB712" s="14">
        <v>0.13346970198174299</v>
      </c>
      <c r="AC712" s="14">
        <v>0.167991221189775</v>
      </c>
      <c r="AD712" s="14">
        <v>0.120685996276353</v>
      </c>
      <c r="AE712" s="14"/>
      <c r="AF712" s="14">
        <v>0.229415078939877</v>
      </c>
      <c r="AG712" s="14">
        <v>0.13006352444404301</v>
      </c>
      <c r="AH712" s="14">
        <v>7.6107041468480394E-2</v>
      </c>
      <c r="AI712" s="14">
        <v>5.4224358214382297E-2</v>
      </c>
      <c r="AJ712" s="14">
        <v>3.1497032110293997E-2</v>
      </c>
      <c r="AK712" s="14"/>
      <c r="AL712" s="14">
        <v>0.287537426286399</v>
      </c>
      <c r="AM712" s="14">
        <v>0.249004175168519</v>
      </c>
      <c r="AN712" s="14">
        <v>0.24807664303183899</v>
      </c>
      <c r="AO712" s="14">
        <v>0.216168680073833</v>
      </c>
      <c r="AP712" s="14">
        <v>0.15746747891622301</v>
      </c>
      <c r="AQ712" s="14">
        <v>0.16690999934362299</v>
      </c>
      <c r="AR712" s="14">
        <v>0.141976747607262</v>
      </c>
      <c r="AS712" s="14">
        <v>0.11638209297567501</v>
      </c>
      <c r="AT712" s="14">
        <v>0.110634724080119</v>
      </c>
      <c r="AU712" s="14">
        <v>9.8263680539557405E-2</v>
      </c>
      <c r="AV712" s="14">
        <v>8.6745295696810595E-2</v>
      </c>
      <c r="AW712" s="14">
        <v>8.1908684774660998E-2</v>
      </c>
      <c r="AX712" s="14">
        <v>6.2865646603098305E-2</v>
      </c>
      <c r="AY712" s="14">
        <v>5.8376657041477903E-2</v>
      </c>
      <c r="AZ712" s="14">
        <v>5.1649256143608602E-2</v>
      </c>
      <c r="BA712" s="14">
        <v>3.2387765744598097E-2</v>
      </c>
      <c r="BB712" s="14"/>
      <c r="BC712" s="14">
        <v>8.2459209276648696E-2</v>
      </c>
      <c r="BD712" s="14">
        <v>0.16050614998597801</v>
      </c>
      <c r="BE712" s="14"/>
      <c r="BF712" s="14">
        <v>6.0413582231454002E-2</v>
      </c>
      <c r="BG712" s="14">
        <v>0.11990883611665699</v>
      </c>
      <c r="BH712" s="14">
        <v>0.17813462043957901</v>
      </c>
      <c r="BI712" s="14">
        <v>0.26207287973475502</v>
      </c>
      <c r="BJ712" s="14"/>
      <c r="BK712" s="14">
        <v>3.9539283422554999E-2</v>
      </c>
      <c r="BL712" s="14">
        <v>7.0917820836572498E-2</v>
      </c>
      <c r="BM712" s="14">
        <v>0.128721209618883</v>
      </c>
      <c r="BN712" s="14">
        <v>0.31085896997552598</v>
      </c>
      <c r="BO712" s="14"/>
      <c r="BP712" s="14">
        <v>9.7515369869651203E-2</v>
      </c>
      <c r="BQ712" s="14">
        <v>0.110254245387269</v>
      </c>
      <c r="BR712" s="14">
        <v>0.12646064660560399</v>
      </c>
      <c r="BS712" s="14">
        <v>4.9617716417300201E-2</v>
      </c>
      <c r="BT712" s="14">
        <v>0.27269113676301698</v>
      </c>
    </row>
    <row r="713" spans="2:72" x14ac:dyDescent="0.35">
      <c r="B713" t="s">
        <v>234</v>
      </c>
      <c r="C713" s="14">
        <v>0.18645908348568299</v>
      </c>
      <c r="D713" s="14">
        <v>0.158853452004421</v>
      </c>
      <c r="E713" s="14">
        <v>0.21322263484184201</v>
      </c>
      <c r="F713" s="14"/>
      <c r="G713" s="14">
        <v>0.162719382382878</v>
      </c>
      <c r="H713" s="14">
        <v>0.140965823235219</v>
      </c>
      <c r="I713" s="14">
        <v>0.151703442536997</v>
      </c>
      <c r="J713" s="14">
        <v>0.18128770105648101</v>
      </c>
      <c r="K713" s="14">
        <v>0.22105265165228</v>
      </c>
      <c r="L713" s="14">
        <v>0.24850057542794801</v>
      </c>
      <c r="M713" s="14"/>
      <c r="N713" s="14">
        <v>0.13698858355906299</v>
      </c>
      <c r="O713" s="14">
        <v>0.20279643546788201</v>
      </c>
      <c r="P713" s="14">
        <v>0.19836728642370499</v>
      </c>
      <c r="Q713" s="14">
        <v>0.209927604429579</v>
      </c>
      <c r="R713" s="14"/>
      <c r="S713" s="14">
        <v>0.13933559730716</v>
      </c>
      <c r="T713" s="14">
        <v>0.20235264799813299</v>
      </c>
      <c r="U713" s="14">
        <v>0.207710713462084</v>
      </c>
      <c r="V713" s="14">
        <v>0.196137569932855</v>
      </c>
      <c r="W713" s="14">
        <v>0.22503553873291099</v>
      </c>
      <c r="X713" s="14">
        <v>0.154577636115487</v>
      </c>
      <c r="Y713" s="14">
        <v>0.211475591815695</v>
      </c>
      <c r="Z713" s="14">
        <v>0.198064458680623</v>
      </c>
      <c r="AA713" s="14">
        <v>0.178664190713545</v>
      </c>
      <c r="AB713" s="14">
        <v>0.18157007449860699</v>
      </c>
      <c r="AC713" s="14">
        <v>0.218575330286468</v>
      </c>
      <c r="AD713" s="14">
        <v>0.164906606721753</v>
      </c>
      <c r="AE713" s="14"/>
      <c r="AF713" s="14">
        <v>0.22021333466277099</v>
      </c>
      <c r="AG713" s="14">
        <v>0.21817595607898699</v>
      </c>
      <c r="AH713" s="14">
        <v>0.14639412906587301</v>
      </c>
      <c r="AI713" s="14">
        <v>0.14980915607773701</v>
      </c>
      <c r="AJ713" s="14">
        <v>8.44779512732593E-2</v>
      </c>
      <c r="AK713" s="14"/>
      <c r="AL713" s="14">
        <v>0.13965574856842</v>
      </c>
      <c r="AM713" s="14">
        <v>0.21489204230109599</v>
      </c>
      <c r="AN713" s="14">
        <v>0.22917536784880599</v>
      </c>
      <c r="AO713" s="14">
        <v>0.216873461117844</v>
      </c>
      <c r="AP713" s="14">
        <v>0.22206328492014099</v>
      </c>
      <c r="AQ713" s="14">
        <v>0.178466021744492</v>
      </c>
      <c r="AR713" s="14">
        <v>0.20277626192877299</v>
      </c>
      <c r="AS713" s="14">
        <v>0.17903104117928401</v>
      </c>
      <c r="AT713" s="14">
        <v>0.190920416535832</v>
      </c>
      <c r="AU713" s="14">
        <v>0.18799051560608299</v>
      </c>
      <c r="AV713" s="14">
        <v>0.18756102402445901</v>
      </c>
      <c r="AW713" s="14">
        <v>0.179931186898284</v>
      </c>
      <c r="AX713" s="14">
        <v>0.13196804405057899</v>
      </c>
      <c r="AY713" s="14">
        <v>0.141869821770887</v>
      </c>
      <c r="AZ713" s="14">
        <v>0.12727543592323701</v>
      </c>
      <c r="BA713" s="14">
        <v>0.11036718601154299</v>
      </c>
      <c r="BB713" s="14"/>
      <c r="BC713" s="14">
        <v>0.136803333764032</v>
      </c>
      <c r="BD713" s="14">
        <v>0.208220183283088</v>
      </c>
      <c r="BE713" s="14"/>
      <c r="BF713" s="14">
        <v>0.16080468559468999</v>
      </c>
      <c r="BG713" s="14">
        <v>0.20246307210221201</v>
      </c>
      <c r="BH713" s="14">
        <v>0.203630416760153</v>
      </c>
      <c r="BI713" s="14">
        <v>0.166774154923614</v>
      </c>
      <c r="BJ713" s="14"/>
      <c r="BK713" s="14">
        <v>0.13918573704752299</v>
      </c>
      <c r="BL713" s="14">
        <v>0.164821453690292</v>
      </c>
      <c r="BM713" s="14">
        <v>0.22016610553777999</v>
      </c>
      <c r="BN713" s="14">
        <v>0.200852941036717</v>
      </c>
      <c r="BO713" s="14"/>
      <c r="BP713" s="14">
        <v>0.16734969949790199</v>
      </c>
      <c r="BQ713" s="14">
        <v>0.20152663177168101</v>
      </c>
      <c r="BR713" s="14">
        <v>0.26727329916232601</v>
      </c>
      <c r="BS713" s="14">
        <v>0.12707349995911399</v>
      </c>
      <c r="BT713" s="14">
        <v>0.21830417473357999</v>
      </c>
    </row>
    <row r="714" spans="2:72" x14ac:dyDescent="0.35">
      <c r="B714" t="s">
        <v>235</v>
      </c>
      <c r="C714" s="14">
        <v>0.19177822235410999</v>
      </c>
      <c r="D714" s="14">
        <v>0.19173062017485601</v>
      </c>
      <c r="E714" s="14">
        <v>0.19220545792073601</v>
      </c>
      <c r="F714" s="14"/>
      <c r="G714" s="14">
        <v>0.20486768877329001</v>
      </c>
      <c r="H714" s="14">
        <v>0.19530973776674301</v>
      </c>
      <c r="I714" s="14">
        <v>0.198655667287921</v>
      </c>
      <c r="J714" s="14">
        <v>0.16698634143798299</v>
      </c>
      <c r="K714" s="14">
        <v>0.18411862169165699</v>
      </c>
      <c r="L714" s="14">
        <v>0.199888063935932</v>
      </c>
      <c r="M714" s="14"/>
      <c r="N714" s="14">
        <v>0.19236119176056299</v>
      </c>
      <c r="O714" s="14">
        <v>0.19704405265470901</v>
      </c>
      <c r="P714" s="14">
        <v>0.195447273084701</v>
      </c>
      <c r="Q714" s="14">
        <v>0.18186188585817301</v>
      </c>
      <c r="R714" s="14"/>
      <c r="S714" s="14">
        <v>0.20880934895752101</v>
      </c>
      <c r="T714" s="14">
        <v>0.19481528138530099</v>
      </c>
      <c r="U714" s="14">
        <v>0.171481638265053</v>
      </c>
      <c r="V714" s="14">
        <v>0.185992363103539</v>
      </c>
      <c r="W714" s="14">
        <v>0.19232672527668199</v>
      </c>
      <c r="X714" s="14">
        <v>0.20194027076990401</v>
      </c>
      <c r="Y714" s="14">
        <v>0.19659818916033001</v>
      </c>
      <c r="Z714" s="14">
        <v>0.20352367869954599</v>
      </c>
      <c r="AA714" s="14">
        <v>0.17737193316005601</v>
      </c>
      <c r="AB714" s="14">
        <v>0.195890631852531</v>
      </c>
      <c r="AC714" s="14">
        <v>0.181918213784202</v>
      </c>
      <c r="AD714" s="14">
        <v>0.16717881527918399</v>
      </c>
      <c r="AE714" s="14"/>
      <c r="AF714" s="14">
        <v>0.18480351693195199</v>
      </c>
      <c r="AG714" s="14">
        <v>0.20922887476430099</v>
      </c>
      <c r="AH714" s="14">
        <v>0.19611635631024399</v>
      </c>
      <c r="AI714" s="14">
        <v>0.190520348604301</v>
      </c>
      <c r="AJ714" s="14">
        <v>0.177443140206542</v>
      </c>
      <c r="AK714" s="14"/>
      <c r="AL714" s="14">
        <v>0.18221234608044901</v>
      </c>
      <c r="AM714" s="14">
        <v>0.15781907502342499</v>
      </c>
      <c r="AN714" s="14">
        <v>0.17098850254683501</v>
      </c>
      <c r="AO714" s="14">
        <v>0.223100612580446</v>
      </c>
      <c r="AP714" s="14">
        <v>0.22106375528373601</v>
      </c>
      <c r="AQ714" s="14">
        <v>0.195151983534576</v>
      </c>
      <c r="AR714" s="14">
        <v>0.17365221554171301</v>
      </c>
      <c r="AS714" s="14">
        <v>0.21430782000124499</v>
      </c>
      <c r="AT714" s="14">
        <v>0.185908163682594</v>
      </c>
      <c r="AU714" s="14">
        <v>0.20407769650309299</v>
      </c>
      <c r="AV714" s="14">
        <v>0.18290683798601201</v>
      </c>
      <c r="AW714" s="14">
        <v>0.18524529093164799</v>
      </c>
      <c r="AX714" s="14">
        <v>0.20835191426366301</v>
      </c>
      <c r="AY714" s="14">
        <v>0.186948957341498</v>
      </c>
      <c r="AZ714" s="14">
        <v>0.212351880107296</v>
      </c>
      <c r="BA714" s="14">
        <v>0.164320916405677</v>
      </c>
      <c r="BB714" s="14"/>
      <c r="BC714" s="14">
        <v>0.190477215529921</v>
      </c>
      <c r="BD714" s="14">
        <v>0.192348374642555</v>
      </c>
      <c r="BE714" s="14"/>
      <c r="BF714" s="14">
        <v>0.18674944269155</v>
      </c>
      <c r="BG714" s="14">
        <v>0.19835240114215699</v>
      </c>
      <c r="BH714" s="14">
        <v>0.19657846401315601</v>
      </c>
      <c r="BI714" s="14">
        <v>0.176295522648864</v>
      </c>
      <c r="BJ714" s="14"/>
      <c r="BK714" s="14">
        <v>0.18366728281652001</v>
      </c>
      <c r="BL714" s="14">
        <v>0.209834614118492</v>
      </c>
      <c r="BM714" s="14">
        <v>0.199087345785224</v>
      </c>
      <c r="BN714" s="14">
        <v>0.17306337586734999</v>
      </c>
      <c r="BO714" s="14"/>
      <c r="BP714" s="14">
        <v>0.206774760519922</v>
      </c>
      <c r="BQ714" s="14">
        <v>0.21150221325268301</v>
      </c>
      <c r="BR714" s="14">
        <v>0.23025407700152001</v>
      </c>
      <c r="BS714" s="14">
        <v>0.142063023332715</v>
      </c>
      <c r="BT714" s="14">
        <v>0.19837449055113601</v>
      </c>
    </row>
    <row r="715" spans="2:72" x14ac:dyDescent="0.35">
      <c r="B715" t="s">
        <v>236</v>
      </c>
      <c r="C715" s="14">
        <v>0.21627952683673901</v>
      </c>
      <c r="D715" s="14">
        <v>0.233887021839674</v>
      </c>
      <c r="E715" s="14">
        <v>0.199312045169872</v>
      </c>
      <c r="F715" s="14"/>
      <c r="G715" s="14">
        <v>0.215974624441199</v>
      </c>
      <c r="H715" s="14">
        <v>0.239398239816667</v>
      </c>
      <c r="I715" s="14">
        <v>0.23480546482200801</v>
      </c>
      <c r="J715" s="14">
        <v>0.20897938212975001</v>
      </c>
      <c r="K715" s="14">
        <v>0.210808988795569</v>
      </c>
      <c r="L715" s="14">
        <v>0.19217845749412901</v>
      </c>
      <c r="M715" s="14"/>
      <c r="N715" s="14">
        <v>0.25588775828892901</v>
      </c>
      <c r="O715" s="14">
        <v>0.21400529257119</v>
      </c>
      <c r="P715" s="14">
        <v>0.20606887935669599</v>
      </c>
      <c r="Q715" s="14">
        <v>0.18571956677440599</v>
      </c>
      <c r="R715" s="14"/>
      <c r="S715" s="14">
        <v>0.23065718230568799</v>
      </c>
      <c r="T715" s="14">
        <v>0.227348435466004</v>
      </c>
      <c r="U715" s="14">
        <v>0.22117482264914201</v>
      </c>
      <c r="V715" s="14">
        <v>0.20075728322584399</v>
      </c>
      <c r="W715" s="14">
        <v>0.19794731590380199</v>
      </c>
      <c r="X715" s="14">
        <v>0.234143618387055</v>
      </c>
      <c r="Y715" s="14">
        <v>0.20999941145836501</v>
      </c>
      <c r="Z715" s="14">
        <v>0.184569047104788</v>
      </c>
      <c r="AA715" s="14">
        <v>0.218961733710624</v>
      </c>
      <c r="AB715" s="14">
        <v>0.193587401375205</v>
      </c>
      <c r="AC715" s="14">
        <v>0.207444332417177</v>
      </c>
      <c r="AD715" s="14">
        <v>0.25599574548946202</v>
      </c>
      <c r="AE715" s="14"/>
      <c r="AF715" s="14">
        <v>0.17794530067456801</v>
      </c>
      <c r="AG715" s="14">
        <v>0.21115555306019801</v>
      </c>
      <c r="AH715" s="14">
        <v>0.24842918881294501</v>
      </c>
      <c r="AI715" s="14">
        <v>0.241356045502924</v>
      </c>
      <c r="AJ715" s="14">
        <v>0.26636491239349203</v>
      </c>
      <c r="AK715" s="14"/>
      <c r="AL715" s="14">
        <v>0.13725355821410501</v>
      </c>
      <c r="AM715" s="14">
        <v>0.16032717195801499</v>
      </c>
      <c r="AN715" s="14">
        <v>0.15868452685829099</v>
      </c>
      <c r="AO715" s="14">
        <v>0.17066211479415799</v>
      </c>
      <c r="AP715" s="14">
        <v>0.18885460461501999</v>
      </c>
      <c r="AQ715" s="14">
        <v>0.22440110002840399</v>
      </c>
      <c r="AR715" s="14">
        <v>0.23066287909469699</v>
      </c>
      <c r="AS715" s="14">
        <v>0.232243633329243</v>
      </c>
      <c r="AT715" s="14">
        <v>0.22593887752483899</v>
      </c>
      <c r="AU715" s="14">
        <v>0.27605967413794602</v>
      </c>
      <c r="AV715" s="14">
        <v>0.26889366339295201</v>
      </c>
      <c r="AW715" s="14">
        <v>0.22114861086035401</v>
      </c>
      <c r="AX715" s="14">
        <v>0.23363363363156001</v>
      </c>
      <c r="AY715" s="14">
        <v>0.252597233960554</v>
      </c>
      <c r="AZ715" s="14">
        <v>0.222132892324332</v>
      </c>
      <c r="BA715" s="14">
        <v>0.22811282679831199</v>
      </c>
      <c r="BB715" s="14"/>
      <c r="BC715" s="14">
        <v>0.24102590836499799</v>
      </c>
      <c r="BD715" s="14">
        <v>0.20543469051708399</v>
      </c>
      <c r="BE715" s="14"/>
      <c r="BF715" s="14">
        <v>0.26128919962384101</v>
      </c>
      <c r="BG715" s="14">
        <v>0.22404417085445</v>
      </c>
      <c r="BH715" s="14">
        <v>0.18651569122858799</v>
      </c>
      <c r="BI715" s="14">
        <v>0.15839307177168599</v>
      </c>
      <c r="BJ715" s="14"/>
      <c r="BK715" s="14">
        <v>0.26712697639340299</v>
      </c>
      <c r="BL715" s="14">
        <v>0.242827568930331</v>
      </c>
      <c r="BM715" s="14">
        <v>0.21674514015545099</v>
      </c>
      <c r="BN715" s="14">
        <v>0.138018888305624</v>
      </c>
      <c r="BO715" s="14"/>
      <c r="BP715" s="14">
        <v>0.24431547541597501</v>
      </c>
      <c r="BQ715" s="14">
        <v>0.22704526643765499</v>
      </c>
      <c r="BR715" s="14">
        <v>0.21792802134352399</v>
      </c>
      <c r="BS715" s="14">
        <v>0.249713276273652</v>
      </c>
      <c r="BT715" s="14">
        <v>0.153310542134144</v>
      </c>
    </row>
    <row r="716" spans="2:72" x14ac:dyDescent="0.35">
      <c r="B716" t="s">
        <v>237</v>
      </c>
      <c r="C716" s="14">
        <v>0.15226797660865399</v>
      </c>
      <c r="D716" s="14">
        <v>0.18085218537596401</v>
      </c>
      <c r="E716" s="14">
        <v>0.124309356835198</v>
      </c>
      <c r="F716" s="14"/>
      <c r="G716" s="14">
        <v>0.18982601416100101</v>
      </c>
      <c r="H716" s="14">
        <v>0.19817018137914399</v>
      </c>
      <c r="I716" s="14">
        <v>0.18064379723582499</v>
      </c>
      <c r="J716" s="14">
        <v>0.13618061745847701</v>
      </c>
      <c r="K716" s="14">
        <v>0.124070462178843</v>
      </c>
      <c r="L716" s="14">
        <v>9.8900070118213904E-2</v>
      </c>
      <c r="M716" s="14"/>
      <c r="N716" s="14">
        <v>0.208682178329469</v>
      </c>
      <c r="O716" s="14">
        <v>0.15794878230074699</v>
      </c>
      <c r="P716" s="14">
        <v>0.14887382431832899</v>
      </c>
      <c r="Q716" s="14">
        <v>9.0249187620067395E-2</v>
      </c>
      <c r="R716" s="14"/>
      <c r="S716" s="14">
        <v>0.19099422714792599</v>
      </c>
      <c r="T716" s="14">
        <v>0.147017141364296</v>
      </c>
      <c r="U716" s="14">
        <v>0.126612784892633</v>
      </c>
      <c r="V716" s="14">
        <v>0.15000708506752</v>
      </c>
      <c r="W716" s="14">
        <v>0.13179240101666301</v>
      </c>
      <c r="X716" s="14">
        <v>0.13806057583508899</v>
      </c>
      <c r="Y716" s="14">
        <v>0.14498180546144701</v>
      </c>
      <c r="Z716" s="14">
        <v>0.133793908702666</v>
      </c>
      <c r="AA716" s="14">
        <v>0.17740722747745999</v>
      </c>
      <c r="AB716" s="14">
        <v>0.16034665133628601</v>
      </c>
      <c r="AC716" s="14">
        <v>0.11091092918458401</v>
      </c>
      <c r="AD716" s="14">
        <v>0.15652690663298699</v>
      </c>
      <c r="AE716" s="14"/>
      <c r="AF716" s="14">
        <v>8.44912217845456E-2</v>
      </c>
      <c r="AG716" s="14">
        <v>0.14085985232439399</v>
      </c>
      <c r="AH716" s="14">
        <v>0.20445193988764301</v>
      </c>
      <c r="AI716" s="14">
        <v>0.21594473744277001</v>
      </c>
      <c r="AJ716" s="14">
        <v>0.19502955891655499</v>
      </c>
      <c r="AK716" s="14"/>
      <c r="AL716" s="14">
        <v>4.00293075332918E-2</v>
      </c>
      <c r="AM716" s="14">
        <v>9.1457994920032398E-2</v>
      </c>
      <c r="AN716" s="14">
        <v>0.103674553879954</v>
      </c>
      <c r="AO716" s="14">
        <v>8.1969914013900205E-2</v>
      </c>
      <c r="AP716" s="14">
        <v>0.112245557504729</v>
      </c>
      <c r="AQ716" s="14">
        <v>0.14126679631667499</v>
      </c>
      <c r="AR716" s="14">
        <v>0.13902525372242899</v>
      </c>
      <c r="AS716" s="14">
        <v>0.14835378262010299</v>
      </c>
      <c r="AT716" s="14">
        <v>0.20782831314596401</v>
      </c>
      <c r="AU716" s="14">
        <v>0.136871754284799</v>
      </c>
      <c r="AV716" s="14">
        <v>0.17049520393099499</v>
      </c>
      <c r="AW716" s="14">
        <v>0.188402956181316</v>
      </c>
      <c r="AX716" s="14">
        <v>0.21479281464838401</v>
      </c>
      <c r="AY716" s="14">
        <v>0.205362551054278</v>
      </c>
      <c r="AZ716" s="14">
        <v>0.24805534964626999</v>
      </c>
      <c r="BA716" s="14">
        <v>0.259097277908162</v>
      </c>
      <c r="BB716" s="14"/>
      <c r="BC716" s="14">
        <v>0.20433851680687201</v>
      </c>
      <c r="BD716" s="14">
        <v>0.129448620781586</v>
      </c>
      <c r="BE716" s="14"/>
      <c r="BF716" s="14">
        <v>0.19928859169552501</v>
      </c>
      <c r="BG716" s="14">
        <v>0.15673447850356201</v>
      </c>
      <c r="BH716" s="14">
        <v>0.12567894898979801</v>
      </c>
      <c r="BI716" s="14">
        <v>9.2233523511730198E-2</v>
      </c>
      <c r="BJ716" s="14"/>
      <c r="BK716" s="14">
        <v>0.222750322944167</v>
      </c>
      <c r="BL716" s="14">
        <v>0.20077899575351599</v>
      </c>
      <c r="BM716" s="14">
        <v>0.14041564910920001</v>
      </c>
      <c r="BN716" s="14">
        <v>5.4139541590630003E-2</v>
      </c>
      <c r="BO716" s="14"/>
      <c r="BP716" s="14">
        <v>0.17987836761227799</v>
      </c>
      <c r="BQ716" s="14">
        <v>0.14070280752258599</v>
      </c>
      <c r="BR716" s="14">
        <v>9.9679421705772306E-2</v>
      </c>
      <c r="BS716" s="14">
        <v>0.245319184773234</v>
      </c>
      <c r="BT716" s="14">
        <v>6.8431884357246994E-2</v>
      </c>
    </row>
    <row r="717" spans="2:72" x14ac:dyDescent="0.35">
      <c r="B717" t="s">
        <v>238</v>
      </c>
      <c r="C717" s="14">
        <v>8.3857039558325505E-2</v>
      </c>
      <c r="D717" s="14">
        <v>0.106064460027687</v>
      </c>
      <c r="E717" s="14">
        <v>6.2326894883129903E-2</v>
      </c>
      <c r="F717" s="14"/>
      <c r="G717" s="14">
        <v>9.8292042966670698E-2</v>
      </c>
      <c r="H717" s="14">
        <v>0.11466878198662001</v>
      </c>
      <c r="I717" s="14">
        <v>9.3544666115071007E-2</v>
      </c>
      <c r="J717" s="14">
        <v>9.9410524663893302E-2</v>
      </c>
      <c r="K717" s="14">
        <v>6.9004875933009899E-2</v>
      </c>
      <c r="L717" s="14">
        <v>3.8677733470160798E-2</v>
      </c>
      <c r="M717" s="14"/>
      <c r="N717" s="14">
        <v>0.13030052397788</v>
      </c>
      <c r="O717" s="14">
        <v>7.7530230873211897E-2</v>
      </c>
      <c r="P717" s="14">
        <v>8.1527480887485002E-2</v>
      </c>
      <c r="Q717" s="14">
        <v>4.3601994247396997E-2</v>
      </c>
      <c r="R717" s="14"/>
      <c r="S717" s="14">
        <v>0.132041821084769</v>
      </c>
      <c r="T717" s="14">
        <v>7.41741778703226E-2</v>
      </c>
      <c r="U717" s="14">
        <v>5.7977119515957E-2</v>
      </c>
      <c r="V717" s="14">
        <v>8.0262592173797706E-2</v>
      </c>
      <c r="W717" s="14">
        <v>6.17577181959389E-2</v>
      </c>
      <c r="X717" s="14">
        <v>7.9917039691154296E-2</v>
      </c>
      <c r="Y717" s="14">
        <v>5.5975443532671101E-2</v>
      </c>
      <c r="Z717" s="14">
        <v>0.104520675712118</v>
      </c>
      <c r="AA717" s="14">
        <v>7.8417829797978997E-2</v>
      </c>
      <c r="AB717" s="14">
        <v>0.100116256726922</v>
      </c>
      <c r="AC717" s="14">
        <v>6.8095208840513496E-2</v>
      </c>
      <c r="AD717" s="14">
        <v>8.8388027354566301E-2</v>
      </c>
      <c r="AE717" s="14"/>
      <c r="AF717" s="14">
        <v>5.3708947064634499E-2</v>
      </c>
      <c r="AG717" s="14">
        <v>5.9575061791824403E-2</v>
      </c>
      <c r="AH717" s="14">
        <v>0.10303597816318499</v>
      </c>
      <c r="AI717" s="14">
        <v>0.13421033917129599</v>
      </c>
      <c r="AJ717" s="14">
        <v>0.23427414247303499</v>
      </c>
      <c r="AK717" s="14"/>
      <c r="AL717" s="14">
        <v>4.9011944316752501E-2</v>
      </c>
      <c r="AM717" s="14">
        <v>6.2748533645409998E-2</v>
      </c>
      <c r="AN717" s="14">
        <v>4.4964942059095403E-2</v>
      </c>
      <c r="AO717" s="14">
        <v>4.2777931137087902E-2</v>
      </c>
      <c r="AP717" s="14">
        <v>5.8057363024881903E-2</v>
      </c>
      <c r="AQ717" s="14">
        <v>6.6126314663652E-2</v>
      </c>
      <c r="AR717" s="14">
        <v>8.6869153711670297E-2</v>
      </c>
      <c r="AS717" s="14">
        <v>8.2560712797604296E-2</v>
      </c>
      <c r="AT717" s="14">
        <v>6.0937169432830701E-2</v>
      </c>
      <c r="AU717" s="14">
        <v>7.8269491051550399E-2</v>
      </c>
      <c r="AV717" s="14">
        <v>8.4638602530013901E-2</v>
      </c>
      <c r="AW717" s="14">
        <v>0.122424421007079</v>
      </c>
      <c r="AX717" s="14">
        <v>0.13501711526173699</v>
      </c>
      <c r="AY717" s="14">
        <v>0.128531204590077</v>
      </c>
      <c r="AZ717" s="14">
        <v>0.12977222736604899</v>
      </c>
      <c r="BA717" s="14">
        <v>0.18535850687878999</v>
      </c>
      <c r="BB717" s="14"/>
      <c r="BC717" s="14">
        <v>0.115909543156206</v>
      </c>
      <c r="BD717" s="14">
        <v>6.9810373593960307E-2</v>
      </c>
      <c r="BE717" s="14"/>
      <c r="BF717" s="14">
        <v>0.118273748657536</v>
      </c>
      <c r="BG717" s="14">
        <v>7.9516235081450795E-2</v>
      </c>
      <c r="BH717" s="14">
        <v>7.25254824198759E-2</v>
      </c>
      <c r="BI717" s="14">
        <v>4.3344195094484103E-2</v>
      </c>
      <c r="BJ717" s="14"/>
      <c r="BK717" s="14">
        <v>0.13550182535570399</v>
      </c>
      <c r="BL717" s="14">
        <v>9.40181381865762E-2</v>
      </c>
      <c r="BM717" s="14">
        <v>6.8773169261131403E-2</v>
      </c>
      <c r="BN717" s="14">
        <v>4.4202763333488701E-2</v>
      </c>
      <c r="BO717" s="14"/>
      <c r="BP717" s="14">
        <v>8.3825073694464805E-2</v>
      </c>
      <c r="BQ717" s="14">
        <v>7.4818838536246005E-2</v>
      </c>
      <c r="BR717" s="14">
        <v>3.0033355142255299E-2</v>
      </c>
      <c r="BS717" s="14">
        <v>0.176545097286815</v>
      </c>
      <c r="BT717" s="14">
        <v>2.3325578052048698E-2</v>
      </c>
    </row>
    <row r="718" spans="2:72" x14ac:dyDescent="0.35">
      <c r="B718" t="s">
        <v>102</v>
      </c>
      <c r="C718" s="14">
        <v>3.2633325565178603E-2</v>
      </c>
      <c r="D718" s="14">
        <v>2.95291789490972E-2</v>
      </c>
      <c r="E718" s="14">
        <v>3.5557671142022303E-2</v>
      </c>
      <c r="F718" s="14"/>
      <c r="G718" s="14">
        <v>3.5742890251815401E-2</v>
      </c>
      <c r="H718" s="14">
        <v>2.2985773561522801E-2</v>
      </c>
      <c r="I718" s="14">
        <v>3.3265890567948202E-2</v>
      </c>
      <c r="J718" s="14">
        <v>4.06831974650496E-2</v>
      </c>
      <c r="K718" s="14">
        <v>3.6127248151336402E-2</v>
      </c>
      <c r="L718" s="14">
        <v>2.90306059204746E-2</v>
      </c>
      <c r="M718" s="14"/>
      <c r="N718" s="14">
        <v>1.89846637408017E-2</v>
      </c>
      <c r="O718" s="14">
        <v>3.09577584105202E-2</v>
      </c>
      <c r="P718" s="14">
        <v>2.6217465419016199E-2</v>
      </c>
      <c r="Q718" s="14">
        <v>5.4208621953230902E-2</v>
      </c>
      <c r="R718" s="14"/>
      <c r="S718" s="14">
        <v>2.22292379923048E-2</v>
      </c>
      <c r="T718" s="14">
        <v>2.8818821975186398E-2</v>
      </c>
      <c r="U718" s="14">
        <v>4.3750977186219502E-2</v>
      </c>
      <c r="V718" s="14">
        <v>2.7388662360255601E-2</v>
      </c>
      <c r="W718" s="14">
        <v>3.6178988796609003E-2</v>
      </c>
      <c r="X718" s="14">
        <v>4.0201068992054903E-2</v>
      </c>
      <c r="Y718" s="14">
        <v>3.8499605153861402E-2</v>
      </c>
      <c r="Z718" s="14">
        <v>2.5552373782875799E-2</v>
      </c>
      <c r="AA718" s="14">
        <v>2.5119639554106499E-2</v>
      </c>
      <c r="AB718" s="14">
        <v>3.5019282228706497E-2</v>
      </c>
      <c r="AC718" s="14">
        <v>4.5064764297280603E-2</v>
      </c>
      <c r="AD718" s="14">
        <v>4.63179022456955E-2</v>
      </c>
      <c r="AE718" s="14"/>
      <c r="AF718" s="14">
        <v>4.9422599941652302E-2</v>
      </c>
      <c r="AG718" s="14">
        <v>3.0941177536252799E-2</v>
      </c>
      <c r="AH718" s="14">
        <v>2.5465366291630001E-2</v>
      </c>
      <c r="AI718" s="14">
        <v>1.3935014986589099E-2</v>
      </c>
      <c r="AJ718" s="14">
        <v>1.09132626268227E-2</v>
      </c>
      <c r="AK718" s="14"/>
      <c r="AL718" s="14">
        <v>0.16429966900058199</v>
      </c>
      <c r="AM718" s="14">
        <v>6.3751006983503E-2</v>
      </c>
      <c r="AN718" s="14">
        <v>4.4435463775179103E-2</v>
      </c>
      <c r="AO718" s="14">
        <v>4.8447286282730803E-2</v>
      </c>
      <c r="AP718" s="14">
        <v>4.0247955735268702E-2</v>
      </c>
      <c r="AQ718" s="14">
        <v>2.7677784368579799E-2</v>
      </c>
      <c r="AR718" s="14">
        <v>2.5037488393457201E-2</v>
      </c>
      <c r="AS718" s="14">
        <v>2.7120917096846001E-2</v>
      </c>
      <c r="AT718" s="14">
        <v>1.7832335597821901E-2</v>
      </c>
      <c r="AU718" s="14">
        <v>1.8467187876970999E-2</v>
      </c>
      <c r="AV718" s="14">
        <v>1.8759372438756701E-2</v>
      </c>
      <c r="AW718" s="14">
        <v>2.0938849346657101E-2</v>
      </c>
      <c r="AX718" s="14">
        <v>1.33708315409792E-2</v>
      </c>
      <c r="AY718" s="14">
        <v>2.6313574241229001E-2</v>
      </c>
      <c r="AZ718" s="14">
        <v>8.7629584892068499E-3</v>
      </c>
      <c r="BA718" s="14">
        <v>2.03555202529178E-2</v>
      </c>
      <c r="BB718" s="14"/>
      <c r="BC718" s="14">
        <v>2.89862731013227E-2</v>
      </c>
      <c r="BD718" s="14">
        <v>3.42316071957494E-2</v>
      </c>
      <c r="BE718" s="14"/>
      <c r="BF718" s="14">
        <v>1.3180749505404E-2</v>
      </c>
      <c r="BG718" s="14">
        <v>1.8980806199511101E-2</v>
      </c>
      <c r="BH718" s="14">
        <v>3.6936376148849898E-2</v>
      </c>
      <c r="BI718" s="14">
        <v>0.100886652314867</v>
      </c>
      <c r="BJ718" s="14"/>
      <c r="BK718" s="14">
        <v>1.22285720201294E-2</v>
      </c>
      <c r="BL718" s="14">
        <v>1.68014084842203E-2</v>
      </c>
      <c r="BM718" s="14">
        <v>2.6091380532330701E-2</v>
      </c>
      <c r="BN718" s="14">
        <v>7.8863519890664202E-2</v>
      </c>
      <c r="BO718" s="14"/>
      <c r="BP718" s="14">
        <v>2.0341253389806999E-2</v>
      </c>
      <c r="BQ718" s="14">
        <v>3.4149997091878902E-2</v>
      </c>
      <c r="BR718" s="14">
        <v>2.83711790389982E-2</v>
      </c>
      <c r="BS718" s="14">
        <v>9.6682019571701795E-3</v>
      </c>
      <c r="BT718" s="14">
        <v>6.5562193408827005E-2</v>
      </c>
    </row>
    <row r="719" spans="2:72" x14ac:dyDescent="0.35">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row>
    <row r="720" spans="2:72" x14ac:dyDescent="0.35">
      <c r="B720" s="6" t="s">
        <v>302</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row>
    <row r="721" spans="2:72" x14ac:dyDescent="0.35">
      <c r="B721" s="21" t="s">
        <v>106</v>
      </c>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row>
    <row r="722" spans="2:72" x14ac:dyDescent="0.35">
      <c r="B722" t="s">
        <v>233</v>
      </c>
      <c r="C722" s="14">
        <v>7.9079005237525299E-2</v>
      </c>
      <c r="D722" s="14">
        <v>6.8785437793889501E-2</v>
      </c>
      <c r="E722" s="14">
        <v>8.9472903822526997E-2</v>
      </c>
      <c r="F722" s="14"/>
      <c r="G722" s="14">
        <v>6.3101627581722206E-2</v>
      </c>
      <c r="H722" s="14">
        <v>4.1518180103642999E-2</v>
      </c>
      <c r="I722" s="14">
        <v>5.4971388434609803E-2</v>
      </c>
      <c r="J722" s="14">
        <v>7.1461363245273093E-2</v>
      </c>
      <c r="K722" s="14">
        <v>9.2679621057004793E-2</v>
      </c>
      <c r="L722" s="14">
        <v>0.136914414476042</v>
      </c>
      <c r="M722" s="14"/>
      <c r="N722" s="14">
        <v>4.2923986224198303E-2</v>
      </c>
      <c r="O722" s="14">
        <v>5.992924697404E-2</v>
      </c>
      <c r="P722" s="14">
        <v>8.9746805351402101E-2</v>
      </c>
      <c r="Q722" s="14">
        <v>0.129453759896379</v>
      </c>
      <c r="R722" s="14"/>
      <c r="S722" s="14">
        <v>4.8953149185070197E-2</v>
      </c>
      <c r="T722" s="14">
        <v>6.1085767719792898E-2</v>
      </c>
      <c r="U722" s="14">
        <v>9.1807643824903307E-2</v>
      </c>
      <c r="V722" s="14">
        <v>8.6250820539421E-2</v>
      </c>
      <c r="W722" s="14">
        <v>7.6555961645157697E-2</v>
      </c>
      <c r="X722" s="14">
        <v>9.0085380705149598E-2</v>
      </c>
      <c r="Y722" s="14">
        <v>9.6744614081621896E-2</v>
      </c>
      <c r="Z722" s="14">
        <v>8.0449298518631293E-2</v>
      </c>
      <c r="AA722" s="14">
        <v>8.0140600330651804E-2</v>
      </c>
      <c r="AB722" s="14">
        <v>9.04882061490654E-2</v>
      </c>
      <c r="AC722" s="14">
        <v>0.102491632930008</v>
      </c>
      <c r="AD722" s="14">
        <v>8.8966896029964604E-2</v>
      </c>
      <c r="AE722" s="14"/>
      <c r="AF722" s="14">
        <v>0.127957145132438</v>
      </c>
      <c r="AG722" s="14">
        <v>7.4237989241542707E-2</v>
      </c>
      <c r="AH722" s="14">
        <v>4.8636706366527102E-2</v>
      </c>
      <c r="AI722" s="14">
        <v>3.1806396548842403E-2</v>
      </c>
      <c r="AJ722" s="14">
        <v>2.0676878671874802E-2</v>
      </c>
      <c r="AK722" s="14"/>
      <c r="AL722" s="14">
        <v>0.131907488997274</v>
      </c>
      <c r="AM722" s="14">
        <v>0.131436830263995</v>
      </c>
      <c r="AN722" s="14">
        <v>0.158665597439865</v>
      </c>
      <c r="AO722" s="14">
        <v>0.11829933273544101</v>
      </c>
      <c r="AP722" s="14">
        <v>0.111895743996581</v>
      </c>
      <c r="AQ722" s="14">
        <v>9.82727692701027E-2</v>
      </c>
      <c r="AR722" s="14">
        <v>6.5963988514473298E-2</v>
      </c>
      <c r="AS722" s="14">
        <v>6.2197433176497799E-2</v>
      </c>
      <c r="AT722" s="14">
        <v>5.8308802155563902E-2</v>
      </c>
      <c r="AU722" s="14">
        <v>5.0189584645670603E-2</v>
      </c>
      <c r="AV722" s="14">
        <v>4.5136369142777702E-2</v>
      </c>
      <c r="AW722" s="14">
        <v>5.3689035270071399E-2</v>
      </c>
      <c r="AX722" s="14">
        <v>4.1535815830532702E-2</v>
      </c>
      <c r="AY722" s="14">
        <v>2.9032700645672201E-2</v>
      </c>
      <c r="AZ722" s="14">
        <v>3.2085192418412699E-2</v>
      </c>
      <c r="BA722" s="14">
        <v>2.8349165907451498E-2</v>
      </c>
      <c r="BB722" s="14"/>
      <c r="BC722" s="14">
        <v>4.5572225108955901E-2</v>
      </c>
      <c r="BD722" s="14">
        <v>9.3762992295515102E-2</v>
      </c>
      <c r="BE722" s="14"/>
      <c r="BF722" s="14">
        <v>5.8306137124570501E-2</v>
      </c>
      <c r="BG722" s="14">
        <v>8.0904926981756303E-2</v>
      </c>
      <c r="BH722" s="14">
        <v>8.5334251366816799E-2</v>
      </c>
      <c r="BI722" s="14">
        <v>0.106715509479578</v>
      </c>
      <c r="BJ722" s="14"/>
      <c r="BK722" s="14">
        <v>4.5775476596900802E-2</v>
      </c>
      <c r="BL722" s="14">
        <v>7.3203362791278495E-2</v>
      </c>
      <c r="BM722" s="14">
        <v>7.08782693191536E-2</v>
      </c>
      <c r="BN722" s="14">
        <v>0.133345709626257</v>
      </c>
      <c r="BO722" s="14"/>
      <c r="BP722" s="14">
        <v>5.2345999652844401E-2</v>
      </c>
      <c r="BQ722" s="14">
        <v>7.29187326496539E-2</v>
      </c>
      <c r="BR722" s="14">
        <v>0.124415368298237</v>
      </c>
      <c r="BS722" s="14">
        <v>5.6056912514278398E-2</v>
      </c>
      <c r="BT722" s="14">
        <v>0.11019759489969801</v>
      </c>
    </row>
    <row r="723" spans="2:72" x14ac:dyDescent="0.35">
      <c r="B723" t="s">
        <v>234</v>
      </c>
      <c r="C723" s="14">
        <v>0.14404533163160599</v>
      </c>
      <c r="D723" s="14">
        <v>0.135178852700029</v>
      </c>
      <c r="E723" s="14">
        <v>0.152836702957935</v>
      </c>
      <c r="F723" s="14"/>
      <c r="G723" s="14">
        <v>0.109192640554065</v>
      </c>
      <c r="H723" s="14">
        <v>8.0919201470256594E-2</v>
      </c>
      <c r="I723" s="14">
        <v>0.10050485289192</v>
      </c>
      <c r="J723" s="14">
        <v>0.14346754498103501</v>
      </c>
      <c r="K723" s="14">
        <v>0.17302087021110599</v>
      </c>
      <c r="L723" s="14">
        <v>0.234986009332772</v>
      </c>
      <c r="M723" s="14"/>
      <c r="N723" s="14">
        <v>0.101017110079007</v>
      </c>
      <c r="O723" s="14">
        <v>0.14648754565092201</v>
      </c>
      <c r="P723" s="14">
        <v>0.15220520255987899</v>
      </c>
      <c r="Q723" s="14">
        <v>0.180499710998029</v>
      </c>
      <c r="R723" s="14"/>
      <c r="S723" s="14">
        <v>0.11479341460779099</v>
      </c>
      <c r="T723" s="14">
        <v>0.12570871068936901</v>
      </c>
      <c r="U723" s="14">
        <v>0.15987647553095399</v>
      </c>
      <c r="V723" s="14">
        <v>0.147496694274942</v>
      </c>
      <c r="W723" s="14">
        <v>0.15703780813041199</v>
      </c>
      <c r="X723" s="14">
        <v>0.13531755854637501</v>
      </c>
      <c r="Y723" s="14">
        <v>0.151343633380948</v>
      </c>
      <c r="Z723" s="14">
        <v>0.18841119663634001</v>
      </c>
      <c r="AA723" s="14">
        <v>0.12941866965409499</v>
      </c>
      <c r="AB723" s="14">
        <v>0.179666352994447</v>
      </c>
      <c r="AC723" s="14">
        <v>0.16977782822257101</v>
      </c>
      <c r="AD723" s="14">
        <v>0.12849701382759299</v>
      </c>
      <c r="AE723" s="14"/>
      <c r="AF723" s="14">
        <v>0.188679081295062</v>
      </c>
      <c r="AG723" s="14">
        <v>0.15469517256236601</v>
      </c>
      <c r="AH723" s="14">
        <v>0.111948662977831</v>
      </c>
      <c r="AI723" s="14">
        <v>0.100078536939079</v>
      </c>
      <c r="AJ723" s="14">
        <v>0.100584699827529</v>
      </c>
      <c r="AK723" s="14"/>
      <c r="AL723" s="14">
        <v>0.18941684687747101</v>
      </c>
      <c r="AM723" s="14">
        <v>0.19475033917840301</v>
      </c>
      <c r="AN723" s="14">
        <v>0.179061350626531</v>
      </c>
      <c r="AO723" s="14">
        <v>0.181051792201158</v>
      </c>
      <c r="AP723" s="14">
        <v>0.157082007788692</v>
      </c>
      <c r="AQ723" s="14">
        <v>0.16241479410219001</v>
      </c>
      <c r="AR723" s="14">
        <v>0.15726572070235001</v>
      </c>
      <c r="AS723" s="14">
        <v>0.13795135727167299</v>
      </c>
      <c r="AT723" s="14">
        <v>0.146143046486859</v>
      </c>
      <c r="AU723" s="14">
        <v>0.13276833562045501</v>
      </c>
      <c r="AV723" s="14">
        <v>0.134348174097116</v>
      </c>
      <c r="AW723" s="14">
        <v>0.11469911509641</v>
      </c>
      <c r="AX723" s="14">
        <v>9.6019554449953498E-2</v>
      </c>
      <c r="AY723" s="14">
        <v>8.4341539286845305E-2</v>
      </c>
      <c r="AZ723" s="14">
        <v>9.33260418686402E-2</v>
      </c>
      <c r="BA723" s="14">
        <v>7.1373024667294602E-2</v>
      </c>
      <c r="BB723" s="14"/>
      <c r="BC723" s="14">
        <v>9.2726642926789393E-2</v>
      </c>
      <c r="BD723" s="14">
        <v>0.16653519660469601</v>
      </c>
      <c r="BE723" s="14"/>
      <c r="BF723" s="14">
        <v>0.14071717830250499</v>
      </c>
      <c r="BG723" s="14">
        <v>0.152429481397856</v>
      </c>
      <c r="BH723" s="14">
        <v>0.137676858811278</v>
      </c>
      <c r="BI723" s="14">
        <v>0.14231298396026501</v>
      </c>
      <c r="BJ723" s="14"/>
      <c r="BK723" s="14">
        <v>0.12848398292531599</v>
      </c>
      <c r="BL723" s="14">
        <v>0.13060448099331101</v>
      </c>
      <c r="BM723" s="14">
        <v>0.149442931615069</v>
      </c>
      <c r="BN723" s="14">
        <v>0.16351392265516199</v>
      </c>
      <c r="BO723" s="14"/>
      <c r="BP723" s="14">
        <v>0.102195738414527</v>
      </c>
      <c r="BQ723" s="14">
        <v>0.15405929162481999</v>
      </c>
      <c r="BR723" s="14">
        <v>0.24827071854781799</v>
      </c>
      <c r="BS723" s="14">
        <v>0.109085542340807</v>
      </c>
      <c r="BT723" s="14">
        <v>0.166842690494301</v>
      </c>
    </row>
    <row r="724" spans="2:72" x14ac:dyDescent="0.35">
      <c r="B724" t="s">
        <v>235</v>
      </c>
      <c r="C724" s="14">
        <v>0.173748592758322</v>
      </c>
      <c r="D724" s="14">
        <v>0.17330614898282101</v>
      </c>
      <c r="E724" s="14">
        <v>0.173498931413129</v>
      </c>
      <c r="F724" s="14"/>
      <c r="G724" s="14">
        <v>0.16499209833027101</v>
      </c>
      <c r="H724" s="14">
        <v>0.15926216894374901</v>
      </c>
      <c r="I724" s="14">
        <v>0.157881719457415</v>
      </c>
      <c r="J724" s="14">
        <v>0.16875170805044101</v>
      </c>
      <c r="K724" s="14">
        <v>0.18049410072202501</v>
      </c>
      <c r="L724" s="14">
        <v>0.20378870866545501</v>
      </c>
      <c r="M724" s="14"/>
      <c r="N724" s="14">
        <v>0.138547781530034</v>
      </c>
      <c r="O724" s="14">
        <v>0.17042432398399601</v>
      </c>
      <c r="P724" s="14">
        <v>0.19707373686642199</v>
      </c>
      <c r="Q724" s="14">
        <v>0.194923755264197</v>
      </c>
      <c r="R724" s="14"/>
      <c r="S724" s="14">
        <v>0.14934798387031201</v>
      </c>
      <c r="T724" s="14">
        <v>0.19436172423412201</v>
      </c>
      <c r="U724" s="14">
        <v>0.18632410431752899</v>
      </c>
      <c r="V724" s="14">
        <v>0.17075303377798401</v>
      </c>
      <c r="W724" s="14">
        <v>0.19375772573089101</v>
      </c>
      <c r="X724" s="14">
        <v>0.14637959861119701</v>
      </c>
      <c r="Y724" s="14">
        <v>0.16480113311709799</v>
      </c>
      <c r="Z724" s="14">
        <v>0.13721506669168901</v>
      </c>
      <c r="AA724" s="14">
        <v>0.18669665163711399</v>
      </c>
      <c r="AB724" s="14">
        <v>0.17306738648616801</v>
      </c>
      <c r="AC724" s="14">
        <v>0.21214578339426601</v>
      </c>
      <c r="AD724" s="14">
        <v>0.17238273862303699</v>
      </c>
      <c r="AE724" s="14"/>
      <c r="AF724" s="14">
        <v>0.187641047263717</v>
      </c>
      <c r="AG724" s="14">
        <v>0.19358044812691599</v>
      </c>
      <c r="AH724" s="14">
        <v>0.16073931746799999</v>
      </c>
      <c r="AI724" s="14">
        <v>0.15332826653520601</v>
      </c>
      <c r="AJ724" s="14">
        <v>0.129515480677977</v>
      </c>
      <c r="AK724" s="14"/>
      <c r="AL724" s="14">
        <v>0.163094872798422</v>
      </c>
      <c r="AM724" s="14">
        <v>0.20147141615678399</v>
      </c>
      <c r="AN724" s="14">
        <v>0.186290742572426</v>
      </c>
      <c r="AO724" s="14">
        <v>0.20276350915751901</v>
      </c>
      <c r="AP724" s="14">
        <v>0.205968667274815</v>
      </c>
      <c r="AQ724" s="14">
        <v>0.18050417093340901</v>
      </c>
      <c r="AR724" s="14">
        <v>0.18145881017763499</v>
      </c>
      <c r="AS724" s="14">
        <v>0.199724843247577</v>
      </c>
      <c r="AT724" s="14">
        <v>0.17783499452545901</v>
      </c>
      <c r="AU724" s="14">
        <v>0.189301713713005</v>
      </c>
      <c r="AV724" s="14">
        <v>0.14296875878446899</v>
      </c>
      <c r="AW724" s="14">
        <v>0.15423998186929699</v>
      </c>
      <c r="AX724" s="14">
        <v>0.17678359776414401</v>
      </c>
      <c r="AY724" s="14">
        <v>0.12357952299738199</v>
      </c>
      <c r="AZ724" s="14">
        <v>0.138350191341438</v>
      </c>
      <c r="BA724" s="14">
        <v>0.10098881613645801</v>
      </c>
      <c r="BB724" s="14"/>
      <c r="BC724" s="14">
        <v>0.13737745634269999</v>
      </c>
      <c r="BD724" s="14">
        <v>0.189687853241188</v>
      </c>
      <c r="BE724" s="14"/>
      <c r="BF724" s="14">
        <v>0.16101759794713799</v>
      </c>
      <c r="BG724" s="14">
        <v>0.18330052648124201</v>
      </c>
      <c r="BH724" s="14">
        <v>0.16887558868566699</v>
      </c>
      <c r="BI724" s="14">
        <v>0.18628868860546099</v>
      </c>
      <c r="BJ724" s="14"/>
      <c r="BK724" s="14">
        <v>0.17507128236400599</v>
      </c>
      <c r="BL724" s="14">
        <v>0.14922309621073199</v>
      </c>
      <c r="BM724" s="14">
        <v>0.18280384076935</v>
      </c>
      <c r="BN724" s="14">
        <v>0.17859788951223901</v>
      </c>
      <c r="BO724" s="14"/>
      <c r="BP724" s="14">
        <v>0.15991341478815599</v>
      </c>
      <c r="BQ724" s="14">
        <v>0.17966734150427999</v>
      </c>
      <c r="BR724" s="14">
        <v>0.205292033535695</v>
      </c>
      <c r="BS724" s="14">
        <v>0.13069540113094699</v>
      </c>
      <c r="BT724" s="14">
        <v>0.21032887770023101</v>
      </c>
    </row>
    <row r="725" spans="2:72" x14ac:dyDescent="0.35">
      <c r="B725" t="s">
        <v>236</v>
      </c>
      <c r="C725" s="14">
        <v>0.25264131942551099</v>
      </c>
      <c r="D725" s="14">
        <v>0.25698582575538398</v>
      </c>
      <c r="E725" s="14">
        <v>0.248546117641466</v>
      </c>
      <c r="F725" s="14"/>
      <c r="G725" s="14">
        <v>0.24901316426651701</v>
      </c>
      <c r="H725" s="14">
        <v>0.25825517571414602</v>
      </c>
      <c r="I725" s="14">
        <v>0.27309870295726002</v>
      </c>
      <c r="J725" s="14">
        <v>0.255329432765873</v>
      </c>
      <c r="K725" s="14">
        <v>0.25366633632371499</v>
      </c>
      <c r="L725" s="14">
        <v>0.23094646625495899</v>
      </c>
      <c r="M725" s="14"/>
      <c r="N725" s="14">
        <v>0.25815104513311299</v>
      </c>
      <c r="O725" s="14">
        <v>0.26087407569492999</v>
      </c>
      <c r="P725" s="14">
        <v>0.25533003728088599</v>
      </c>
      <c r="Q725" s="14">
        <v>0.23571918942197201</v>
      </c>
      <c r="R725" s="14"/>
      <c r="S725" s="14">
        <v>0.26475642665729199</v>
      </c>
      <c r="T725" s="14">
        <v>0.26862809714115299</v>
      </c>
      <c r="U725" s="14">
        <v>0.239379979120353</v>
      </c>
      <c r="V725" s="14">
        <v>0.239374272503597</v>
      </c>
      <c r="W725" s="14">
        <v>0.25788751843900098</v>
      </c>
      <c r="X725" s="14">
        <v>0.26181394397532998</v>
      </c>
      <c r="Y725" s="14">
        <v>0.27167325174171902</v>
      </c>
      <c r="Z725" s="14">
        <v>0.24169665059516099</v>
      </c>
      <c r="AA725" s="14">
        <v>0.24035822815314301</v>
      </c>
      <c r="AB725" s="14">
        <v>0.25472866919312198</v>
      </c>
      <c r="AC725" s="14">
        <v>0.227306562162015</v>
      </c>
      <c r="AD725" s="14">
        <v>0.20692432704198099</v>
      </c>
      <c r="AE725" s="14"/>
      <c r="AF725" s="14">
        <v>0.234276336250269</v>
      </c>
      <c r="AG725" s="14">
        <v>0.25306068215285998</v>
      </c>
      <c r="AH725" s="14">
        <v>0.261986405093176</v>
      </c>
      <c r="AI725" s="14">
        <v>0.26449502090271698</v>
      </c>
      <c r="AJ725" s="14">
        <v>0.17473844193511501</v>
      </c>
      <c r="AK725" s="14"/>
      <c r="AL725" s="14">
        <v>0.19908804768722099</v>
      </c>
      <c r="AM725" s="14">
        <v>0.223094222872327</v>
      </c>
      <c r="AN725" s="14">
        <v>0.25267858345292998</v>
      </c>
      <c r="AO725" s="14">
        <v>0.26272252125794698</v>
      </c>
      <c r="AP725" s="14">
        <v>0.22407024883455401</v>
      </c>
      <c r="AQ725" s="14">
        <v>0.23159822491593801</v>
      </c>
      <c r="AR725" s="14">
        <v>0.27316157191849</v>
      </c>
      <c r="AS725" s="14">
        <v>0.257254003675779</v>
      </c>
      <c r="AT725" s="14">
        <v>0.25064314512144298</v>
      </c>
      <c r="AU725" s="14">
        <v>0.29638318397122598</v>
      </c>
      <c r="AV725" s="14">
        <v>0.27549509286693502</v>
      </c>
      <c r="AW725" s="14">
        <v>0.24731755678887499</v>
      </c>
      <c r="AX725" s="14">
        <v>0.24127004356474599</v>
      </c>
      <c r="AY725" s="14">
        <v>0.27473400773022399</v>
      </c>
      <c r="AZ725" s="14">
        <v>0.24477683724600499</v>
      </c>
      <c r="BA725" s="14">
        <v>0.24911092708670801</v>
      </c>
      <c r="BB725" s="14"/>
      <c r="BC725" s="14">
        <v>0.27243540012808398</v>
      </c>
      <c r="BD725" s="14">
        <v>0.24396677583325499</v>
      </c>
      <c r="BE725" s="14"/>
      <c r="BF725" s="14">
        <v>0.24449597411187499</v>
      </c>
      <c r="BG725" s="14">
        <v>0.26427508348091999</v>
      </c>
      <c r="BH725" s="14">
        <v>0.25657802797805301</v>
      </c>
      <c r="BI725" s="14">
        <v>0.23261598125951</v>
      </c>
      <c r="BJ725" s="14"/>
      <c r="BK725" s="14">
        <v>0.26282480750192999</v>
      </c>
      <c r="BL725" s="14">
        <v>0.27516847929701499</v>
      </c>
      <c r="BM725" s="14">
        <v>0.25643407151561498</v>
      </c>
      <c r="BN725" s="14">
        <v>0.216147947917286</v>
      </c>
      <c r="BO725" s="14"/>
      <c r="BP725" s="14">
        <v>0.26272466148614299</v>
      </c>
      <c r="BQ725" s="14">
        <v>0.27046100138941198</v>
      </c>
      <c r="BR725" s="14">
        <v>0.24226355820335899</v>
      </c>
      <c r="BS725" s="14">
        <v>0.23560034961463899</v>
      </c>
      <c r="BT725" s="14">
        <v>0.25290418222308902</v>
      </c>
    </row>
    <row r="726" spans="2:72" x14ac:dyDescent="0.35">
      <c r="B726" t="s">
        <v>237</v>
      </c>
      <c r="C726" s="14">
        <v>0.191774496008141</v>
      </c>
      <c r="D726" s="14">
        <v>0.20408592152849001</v>
      </c>
      <c r="E726" s="14">
        <v>0.17959490512346499</v>
      </c>
      <c r="F726" s="14"/>
      <c r="G726" s="14">
        <v>0.24752080136630999</v>
      </c>
      <c r="H726" s="14">
        <v>0.26412749740500502</v>
      </c>
      <c r="I726" s="14">
        <v>0.21811216798612701</v>
      </c>
      <c r="J726" s="14">
        <v>0.18948109709054101</v>
      </c>
      <c r="K726" s="14">
        <v>0.14818778909988001</v>
      </c>
      <c r="L726" s="14">
        <v>0.10562726961725501</v>
      </c>
      <c r="M726" s="14"/>
      <c r="N726" s="14">
        <v>0.24332869013278599</v>
      </c>
      <c r="O726" s="14">
        <v>0.21078703214620201</v>
      </c>
      <c r="P726" s="14">
        <v>0.16721751580040201</v>
      </c>
      <c r="Q726" s="14">
        <v>0.136333535991778</v>
      </c>
      <c r="R726" s="14"/>
      <c r="S726" s="14">
        <v>0.22862131110294501</v>
      </c>
      <c r="T726" s="14">
        <v>0.18631031013104499</v>
      </c>
      <c r="U726" s="14">
        <v>0.16337198760771099</v>
      </c>
      <c r="V726" s="14">
        <v>0.21115542221935199</v>
      </c>
      <c r="W726" s="14">
        <v>0.164392577670402</v>
      </c>
      <c r="X726" s="14">
        <v>0.216163860722797</v>
      </c>
      <c r="Y726" s="14">
        <v>0.17306922209247499</v>
      </c>
      <c r="Z726" s="14">
        <v>0.176634627777876</v>
      </c>
      <c r="AA726" s="14">
        <v>0.203096759080061</v>
      </c>
      <c r="AB726" s="14">
        <v>0.16354084575040501</v>
      </c>
      <c r="AC726" s="14">
        <v>0.17392309107711099</v>
      </c>
      <c r="AD726" s="14">
        <v>0.19485780665309799</v>
      </c>
      <c r="AE726" s="14"/>
      <c r="AF726" s="14">
        <v>0.126564385457828</v>
      </c>
      <c r="AG726" s="14">
        <v>0.18811376811933</v>
      </c>
      <c r="AH726" s="14">
        <v>0.235066577431576</v>
      </c>
      <c r="AI726" s="14">
        <v>0.25767351870376298</v>
      </c>
      <c r="AJ726" s="14">
        <v>0.281977278178494</v>
      </c>
      <c r="AK726" s="14"/>
      <c r="AL726" s="14">
        <v>0.12344446245155299</v>
      </c>
      <c r="AM726" s="14">
        <v>0.109650500217137</v>
      </c>
      <c r="AN726" s="14">
        <v>0.14427944530516601</v>
      </c>
      <c r="AO726" s="14">
        <v>0.13717003715805701</v>
      </c>
      <c r="AP726" s="14">
        <v>0.155705557528659</v>
      </c>
      <c r="AQ726" s="14">
        <v>0.18339485673987799</v>
      </c>
      <c r="AR726" s="14">
        <v>0.17532837120500999</v>
      </c>
      <c r="AS726" s="14">
        <v>0.18793640861684499</v>
      </c>
      <c r="AT726" s="14">
        <v>0.22292643069979501</v>
      </c>
      <c r="AU726" s="14">
        <v>0.16322024388626599</v>
      </c>
      <c r="AV726" s="14">
        <v>0.23354029895901901</v>
      </c>
      <c r="AW726" s="14">
        <v>0.23695834631482299</v>
      </c>
      <c r="AX726" s="14">
        <v>0.25229559173235799</v>
      </c>
      <c r="AY726" s="14">
        <v>0.23736592713240301</v>
      </c>
      <c r="AZ726" s="14">
        <v>0.29804121650826898</v>
      </c>
      <c r="BA726" s="14">
        <v>0.28104099061892202</v>
      </c>
      <c r="BB726" s="14"/>
      <c r="BC726" s="14">
        <v>0.25010509266819902</v>
      </c>
      <c r="BD726" s="14">
        <v>0.16621173757075799</v>
      </c>
      <c r="BE726" s="14"/>
      <c r="BF726" s="14">
        <v>0.21892951023947799</v>
      </c>
      <c r="BG726" s="14">
        <v>0.191491432477601</v>
      </c>
      <c r="BH726" s="14">
        <v>0.18468163734557499</v>
      </c>
      <c r="BI726" s="14">
        <v>0.14812499147622099</v>
      </c>
      <c r="BJ726" s="14"/>
      <c r="BK726" s="14">
        <v>0.21389903507699401</v>
      </c>
      <c r="BL726" s="14">
        <v>0.21282047927617201</v>
      </c>
      <c r="BM726" s="14">
        <v>0.196841392879605</v>
      </c>
      <c r="BN726" s="14">
        <v>0.14162561936531001</v>
      </c>
      <c r="BO726" s="14"/>
      <c r="BP726" s="14">
        <v>0.244403120793624</v>
      </c>
      <c r="BQ726" s="14">
        <v>0.19071562181280399</v>
      </c>
      <c r="BR726" s="14">
        <v>0.100934340872973</v>
      </c>
      <c r="BS726" s="14">
        <v>0.239909215753773</v>
      </c>
      <c r="BT726" s="14">
        <v>0.13658856155728599</v>
      </c>
    </row>
    <row r="727" spans="2:72" x14ac:dyDescent="0.35">
      <c r="B727" t="s">
        <v>238</v>
      </c>
      <c r="C727" s="14">
        <v>0.134866832725621</v>
      </c>
      <c r="D727" s="14">
        <v>0.14187948275054499</v>
      </c>
      <c r="E727" s="14">
        <v>0.12839221833824299</v>
      </c>
      <c r="F727" s="14"/>
      <c r="G727" s="14">
        <v>0.13523097289848601</v>
      </c>
      <c r="H727" s="14">
        <v>0.18298271919109199</v>
      </c>
      <c r="I727" s="14">
        <v>0.16890775000948299</v>
      </c>
      <c r="J727" s="14">
        <v>0.14012774236277201</v>
      </c>
      <c r="K727" s="14">
        <v>0.12378640381889799</v>
      </c>
      <c r="L727" s="14">
        <v>7.0919767502681405E-2</v>
      </c>
      <c r="M727" s="14"/>
      <c r="N727" s="14">
        <v>0.19901574932135599</v>
      </c>
      <c r="O727" s="14">
        <v>0.13235022273258101</v>
      </c>
      <c r="P727" s="14">
        <v>0.123634694730493</v>
      </c>
      <c r="Q727" s="14">
        <v>7.9693115536092193E-2</v>
      </c>
      <c r="R727" s="14"/>
      <c r="S727" s="14">
        <v>0.16915665812276801</v>
      </c>
      <c r="T727" s="14">
        <v>0.14004930833076201</v>
      </c>
      <c r="U727" s="14">
        <v>0.12217584909721201</v>
      </c>
      <c r="V727" s="14">
        <v>0.12507149813586399</v>
      </c>
      <c r="W727" s="14">
        <v>0.129945175289398</v>
      </c>
      <c r="X727" s="14">
        <v>0.121048338474729</v>
      </c>
      <c r="Y727" s="14">
        <v>0.115118234738456</v>
      </c>
      <c r="Z727" s="14">
        <v>0.16301842657471599</v>
      </c>
      <c r="AA727" s="14">
        <v>0.14029450987450601</v>
      </c>
      <c r="AB727" s="14">
        <v>0.11895611317772301</v>
      </c>
      <c r="AC727" s="14">
        <v>9.6940900605273495E-2</v>
      </c>
      <c r="AD727" s="14">
        <v>0.17485382774817401</v>
      </c>
      <c r="AE727" s="14"/>
      <c r="AF727" s="14">
        <v>0.100676913792867</v>
      </c>
      <c r="AG727" s="14">
        <v>0.11363769419467</v>
      </c>
      <c r="AH727" s="14">
        <v>0.16150256136462501</v>
      </c>
      <c r="AI727" s="14">
        <v>0.18173205678141099</v>
      </c>
      <c r="AJ727" s="14">
        <v>0.28711096285658899</v>
      </c>
      <c r="AK727" s="14"/>
      <c r="AL727" s="14">
        <v>8.3227202106513201E-2</v>
      </c>
      <c r="AM727" s="14">
        <v>8.3918678262799695E-2</v>
      </c>
      <c r="AN727" s="14">
        <v>5.1100429902196799E-2</v>
      </c>
      <c r="AO727" s="14">
        <v>7.1547979839918202E-2</v>
      </c>
      <c r="AP727" s="14">
        <v>0.112441752761619</v>
      </c>
      <c r="AQ727" s="14">
        <v>0.11840205550211599</v>
      </c>
      <c r="AR727" s="14">
        <v>0.13354761806182799</v>
      </c>
      <c r="AS727" s="14">
        <v>0.13604844022428</v>
      </c>
      <c r="AT727" s="14">
        <v>0.128632998173419</v>
      </c>
      <c r="AU727" s="14">
        <v>0.15153455699391499</v>
      </c>
      <c r="AV727" s="14">
        <v>0.15908149215214601</v>
      </c>
      <c r="AW727" s="14">
        <v>0.174344473587669</v>
      </c>
      <c r="AX727" s="14">
        <v>0.181047409572064</v>
      </c>
      <c r="AY727" s="14">
        <v>0.22972251323960699</v>
      </c>
      <c r="AZ727" s="14">
        <v>0.18425182150414801</v>
      </c>
      <c r="BA727" s="14">
        <v>0.25350096185401999</v>
      </c>
      <c r="BB727" s="14"/>
      <c r="BC727" s="14">
        <v>0.18101500549996799</v>
      </c>
      <c r="BD727" s="14">
        <v>0.11464289090942199</v>
      </c>
      <c r="BE727" s="14"/>
      <c r="BF727" s="14">
        <v>0.16919342154752401</v>
      </c>
      <c r="BG727" s="14">
        <v>0.117780200881035</v>
      </c>
      <c r="BH727" s="14">
        <v>0.13967931876820899</v>
      </c>
      <c r="BI727" s="14">
        <v>9.5305528934402098E-2</v>
      </c>
      <c r="BJ727" s="14"/>
      <c r="BK727" s="14">
        <v>0.16516880114594601</v>
      </c>
      <c r="BL727" s="14">
        <v>0.14853057504900499</v>
      </c>
      <c r="BM727" s="14">
        <v>0.12659154836530401</v>
      </c>
      <c r="BN727" s="14">
        <v>0.10404766091053901</v>
      </c>
      <c r="BO727" s="14"/>
      <c r="BP727" s="14">
        <v>0.16535584837475001</v>
      </c>
      <c r="BQ727" s="14">
        <v>0.115399723965498</v>
      </c>
      <c r="BR727" s="14">
        <v>6.5249449715744298E-2</v>
      </c>
      <c r="BS727" s="14">
        <v>0.22179548206696301</v>
      </c>
      <c r="BT727" s="14">
        <v>6.5690312573830095E-2</v>
      </c>
    </row>
    <row r="728" spans="2:72" x14ac:dyDescent="0.35">
      <c r="B728" t="s">
        <v>102</v>
      </c>
      <c r="C728" s="14">
        <v>2.3844422213273101E-2</v>
      </c>
      <c r="D728" s="14">
        <v>1.97783304888406E-2</v>
      </c>
      <c r="E728" s="14">
        <v>2.7658220703235401E-2</v>
      </c>
      <c r="F728" s="14"/>
      <c r="G728" s="14">
        <v>3.0948695002629301E-2</v>
      </c>
      <c r="H728" s="14">
        <v>1.2935057172108E-2</v>
      </c>
      <c r="I728" s="14">
        <v>2.6523418263185401E-2</v>
      </c>
      <c r="J728" s="14">
        <v>3.1381111504064599E-2</v>
      </c>
      <c r="K728" s="14">
        <v>2.8164878767370501E-2</v>
      </c>
      <c r="L728" s="14">
        <v>1.68173641508353E-2</v>
      </c>
      <c r="M728" s="14"/>
      <c r="N728" s="14">
        <v>1.7015637579504798E-2</v>
      </c>
      <c r="O728" s="14">
        <v>1.9147552817327499E-2</v>
      </c>
      <c r="P728" s="14">
        <v>1.47920074105161E-2</v>
      </c>
      <c r="Q728" s="14">
        <v>4.3376932891552797E-2</v>
      </c>
      <c r="R728" s="14"/>
      <c r="S728" s="14">
        <v>2.4371056453821399E-2</v>
      </c>
      <c r="T728" s="14">
        <v>2.3856081753755701E-2</v>
      </c>
      <c r="U728" s="14">
        <v>3.7063960501336202E-2</v>
      </c>
      <c r="V728" s="14">
        <v>1.9898258548840201E-2</v>
      </c>
      <c r="W728" s="14">
        <v>2.0423233094738001E-2</v>
      </c>
      <c r="X728" s="14">
        <v>2.91913189644218E-2</v>
      </c>
      <c r="Y728" s="14">
        <v>2.7249910847682201E-2</v>
      </c>
      <c r="Z728" s="14">
        <v>1.25747332055858E-2</v>
      </c>
      <c r="AA728" s="14">
        <v>1.9994581270429301E-2</v>
      </c>
      <c r="AB728" s="14">
        <v>1.95524262490708E-2</v>
      </c>
      <c r="AC728" s="14">
        <v>1.7414201608755401E-2</v>
      </c>
      <c r="AD728" s="14">
        <v>3.3517390076152197E-2</v>
      </c>
      <c r="AE728" s="14"/>
      <c r="AF728" s="14">
        <v>3.4205090807818701E-2</v>
      </c>
      <c r="AG728" s="14">
        <v>2.26742456023162E-2</v>
      </c>
      <c r="AH728" s="14">
        <v>2.0119769298265901E-2</v>
      </c>
      <c r="AI728" s="14">
        <v>1.0886203588980599E-2</v>
      </c>
      <c r="AJ728" s="14">
        <v>5.3962578524216903E-3</v>
      </c>
      <c r="AK728" s="14"/>
      <c r="AL728" s="14">
        <v>0.10982107908154499</v>
      </c>
      <c r="AM728" s="14">
        <v>5.56780130485547E-2</v>
      </c>
      <c r="AN728" s="14">
        <v>2.7923850700885398E-2</v>
      </c>
      <c r="AO728" s="14">
        <v>2.644482764996E-2</v>
      </c>
      <c r="AP728" s="14">
        <v>3.2836021815081197E-2</v>
      </c>
      <c r="AQ728" s="14">
        <v>2.5413128536366601E-2</v>
      </c>
      <c r="AR728" s="14">
        <v>1.3273919420212599E-2</v>
      </c>
      <c r="AS728" s="14">
        <v>1.8887513787347598E-2</v>
      </c>
      <c r="AT728" s="14">
        <v>1.55105828374602E-2</v>
      </c>
      <c r="AU728" s="14">
        <v>1.6602381169462901E-2</v>
      </c>
      <c r="AV728" s="14">
        <v>9.42981399753735E-3</v>
      </c>
      <c r="AW728" s="14">
        <v>1.8751491072854402E-2</v>
      </c>
      <c r="AX728" s="14">
        <v>1.10479870862016E-2</v>
      </c>
      <c r="AY728" s="14">
        <v>2.1223788967866301E-2</v>
      </c>
      <c r="AZ728" s="14">
        <v>9.1686991130863708E-3</v>
      </c>
      <c r="BA728" s="14">
        <v>1.56361137291464E-2</v>
      </c>
      <c r="BB728" s="14"/>
      <c r="BC728" s="14">
        <v>2.0768177325304098E-2</v>
      </c>
      <c r="BD728" s="14">
        <v>2.5192553545165201E-2</v>
      </c>
      <c r="BE728" s="14"/>
      <c r="BF728" s="14">
        <v>7.3401807269097598E-3</v>
      </c>
      <c r="BG728" s="14">
        <v>9.8183482995891792E-3</v>
      </c>
      <c r="BH728" s="14">
        <v>2.7174317044401802E-2</v>
      </c>
      <c r="BI728" s="14">
        <v>8.8636316284562297E-2</v>
      </c>
      <c r="BJ728" s="14"/>
      <c r="BK728" s="14">
        <v>8.7766143889072695E-3</v>
      </c>
      <c r="BL728" s="14">
        <v>1.04495263824857E-2</v>
      </c>
      <c r="BM728" s="14">
        <v>1.7007945535903801E-2</v>
      </c>
      <c r="BN728" s="14">
        <v>6.2721250013207802E-2</v>
      </c>
      <c r="BO728" s="14"/>
      <c r="BP728" s="14">
        <v>1.3061216489957001E-2</v>
      </c>
      <c r="BQ728" s="14">
        <v>1.6778287053531699E-2</v>
      </c>
      <c r="BR728" s="14">
        <v>1.35745308261739E-2</v>
      </c>
      <c r="BS728" s="14">
        <v>6.8570965785923702E-3</v>
      </c>
      <c r="BT728" s="14">
        <v>5.7447780551564798E-2</v>
      </c>
    </row>
    <row r="729" spans="2:72" x14ac:dyDescent="0.35">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row>
    <row r="730" spans="2:72" x14ac:dyDescent="0.35">
      <c r="B730" s="6" t="s">
        <v>303</v>
      </c>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row>
    <row r="731" spans="2:72" x14ac:dyDescent="0.35">
      <c r="B731" s="21" t="s">
        <v>106</v>
      </c>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row>
    <row r="732" spans="2:72" x14ac:dyDescent="0.35">
      <c r="B732" t="s">
        <v>233</v>
      </c>
      <c r="C732" s="14">
        <v>0.35238295741236297</v>
      </c>
      <c r="D732" s="14">
        <v>0.27551731177948002</v>
      </c>
      <c r="E732" s="14">
        <v>0.42747838297407198</v>
      </c>
      <c r="F732" s="14"/>
      <c r="G732" s="14">
        <v>0.19618026096212601</v>
      </c>
      <c r="H732" s="14">
        <v>0.17332408859770501</v>
      </c>
      <c r="I732" s="14">
        <v>0.22007778242927001</v>
      </c>
      <c r="J732" s="14">
        <v>0.36997936272689103</v>
      </c>
      <c r="K732" s="14">
        <v>0.46314986768759803</v>
      </c>
      <c r="L732" s="14">
        <v>0.62072035599581599</v>
      </c>
      <c r="M732" s="14"/>
      <c r="N732" s="14">
        <v>0.18974972178233299</v>
      </c>
      <c r="O732" s="14">
        <v>0.33003124245780202</v>
      </c>
      <c r="P732" s="14">
        <v>0.39272282490490501</v>
      </c>
      <c r="Q732" s="14">
        <v>0.51228294793580298</v>
      </c>
      <c r="R732" s="14"/>
      <c r="S732" s="14">
        <v>0.183828427975747</v>
      </c>
      <c r="T732" s="14">
        <v>0.38809485732055199</v>
      </c>
      <c r="U732" s="14">
        <v>0.38564443857893499</v>
      </c>
      <c r="V732" s="14">
        <v>0.38916178936789098</v>
      </c>
      <c r="W732" s="14">
        <v>0.35517621017368201</v>
      </c>
      <c r="X732" s="14">
        <v>0.35456574312558098</v>
      </c>
      <c r="Y732" s="14">
        <v>0.44518667883935298</v>
      </c>
      <c r="Z732" s="14">
        <v>0.37649468815571602</v>
      </c>
      <c r="AA732" s="14">
        <v>0.36419962699783298</v>
      </c>
      <c r="AB732" s="14">
        <v>0.36617676269959798</v>
      </c>
      <c r="AC732" s="14">
        <v>0.40815492010649801</v>
      </c>
      <c r="AD732" s="14">
        <v>0.314541654990939</v>
      </c>
      <c r="AE732" s="14"/>
      <c r="AF732" s="14">
        <v>0.53588280858986304</v>
      </c>
      <c r="AG732" s="14">
        <v>0.38485818135115901</v>
      </c>
      <c r="AH732" s="14">
        <v>0.23429327886715801</v>
      </c>
      <c r="AI732" s="14">
        <v>0.12680314842109999</v>
      </c>
      <c r="AJ732" s="14">
        <v>7.6156671955661295E-2</v>
      </c>
      <c r="AK732" s="14"/>
      <c r="AL732" s="14">
        <v>0.37776433765346101</v>
      </c>
      <c r="AM732" s="14">
        <v>0.46507538807515703</v>
      </c>
      <c r="AN732" s="14">
        <v>0.52405375844848301</v>
      </c>
      <c r="AO732" s="14">
        <v>0.50927897568214597</v>
      </c>
      <c r="AP732" s="14">
        <v>0.44581130559030802</v>
      </c>
      <c r="AQ732" s="14">
        <v>0.41167932806594199</v>
      </c>
      <c r="AR732" s="14">
        <v>0.36919619706385698</v>
      </c>
      <c r="AS732" s="14">
        <v>0.38392694420165102</v>
      </c>
      <c r="AT732" s="14">
        <v>0.33234815515816102</v>
      </c>
      <c r="AU732" s="14">
        <v>0.31042930481914999</v>
      </c>
      <c r="AV732" s="14">
        <v>0.275816116025071</v>
      </c>
      <c r="AW732" s="14">
        <v>0.23659628909873601</v>
      </c>
      <c r="AX732" s="14">
        <v>0.192165417241044</v>
      </c>
      <c r="AY732" s="14">
        <v>0.14105415056471499</v>
      </c>
      <c r="AZ732" s="14">
        <v>0.146598741686366</v>
      </c>
      <c r="BA732" s="14">
        <v>8.9387980535338502E-2</v>
      </c>
      <c r="BB732" s="14"/>
      <c r="BC732" s="14">
        <v>0.17462342540688899</v>
      </c>
      <c r="BD732" s="14">
        <v>0.43028416598528402</v>
      </c>
      <c r="BE732" s="14"/>
      <c r="BF732" s="14">
        <v>0.31017999472306101</v>
      </c>
      <c r="BG732" s="14">
        <v>0.38382277898878597</v>
      </c>
      <c r="BH732" s="14">
        <v>0.34511584875732998</v>
      </c>
      <c r="BI732" s="14">
        <v>0.37699349084539402</v>
      </c>
      <c r="BJ732" s="14"/>
      <c r="BK732" s="14">
        <v>0.27042406480077902</v>
      </c>
      <c r="BL732" s="14">
        <v>0.27187862432080301</v>
      </c>
      <c r="BM732" s="14">
        <v>0.35749962429566901</v>
      </c>
      <c r="BN732" s="14">
        <v>0.50133026243214296</v>
      </c>
      <c r="BO732" s="14"/>
      <c r="BP732" s="14">
        <v>0.20941590188137099</v>
      </c>
      <c r="BQ732" s="14">
        <v>0.38659410146998302</v>
      </c>
      <c r="BR732" s="14">
        <v>0.63452400725517999</v>
      </c>
      <c r="BS732" s="14">
        <v>0.203680717977991</v>
      </c>
      <c r="BT732" s="14">
        <v>0.48622081861614902</v>
      </c>
    </row>
    <row r="733" spans="2:72" x14ac:dyDescent="0.35">
      <c r="B733" t="s">
        <v>234</v>
      </c>
      <c r="C733" s="14">
        <v>0.20331047573036401</v>
      </c>
      <c r="D733" s="14">
        <v>0.20752109564162399</v>
      </c>
      <c r="E733" s="14">
        <v>0.19961687968945999</v>
      </c>
      <c r="F733" s="14"/>
      <c r="G733" s="14">
        <v>0.167907946982531</v>
      </c>
      <c r="H733" s="14">
        <v>0.153909011409543</v>
      </c>
      <c r="I733" s="14">
        <v>0.20050447859537099</v>
      </c>
      <c r="J733" s="14">
        <v>0.21802685953978401</v>
      </c>
      <c r="K733" s="14">
        <v>0.23900303204543499</v>
      </c>
      <c r="L733" s="14">
        <v>0.23335687984108699</v>
      </c>
      <c r="M733" s="14"/>
      <c r="N733" s="14">
        <v>0.19846223456734999</v>
      </c>
      <c r="O733" s="14">
        <v>0.23409256949010501</v>
      </c>
      <c r="P733" s="14">
        <v>0.19401746766110101</v>
      </c>
      <c r="Q733" s="14">
        <v>0.1848556420535</v>
      </c>
      <c r="R733" s="14"/>
      <c r="S733" s="14">
        <v>0.183417734490048</v>
      </c>
      <c r="T733" s="14">
        <v>0.209448840102993</v>
      </c>
      <c r="U733" s="14">
        <v>0.22701993356677799</v>
      </c>
      <c r="V733" s="14">
        <v>0.20472827823960801</v>
      </c>
      <c r="W733" s="14">
        <v>0.23066461040150399</v>
      </c>
      <c r="X733" s="14">
        <v>0.17840416881087101</v>
      </c>
      <c r="Y733" s="14">
        <v>0.192208393791652</v>
      </c>
      <c r="Z733" s="14">
        <v>0.180486926693607</v>
      </c>
      <c r="AA733" s="14">
        <v>0.19976623057441201</v>
      </c>
      <c r="AB733" s="14">
        <v>0.22074488199065501</v>
      </c>
      <c r="AC733" s="14">
        <v>0.226242331132917</v>
      </c>
      <c r="AD733" s="14">
        <v>0.195497001899962</v>
      </c>
      <c r="AE733" s="14"/>
      <c r="AF733" s="14">
        <v>0.166304567901535</v>
      </c>
      <c r="AG733" s="14">
        <v>0.226549002301587</v>
      </c>
      <c r="AH733" s="14">
        <v>0.22458223240418099</v>
      </c>
      <c r="AI733" s="14">
        <v>0.189966061790242</v>
      </c>
      <c r="AJ733" s="14">
        <v>0.144111822236865</v>
      </c>
      <c r="AK733" s="14"/>
      <c r="AL733" s="14">
        <v>0.161466770459263</v>
      </c>
      <c r="AM733" s="14">
        <v>0.19893913842659799</v>
      </c>
      <c r="AN733" s="14">
        <v>0.199322482217686</v>
      </c>
      <c r="AO733" s="14">
        <v>0.21458998443440999</v>
      </c>
      <c r="AP733" s="14">
        <v>0.20892226266819999</v>
      </c>
      <c r="AQ733" s="14">
        <v>0.204555553036712</v>
      </c>
      <c r="AR733" s="14">
        <v>0.19625415315514</v>
      </c>
      <c r="AS733" s="14">
        <v>0.21643401460805201</v>
      </c>
      <c r="AT733" s="14">
        <v>0.219074319299424</v>
      </c>
      <c r="AU733" s="14">
        <v>0.24497660870929</v>
      </c>
      <c r="AV733" s="14">
        <v>0.21182298541782399</v>
      </c>
      <c r="AW733" s="14">
        <v>0.22106691193766301</v>
      </c>
      <c r="AX733" s="14">
        <v>0.182322691100645</v>
      </c>
      <c r="AY733" s="14">
        <v>0.18887785317338801</v>
      </c>
      <c r="AZ733" s="14">
        <v>0.15786475474714901</v>
      </c>
      <c r="BA733" s="14">
        <v>0.122213352020158</v>
      </c>
      <c r="BB733" s="14"/>
      <c r="BC733" s="14">
        <v>0.152731527337791</v>
      </c>
      <c r="BD733" s="14">
        <v>0.22547615744473501</v>
      </c>
      <c r="BE733" s="14"/>
      <c r="BF733" s="14">
        <v>0.23978891570878799</v>
      </c>
      <c r="BG733" s="14">
        <v>0.21879661451983501</v>
      </c>
      <c r="BH733" s="14">
        <v>0.179045830360617</v>
      </c>
      <c r="BI733" s="14">
        <v>0.13315510500178099</v>
      </c>
      <c r="BJ733" s="14"/>
      <c r="BK733" s="14">
        <v>0.23388630974425501</v>
      </c>
      <c r="BL733" s="14">
        <v>0.22294849895015101</v>
      </c>
      <c r="BM733" s="14">
        <v>0.20097700940505001</v>
      </c>
      <c r="BN733" s="14">
        <v>0.15736341185405101</v>
      </c>
      <c r="BO733" s="14"/>
      <c r="BP733" s="14">
        <v>0.19778959439164101</v>
      </c>
      <c r="BQ733" s="14">
        <v>0.25690397084258798</v>
      </c>
      <c r="BR733" s="14">
        <v>0.25175104919918501</v>
      </c>
      <c r="BS733" s="14">
        <v>0.199721122465323</v>
      </c>
      <c r="BT733" s="14">
        <v>0.15986696806815701</v>
      </c>
    </row>
    <row r="734" spans="2:72" x14ac:dyDescent="0.35">
      <c r="B734" t="s">
        <v>235</v>
      </c>
      <c r="C734" s="14">
        <v>0.136372056653419</v>
      </c>
      <c r="D734" s="14">
        <v>0.15034947458291401</v>
      </c>
      <c r="E734" s="14">
        <v>0.121865884584856</v>
      </c>
      <c r="F734" s="14"/>
      <c r="G734" s="14">
        <v>0.19408077314668001</v>
      </c>
      <c r="H734" s="14">
        <v>0.19056362184668099</v>
      </c>
      <c r="I734" s="14">
        <v>0.169919006307899</v>
      </c>
      <c r="J734" s="14">
        <v>0.12980199395581599</v>
      </c>
      <c r="K734" s="14">
        <v>0.110885869463778</v>
      </c>
      <c r="L734" s="14">
        <v>4.9159854229362497E-2</v>
      </c>
      <c r="M734" s="14"/>
      <c r="N734" s="14">
        <v>0.17246993604358499</v>
      </c>
      <c r="O734" s="14">
        <v>0.15107595750851099</v>
      </c>
      <c r="P734" s="14">
        <v>0.13723504865604699</v>
      </c>
      <c r="Q734" s="14">
        <v>8.2882369494723496E-2</v>
      </c>
      <c r="R734" s="14"/>
      <c r="S734" s="14">
        <v>0.16301571168885101</v>
      </c>
      <c r="T734" s="14">
        <v>0.108938162329576</v>
      </c>
      <c r="U734" s="14">
        <v>0.149199705685677</v>
      </c>
      <c r="V734" s="14">
        <v>0.129256091558238</v>
      </c>
      <c r="W734" s="14">
        <v>0.13718747446482399</v>
      </c>
      <c r="X734" s="14">
        <v>0.13186976326521499</v>
      </c>
      <c r="Y734" s="14">
        <v>0.110271556044195</v>
      </c>
      <c r="Z734" s="14">
        <v>0.136843769842869</v>
      </c>
      <c r="AA734" s="14">
        <v>0.15018411799763701</v>
      </c>
      <c r="AB734" s="14">
        <v>0.132405886535441</v>
      </c>
      <c r="AC734" s="14">
        <v>0.12494934861861801</v>
      </c>
      <c r="AD734" s="14">
        <v>0.179105901838016</v>
      </c>
      <c r="AE734" s="14"/>
      <c r="AF734" s="14">
        <v>9.7244621425637903E-2</v>
      </c>
      <c r="AG734" s="14">
        <v>0.13274430395674799</v>
      </c>
      <c r="AH734" s="14">
        <v>0.16651877872433399</v>
      </c>
      <c r="AI734" s="14">
        <v>0.191130974929478</v>
      </c>
      <c r="AJ734" s="14">
        <v>0.133350649079645</v>
      </c>
      <c r="AK734" s="14"/>
      <c r="AL734" s="14">
        <v>4.7265575772710802E-2</v>
      </c>
      <c r="AM734" s="14">
        <v>0.103537071139273</v>
      </c>
      <c r="AN734" s="14">
        <v>7.84754354469865E-2</v>
      </c>
      <c r="AO734" s="14">
        <v>0.103265236107525</v>
      </c>
      <c r="AP734" s="14">
        <v>9.82326022016516E-2</v>
      </c>
      <c r="AQ734" s="14">
        <v>0.13288675743130399</v>
      </c>
      <c r="AR734" s="14">
        <v>0.135096145911131</v>
      </c>
      <c r="AS734" s="14">
        <v>0.129631891760074</v>
      </c>
      <c r="AT734" s="14">
        <v>0.13375295258134901</v>
      </c>
      <c r="AU734" s="14">
        <v>0.163040111189069</v>
      </c>
      <c r="AV734" s="14">
        <v>0.17078088799940799</v>
      </c>
      <c r="AW734" s="14">
        <v>0.17769945914684299</v>
      </c>
      <c r="AX734" s="14">
        <v>0.221153966037584</v>
      </c>
      <c r="AY734" s="14">
        <v>0.21814776970261801</v>
      </c>
      <c r="AZ734" s="14">
        <v>0.18305540449909</v>
      </c>
      <c r="BA734" s="14">
        <v>0.161673996805481</v>
      </c>
      <c r="BB734" s="14"/>
      <c r="BC734" s="14">
        <v>0.17483561814836401</v>
      </c>
      <c r="BD734" s="14">
        <v>0.11951581331912101</v>
      </c>
      <c r="BE734" s="14"/>
      <c r="BF734" s="14">
        <v>0.14026838449610901</v>
      </c>
      <c r="BG734" s="14">
        <v>0.137422475893205</v>
      </c>
      <c r="BH734" s="14">
        <v>0.13929508211720801</v>
      </c>
      <c r="BI734" s="14">
        <v>0.119542130329913</v>
      </c>
      <c r="BJ734" s="14"/>
      <c r="BK734" s="14">
        <v>0.14798516046764801</v>
      </c>
      <c r="BL734" s="14">
        <v>0.16879192759876099</v>
      </c>
      <c r="BM734" s="14">
        <v>0.13575797067127199</v>
      </c>
      <c r="BN734" s="14">
        <v>9.7042381228990199E-2</v>
      </c>
      <c r="BO734" s="14"/>
      <c r="BP734" s="14">
        <v>0.17635443417185601</v>
      </c>
      <c r="BQ734" s="14">
        <v>0.14073356097428999</v>
      </c>
      <c r="BR734" s="14">
        <v>3.84456950417119E-2</v>
      </c>
      <c r="BS734" s="14">
        <v>0.165796229989119</v>
      </c>
      <c r="BT734" s="14">
        <v>0.109127028871964</v>
      </c>
    </row>
    <row r="735" spans="2:72" x14ac:dyDescent="0.35">
      <c r="B735" t="s">
        <v>236</v>
      </c>
      <c r="C735" s="14">
        <v>0.14089998326184899</v>
      </c>
      <c r="D735" s="14">
        <v>0.16332221781419001</v>
      </c>
      <c r="E735" s="14">
        <v>0.119391444759524</v>
      </c>
      <c r="F735" s="14"/>
      <c r="G735" s="14">
        <v>0.21389584373998</v>
      </c>
      <c r="H735" s="14">
        <v>0.217230010841896</v>
      </c>
      <c r="I735" s="14">
        <v>0.18195329359471399</v>
      </c>
      <c r="J735" s="14">
        <v>0.123244209043611</v>
      </c>
      <c r="K735" s="14">
        <v>8.6764338729165197E-2</v>
      </c>
      <c r="L735" s="14">
        <v>4.7645308836173003E-2</v>
      </c>
      <c r="M735" s="14"/>
      <c r="N735" s="14">
        <v>0.199439455335053</v>
      </c>
      <c r="O735" s="14">
        <v>0.13804344558333201</v>
      </c>
      <c r="P735" s="14">
        <v>0.12927474225114799</v>
      </c>
      <c r="Q735" s="14">
        <v>9.2618752601451707E-2</v>
      </c>
      <c r="R735" s="14"/>
      <c r="S735" s="14">
        <v>0.21057239194482</v>
      </c>
      <c r="T735" s="14">
        <v>0.143419329211847</v>
      </c>
      <c r="U735" s="14">
        <v>0.110096478594711</v>
      </c>
      <c r="V735" s="14">
        <v>0.13004495934311999</v>
      </c>
      <c r="W735" s="14">
        <v>0.13587607044153099</v>
      </c>
      <c r="X735" s="14">
        <v>0.14871563996224199</v>
      </c>
      <c r="Y735" s="14">
        <v>0.13323313047118901</v>
      </c>
      <c r="Z735" s="14">
        <v>0.14160343975727599</v>
      </c>
      <c r="AA735" s="14">
        <v>0.127647360841497</v>
      </c>
      <c r="AB735" s="14">
        <v>0.109620155880782</v>
      </c>
      <c r="AC735" s="14">
        <v>0.106971038756733</v>
      </c>
      <c r="AD735" s="14">
        <v>0.12629598284172899</v>
      </c>
      <c r="AE735" s="14"/>
      <c r="AF735" s="14">
        <v>8.1223447348450106E-2</v>
      </c>
      <c r="AG735" s="14">
        <v>0.12686931152449701</v>
      </c>
      <c r="AH735" s="14">
        <v>0.176008382668499</v>
      </c>
      <c r="AI735" s="14">
        <v>0.21888645504130599</v>
      </c>
      <c r="AJ735" s="14">
        <v>0.25042222897862298</v>
      </c>
      <c r="AK735" s="14"/>
      <c r="AL735" s="14">
        <v>0.13488161464344101</v>
      </c>
      <c r="AM735" s="14">
        <v>9.12011364130874E-2</v>
      </c>
      <c r="AN735" s="14">
        <v>8.6883060777129303E-2</v>
      </c>
      <c r="AO735" s="14">
        <v>8.3750320938929701E-2</v>
      </c>
      <c r="AP735" s="14">
        <v>9.5608744125968495E-2</v>
      </c>
      <c r="AQ735" s="14">
        <v>0.12912506979451799</v>
      </c>
      <c r="AR735" s="14">
        <v>0.14596267648568201</v>
      </c>
      <c r="AS735" s="14">
        <v>0.13980564532449299</v>
      </c>
      <c r="AT735" s="14">
        <v>0.15194702051694001</v>
      </c>
      <c r="AU735" s="14">
        <v>0.13319598129483401</v>
      </c>
      <c r="AV735" s="14">
        <v>0.16808492395237701</v>
      </c>
      <c r="AW735" s="14">
        <v>0.13858131067891699</v>
      </c>
      <c r="AX735" s="14">
        <v>0.192006418852158</v>
      </c>
      <c r="AY735" s="14">
        <v>0.219284902389034</v>
      </c>
      <c r="AZ735" s="14">
        <v>0.251639891118353</v>
      </c>
      <c r="BA735" s="14">
        <v>0.26888344569195599</v>
      </c>
      <c r="BB735" s="14"/>
      <c r="BC735" s="14">
        <v>0.22100520385150799</v>
      </c>
      <c r="BD735" s="14">
        <v>0.105794729402705</v>
      </c>
      <c r="BE735" s="14"/>
      <c r="BF735" s="14">
        <v>0.149916338563123</v>
      </c>
      <c r="BG735" s="14">
        <v>0.12227099919587001</v>
      </c>
      <c r="BH735" s="14">
        <v>0.15051775578429899</v>
      </c>
      <c r="BI735" s="14">
        <v>0.15020694642773399</v>
      </c>
      <c r="BJ735" s="14"/>
      <c r="BK735" s="14">
        <v>0.15785444715784999</v>
      </c>
      <c r="BL735" s="14">
        <v>0.155155986361382</v>
      </c>
      <c r="BM735" s="14">
        <v>0.14898464037290701</v>
      </c>
      <c r="BN735" s="14">
        <v>9.7215669058378598E-2</v>
      </c>
      <c r="BO735" s="14"/>
      <c r="BP735" s="14">
        <v>0.19216438277661799</v>
      </c>
      <c r="BQ735" s="14">
        <v>0.113285498453965</v>
      </c>
      <c r="BR735" s="14">
        <v>3.4436254942939698E-2</v>
      </c>
      <c r="BS735" s="14">
        <v>0.182305435778816</v>
      </c>
      <c r="BT735" s="14">
        <v>0.11554741445729901</v>
      </c>
    </row>
    <row r="736" spans="2:72" x14ac:dyDescent="0.35">
      <c r="B736" t="s">
        <v>237</v>
      </c>
      <c r="C736" s="14">
        <v>9.6303264194807794E-2</v>
      </c>
      <c r="D736" s="14">
        <v>0.12115437466220701</v>
      </c>
      <c r="E736" s="14">
        <v>7.2236233367513294E-2</v>
      </c>
      <c r="F736" s="14"/>
      <c r="G736" s="14">
        <v>0.13588226525306701</v>
      </c>
      <c r="H736" s="14">
        <v>0.173598441259009</v>
      </c>
      <c r="I736" s="14">
        <v>0.13322378772639501</v>
      </c>
      <c r="J736" s="14">
        <v>8.9699102370810704E-2</v>
      </c>
      <c r="K736" s="14">
        <v>4.5479934196598001E-2</v>
      </c>
      <c r="L736" s="14">
        <v>1.6575882566106499E-2</v>
      </c>
      <c r="M736" s="14"/>
      <c r="N736" s="14">
        <v>0.15417214639777499</v>
      </c>
      <c r="O736" s="14">
        <v>8.4838025353660598E-2</v>
      </c>
      <c r="P736" s="14">
        <v>8.7591977610182406E-2</v>
      </c>
      <c r="Q736" s="14">
        <v>5.3430851236965199E-2</v>
      </c>
      <c r="R736" s="14"/>
      <c r="S736" s="14">
        <v>0.17204384274288601</v>
      </c>
      <c r="T736" s="14">
        <v>8.6219237687342104E-2</v>
      </c>
      <c r="U736" s="14">
        <v>6.3627698669655799E-2</v>
      </c>
      <c r="V736" s="14">
        <v>8.9031675705522395E-2</v>
      </c>
      <c r="W736" s="14">
        <v>8.0397525718062704E-2</v>
      </c>
      <c r="X736" s="14">
        <v>0.101639070147855</v>
      </c>
      <c r="Y736" s="14">
        <v>5.92822490574837E-2</v>
      </c>
      <c r="Z736" s="14">
        <v>0.10076366263328899</v>
      </c>
      <c r="AA736" s="14">
        <v>8.8165067451672297E-2</v>
      </c>
      <c r="AB736" s="14">
        <v>9.5348444986494404E-2</v>
      </c>
      <c r="AC736" s="14">
        <v>7.1463084318376904E-2</v>
      </c>
      <c r="AD736" s="14">
        <v>8.3491759439074401E-2</v>
      </c>
      <c r="AE736" s="14"/>
      <c r="AF736" s="14">
        <v>5.4778523940667199E-2</v>
      </c>
      <c r="AG736" s="14">
        <v>7.7479107277437106E-2</v>
      </c>
      <c r="AH736" s="14">
        <v>0.117911790166701</v>
      </c>
      <c r="AI736" s="14">
        <v>0.18166763773563599</v>
      </c>
      <c r="AJ736" s="14">
        <v>0.237076936507601</v>
      </c>
      <c r="AK736" s="14"/>
      <c r="AL736" s="14">
        <v>7.4997497295825902E-2</v>
      </c>
      <c r="AM736" s="14">
        <v>6.8575120685757995E-2</v>
      </c>
      <c r="AN736" s="14">
        <v>6.1404089220449397E-2</v>
      </c>
      <c r="AO736" s="14">
        <v>3.83188243510523E-2</v>
      </c>
      <c r="AP736" s="14">
        <v>7.9672264173594104E-2</v>
      </c>
      <c r="AQ736" s="14">
        <v>6.1957418916615999E-2</v>
      </c>
      <c r="AR736" s="14">
        <v>9.7092135837594004E-2</v>
      </c>
      <c r="AS736" s="14">
        <v>6.3878676858227706E-2</v>
      </c>
      <c r="AT736" s="14">
        <v>0.10282614678732301</v>
      </c>
      <c r="AU736" s="14">
        <v>9.1887774880592701E-2</v>
      </c>
      <c r="AV736" s="14">
        <v>0.114312820683364</v>
      </c>
      <c r="AW736" s="14">
        <v>0.13764607303519699</v>
      </c>
      <c r="AX736" s="14">
        <v>0.124881728770099</v>
      </c>
      <c r="AY736" s="14">
        <v>0.140633578471866</v>
      </c>
      <c r="AZ736" s="14">
        <v>0.18680274749210299</v>
      </c>
      <c r="BA736" s="14">
        <v>0.24432190339568699</v>
      </c>
      <c r="BB736" s="14"/>
      <c r="BC736" s="14">
        <v>0.17826160369060101</v>
      </c>
      <c r="BD736" s="14">
        <v>6.0385900848264902E-2</v>
      </c>
      <c r="BE736" s="14"/>
      <c r="BF736" s="14">
        <v>0.102537565567567</v>
      </c>
      <c r="BG736" s="14">
        <v>8.1135220143608994E-2</v>
      </c>
      <c r="BH736" s="14">
        <v>0.110798240667078</v>
      </c>
      <c r="BI736" s="14">
        <v>9.3111921708076001E-2</v>
      </c>
      <c r="BJ736" s="14"/>
      <c r="BK736" s="14">
        <v>0.113758737043304</v>
      </c>
      <c r="BL736" s="14">
        <v>0.118968676490895</v>
      </c>
      <c r="BM736" s="14">
        <v>9.8174566368285004E-2</v>
      </c>
      <c r="BN736" s="14">
        <v>5.5005480783253902E-2</v>
      </c>
      <c r="BO736" s="14"/>
      <c r="BP736" s="14">
        <v>0.147271103527116</v>
      </c>
      <c r="BQ736" s="14">
        <v>5.8237600895046301E-2</v>
      </c>
      <c r="BR736" s="14">
        <v>1.1020742343301601E-2</v>
      </c>
      <c r="BS736" s="14">
        <v>0.152398270812903</v>
      </c>
      <c r="BT736" s="14">
        <v>5.5686136838624403E-2</v>
      </c>
    </row>
    <row r="737" spans="2:72" x14ac:dyDescent="0.35">
      <c r="B737" t="s">
        <v>238</v>
      </c>
      <c r="C737" s="14">
        <v>4.0862362168510198E-2</v>
      </c>
      <c r="D737" s="14">
        <v>5.5555175095523698E-2</v>
      </c>
      <c r="E737" s="14">
        <v>2.6709383477173599E-2</v>
      </c>
      <c r="F737" s="14"/>
      <c r="G737" s="14">
        <v>6.7296900027912707E-2</v>
      </c>
      <c r="H737" s="14">
        <v>6.6070151177811995E-2</v>
      </c>
      <c r="I737" s="14">
        <v>5.7728430971369302E-2</v>
      </c>
      <c r="J737" s="14">
        <v>3.02557752687738E-2</v>
      </c>
      <c r="K737" s="14">
        <v>2.38172959625562E-2</v>
      </c>
      <c r="L737" s="14">
        <v>9.1456242283064499E-3</v>
      </c>
      <c r="M737" s="14"/>
      <c r="N737" s="14">
        <v>6.6062356588077797E-2</v>
      </c>
      <c r="O737" s="14">
        <v>3.68899455093495E-2</v>
      </c>
      <c r="P737" s="14">
        <v>3.4477529952450202E-2</v>
      </c>
      <c r="Q737" s="14">
        <v>2.4017289483049702E-2</v>
      </c>
      <c r="R737" s="14"/>
      <c r="S737" s="14">
        <v>6.2104996312005598E-2</v>
      </c>
      <c r="T737" s="14">
        <v>4.2124892203699603E-2</v>
      </c>
      <c r="U737" s="14">
        <v>2.7173115837201799E-2</v>
      </c>
      <c r="V737" s="14">
        <v>3.3337913520076999E-2</v>
      </c>
      <c r="W737" s="14">
        <v>2.93409971643965E-2</v>
      </c>
      <c r="X737" s="14">
        <v>4.58722006330788E-2</v>
      </c>
      <c r="Y737" s="14">
        <v>2.9819277951446399E-2</v>
      </c>
      <c r="Z737" s="14">
        <v>3.8172558935364101E-2</v>
      </c>
      <c r="AA737" s="14">
        <v>4.1318230922931402E-2</v>
      </c>
      <c r="AB737" s="14">
        <v>4.4813905510975999E-2</v>
      </c>
      <c r="AC737" s="14">
        <v>2.4305157337154999E-2</v>
      </c>
      <c r="AD737" s="14">
        <v>5.4334435414165598E-2</v>
      </c>
      <c r="AE737" s="14"/>
      <c r="AF737" s="14">
        <v>2.1776036559998099E-2</v>
      </c>
      <c r="AG737" s="14">
        <v>2.6931048082225101E-2</v>
      </c>
      <c r="AH737" s="14">
        <v>5.4989592180562298E-2</v>
      </c>
      <c r="AI737" s="14">
        <v>7.4396223064084499E-2</v>
      </c>
      <c r="AJ737" s="14">
        <v>0.13471688039274701</v>
      </c>
      <c r="AK737" s="14"/>
      <c r="AL737" s="14">
        <v>3.9401701563196501E-2</v>
      </c>
      <c r="AM737" s="14">
        <v>1.35942240601509E-2</v>
      </c>
      <c r="AN737" s="14">
        <v>1.5680489468668901E-2</v>
      </c>
      <c r="AO737" s="14">
        <v>2.1137592608806099E-2</v>
      </c>
      <c r="AP737" s="14">
        <v>3.3666738711395E-2</v>
      </c>
      <c r="AQ737" s="14">
        <v>3.0292887769078399E-2</v>
      </c>
      <c r="AR737" s="14">
        <v>3.2802865836192498E-2</v>
      </c>
      <c r="AS737" s="14">
        <v>4.0330429807030103E-2</v>
      </c>
      <c r="AT737" s="14">
        <v>4.2070034808248301E-2</v>
      </c>
      <c r="AU737" s="14">
        <v>3.59509924535572E-2</v>
      </c>
      <c r="AV737" s="14">
        <v>3.37091363332137E-2</v>
      </c>
      <c r="AW737" s="14">
        <v>7.2486842588152994E-2</v>
      </c>
      <c r="AX737" s="14">
        <v>7.0899697645626203E-2</v>
      </c>
      <c r="AY737" s="14">
        <v>6.5688171457149794E-2</v>
      </c>
      <c r="AZ737" s="14">
        <v>6.5275501967731103E-2</v>
      </c>
      <c r="BA737" s="14">
        <v>0.101988797291014</v>
      </c>
      <c r="BB737" s="14"/>
      <c r="BC737" s="14">
        <v>6.9380147036490702E-2</v>
      </c>
      <c r="BD737" s="14">
        <v>2.83647487804989E-2</v>
      </c>
      <c r="BE737" s="14"/>
      <c r="BF737" s="14">
        <v>4.4772568480777999E-2</v>
      </c>
      <c r="BG737" s="14">
        <v>4.1986631129437603E-2</v>
      </c>
      <c r="BH737" s="14">
        <v>3.8002918558544797E-2</v>
      </c>
      <c r="BI737" s="14">
        <v>3.5222912380515697E-2</v>
      </c>
      <c r="BJ737" s="14"/>
      <c r="BK737" s="14">
        <v>6.2908393395678497E-2</v>
      </c>
      <c r="BL737" s="14">
        <v>4.4957416733861201E-2</v>
      </c>
      <c r="BM737" s="14">
        <v>3.7079552838043303E-2</v>
      </c>
      <c r="BN737" s="14">
        <v>1.9805437543579701E-2</v>
      </c>
      <c r="BO737" s="14"/>
      <c r="BP737" s="14">
        <v>5.5173883500878797E-2</v>
      </c>
      <c r="BQ737" s="14">
        <v>2.2254976423078401E-2</v>
      </c>
      <c r="BR737" s="14">
        <v>9.9110392229534595E-3</v>
      </c>
      <c r="BS737" s="14">
        <v>7.9157446869864603E-2</v>
      </c>
      <c r="BT737" s="14">
        <v>1.5892847479381099E-2</v>
      </c>
    </row>
    <row r="738" spans="2:72" x14ac:dyDescent="0.35">
      <c r="B738" t="s">
        <v>102</v>
      </c>
      <c r="C738" s="14">
        <v>2.9868900578687001E-2</v>
      </c>
      <c r="D738" s="14">
        <v>2.6580350424061799E-2</v>
      </c>
      <c r="E738" s="14">
        <v>3.27017911474013E-2</v>
      </c>
      <c r="F738" s="14"/>
      <c r="G738" s="14">
        <v>2.4756009887703399E-2</v>
      </c>
      <c r="H738" s="14">
        <v>2.5304674867353601E-2</v>
      </c>
      <c r="I738" s="14">
        <v>3.6593220374981097E-2</v>
      </c>
      <c r="J738" s="14">
        <v>3.8992697094312301E-2</v>
      </c>
      <c r="K738" s="14">
        <v>3.0899661914869099E-2</v>
      </c>
      <c r="L738" s="14">
        <v>2.3396094303148599E-2</v>
      </c>
      <c r="M738" s="14"/>
      <c r="N738" s="14">
        <v>1.96441492858264E-2</v>
      </c>
      <c r="O738" s="14">
        <v>2.50288140972393E-2</v>
      </c>
      <c r="P738" s="14">
        <v>2.4680408964166501E-2</v>
      </c>
      <c r="Q738" s="14">
        <v>4.9912147194506998E-2</v>
      </c>
      <c r="R738" s="14"/>
      <c r="S738" s="14">
        <v>2.5016894845642498E-2</v>
      </c>
      <c r="T738" s="14">
        <v>2.17546811439885E-2</v>
      </c>
      <c r="U738" s="14">
        <v>3.7238629067041E-2</v>
      </c>
      <c r="V738" s="14">
        <v>2.4439292265542801E-2</v>
      </c>
      <c r="W738" s="14">
        <v>3.1357111635999302E-2</v>
      </c>
      <c r="X738" s="14">
        <v>3.8933414055157101E-2</v>
      </c>
      <c r="Y738" s="14">
        <v>2.9998713844680901E-2</v>
      </c>
      <c r="Z738" s="14">
        <v>2.5634953981878601E-2</v>
      </c>
      <c r="AA738" s="14">
        <v>2.8719365214018001E-2</v>
      </c>
      <c r="AB738" s="14">
        <v>3.0889962396053801E-2</v>
      </c>
      <c r="AC738" s="14">
        <v>3.7914119729702697E-2</v>
      </c>
      <c r="AD738" s="14">
        <v>4.6733263576113702E-2</v>
      </c>
      <c r="AE738" s="14"/>
      <c r="AF738" s="14">
        <v>4.2789994233849001E-2</v>
      </c>
      <c r="AG738" s="14">
        <v>2.4569045506346001E-2</v>
      </c>
      <c r="AH738" s="14">
        <v>2.5695944988564701E-2</v>
      </c>
      <c r="AI738" s="14">
        <v>1.7149499018153502E-2</v>
      </c>
      <c r="AJ738" s="14">
        <v>2.4164810848858301E-2</v>
      </c>
      <c r="AK738" s="14"/>
      <c r="AL738" s="14">
        <v>0.164222502612102</v>
      </c>
      <c r="AM738" s="14">
        <v>5.9077921199975403E-2</v>
      </c>
      <c r="AN738" s="14">
        <v>3.4180684420597698E-2</v>
      </c>
      <c r="AO738" s="14">
        <v>2.96590658771307E-2</v>
      </c>
      <c r="AP738" s="14">
        <v>3.8086082528882501E-2</v>
      </c>
      <c r="AQ738" s="14">
        <v>2.9502984985828599E-2</v>
      </c>
      <c r="AR738" s="14">
        <v>2.3595825710403698E-2</v>
      </c>
      <c r="AS738" s="14">
        <v>2.5992397440472399E-2</v>
      </c>
      <c r="AT738" s="14">
        <v>1.7981370848554699E-2</v>
      </c>
      <c r="AU738" s="14">
        <v>2.0519226653507101E-2</v>
      </c>
      <c r="AV738" s="14">
        <v>2.5473129588742399E-2</v>
      </c>
      <c r="AW738" s="14">
        <v>1.59231135144902E-2</v>
      </c>
      <c r="AX738" s="14">
        <v>1.65700803528443E-2</v>
      </c>
      <c r="AY738" s="14">
        <v>2.6313574241229001E-2</v>
      </c>
      <c r="AZ738" s="14">
        <v>8.7629584892068499E-3</v>
      </c>
      <c r="BA738" s="14">
        <v>1.1530524260364701E-2</v>
      </c>
      <c r="BB738" s="14"/>
      <c r="BC738" s="14">
        <v>2.9162474528357098E-2</v>
      </c>
      <c r="BD738" s="14">
        <v>3.0178484219391E-2</v>
      </c>
      <c r="BE738" s="14"/>
      <c r="BF738" s="14">
        <v>1.25362324605737E-2</v>
      </c>
      <c r="BG738" s="14">
        <v>1.4565280129257801E-2</v>
      </c>
      <c r="BH738" s="14">
        <v>3.72243237549231E-2</v>
      </c>
      <c r="BI738" s="14">
        <v>9.1767493306585499E-2</v>
      </c>
      <c r="BJ738" s="14"/>
      <c r="BK738" s="14">
        <v>1.3182887390486699E-2</v>
      </c>
      <c r="BL738" s="14">
        <v>1.72988695441471E-2</v>
      </c>
      <c r="BM738" s="14">
        <v>2.1526636048774E-2</v>
      </c>
      <c r="BN738" s="14">
        <v>7.2237357099603897E-2</v>
      </c>
      <c r="BO738" s="14"/>
      <c r="BP738" s="14">
        <v>2.1830699750519302E-2</v>
      </c>
      <c r="BQ738" s="14">
        <v>2.1990290941050001E-2</v>
      </c>
      <c r="BR738" s="14">
        <v>1.9911211994728398E-2</v>
      </c>
      <c r="BS738" s="14">
        <v>1.69407761059828E-2</v>
      </c>
      <c r="BT738" s="14">
        <v>5.7658785668424702E-2</v>
      </c>
    </row>
    <row r="739" spans="2:72" x14ac:dyDescent="0.35">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row>
    <row r="740" spans="2:72" x14ac:dyDescent="0.35">
      <c r="B740" s="6" t="s">
        <v>304</v>
      </c>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row>
    <row r="741" spans="2:72" x14ac:dyDescent="0.35">
      <c r="B741" s="21" t="s">
        <v>106</v>
      </c>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row>
    <row r="742" spans="2:72" x14ac:dyDescent="0.35">
      <c r="B742" t="s">
        <v>233</v>
      </c>
      <c r="C742" s="14">
        <v>0.30256712356550503</v>
      </c>
      <c r="D742" s="14">
        <v>0.228931450462073</v>
      </c>
      <c r="E742" s="14">
        <v>0.37453370655551699</v>
      </c>
      <c r="F742" s="14"/>
      <c r="G742" s="14">
        <v>0.171389041376038</v>
      </c>
      <c r="H742" s="14">
        <v>0.149144336108917</v>
      </c>
      <c r="I742" s="14">
        <v>0.184507483152476</v>
      </c>
      <c r="J742" s="14">
        <v>0.32107853108909301</v>
      </c>
      <c r="K742" s="14">
        <v>0.40754921452057602</v>
      </c>
      <c r="L742" s="14">
        <v>0.52500767600721299</v>
      </c>
      <c r="M742" s="14"/>
      <c r="N742" s="14">
        <v>0.14934192804669999</v>
      </c>
      <c r="O742" s="14">
        <v>0.272616319794736</v>
      </c>
      <c r="P742" s="14">
        <v>0.33985735092911901</v>
      </c>
      <c r="Q742" s="14">
        <v>0.46316736563584199</v>
      </c>
      <c r="R742" s="14"/>
      <c r="S742" s="14">
        <v>0.14468665208084799</v>
      </c>
      <c r="T742" s="14">
        <v>0.317295504375809</v>
      </c>
      <c r="U742" s="14">
        <v>0.34072147149575299</v>
      </c>
      <c r="V742" s="14">
        <v>0.30959709649124501</v>
      </c>
      <c r="W742" s="14">
        <v>0.308497659265909</v>
      </c>
      <c r="X742" s="14">
        <v>0.28362887737256898</v>
      </c>
      <c r="Y742" s="14">
        <v>0.40018680975195198</v>
      </c>
      <c r="Z742" s="14">
        <v>0.344423254976152</v>
      </c>
      <c r="AA742" s="14">
        <v>0.33444968281977899</v>
      </c>
      <c r="AB742" s="14">
        <v>0.32665148798778498</v>
      </c>
      <c r="AC742" s="14">
        <v>0.38036804472802199</v>
      </c>
      <c r="AD742" s="14">
        <v>0.26046343589056797</v>
      </c>
      <c r="AE742" s="14"/>
      <c r="AF742" s="14">
        <v>0.48050765713795202</v>
      </c>
      <c r="AG742" s="14">
        <v>0.33004328828910501</v>
      </c>
      <c r="AH742" s="14">
        <v>0.18827388129717801</v>
      </c>
      <c r="AI742" s="14">
        <v>0.102557246410097</v>
      </c>
      <c r="AJ742" s="14">
        <v>7.1859927368856005E-2</v>
      </c>
      <c r="AK742" s="14"/>
      <c r="AL742" s="14">
        <v>0.328763580012712</v>
      </c>
      <c r="AM742" s="14">
        <v>0.42964155132217402</v>
      </c>
      <c r="AN742" s="14">
        <v>0.48515627324078198</v>
      </c>
      <c r="AO742" s="14">
        <v>0.48014875802279999</v>
      </c>
      <c r="AP742" s="14">
        <v>0.396203230890256</v>
      </c>
      <c r="AQ742" s="14">
        <v>0.35244230465300902</v>
      </c>
      <c r="AR742" s="14">
        <v>0.30185945707093098</v>
      </c>
      <c r="AS742" s="14">
        <v>0.323818624305791</v>
      </c>
      <c r="AT742" s="14">
        <v>0.26398639973678101</v>
      </c>
      <c r="AU742" s="14">
        <v>0.245696185410023</v>
      </c>
      <c r="AV742" s="14">
        <v>0.224433150003263</v>
      </c>
      <c r="AW742" s="14">
        <v>0.19686573389887499</v>
      </c>
      <c r="AX742" s="14">
        <v>0.13886218882618201</v>
      </c>
      <c r="AY742" s="14">
        <v>9.0428248803869807E-2</v>
      </c>
      <c r="AZ742" s="14">
        <v>0.13035653309086201</v>
      </c>
      <c r="BA742" s="14">
        <v>7.6075399882556502E-2</v>
      </c>
      <c r="BB742" s="14"/>
      <c r="BC742" s="14">
        <v>0.145353163704417</v>
      </c>
      <c r="BD742" s="14">
        <v>0.37146445548093898</v>
      </c>
      <c r="BE742" s="14"/>
      <c r="BF742" s="14">
        <v>0.23751059084346601</v>
      </c>
      <c r="BG742" s="14">
        <v>0.33715970982581001</v>
      </c>
      <c r="BH742" s="14">
        <v>0.30418765606400699</v>
      </c>
      <c r="BI742" s="14">
        <v>0.35069777958778398</v>
      </c>
      <c r="BJ742" s="14"/>
      <c r="BK742" s="14">
        <v>0.19819868702764501</v>
      </c>
      <c r="BL742" s="14">
        <v>0.23025784537584901</v>
      </c>
      <c r="BM742" s="14">
        <v>0.31318077801046801</v>
      </c>
      <c r="BN742" s="14">
        <v>0.45960971235391201</v>
      </c>
      <c r="BO742" s="14"/>
      <c r="BP742" s="14">
        <v>0.182968922820337</v>
      </c>
      <c r="BQ742" s="14">
        <v>0.32992178905116498</v>
      </c>
      <c r="BR742" s="14">
        <v>0.52086070952706298</v>
      </c>
      <c r="BS742" s="14">
        <v>0.15497532250622401</v>
      </c>
      <c r="BT742" s="14">
        <v>0.44388821533174999</v>
      </c>
    </row>
    <row r="743" spans="2:72" x14ac:dyDescent="0.35">
      <c r="B743" t="s">
        <v>234</v>
      </c>
      <c r="C743" s="14">
        <v>0.16529002934824399</v>
      </c>
      <c r="D743" s="14">
        <v>0.16762046730222499</v>
      </c>
      <c r="E743" s="14">
        <v>0.162769365547209</v>
      </c>
      <c r="F743" s="14"/>
      <c r="G743" s="14">
        <v>0.15554094226696299</v>
      </c>
      <c r="H743" s="14">
        <v>0.123681949088969</v>
      </c>
      <c r="I743" s="14">
        <v>0.154550759347092</v>
      </c>
      <c r="J743" s="14">
        <v>0.170024457089679</v>
      </c>
      <c r="K743" s="14">
        <v>0.17441175150933999</v>
      </c>
      <c r="L743" s="14">
        <v>0.20438242554324801</v>
      </c>
      <c r="M743" s="14"/>
      <c r="N743" s="14">
        <v>0.147858671746913</v>
      </c>
      <c r="O743" s="14">
        <v>0.19280931088044401</v>
      </c>
      <c r="P743" s="14">
        <v>0.16806136399680799</v>
      </c>
      <c r="Q743" s="14">
        <v>0.15308116875379599</v>
      </c>
      <c r="R743" s="14"/>
      <c r="S743" s="14">
        <v>0.14310276765691701</v>
      </c>
      <c r="T743" s="14">
        <v>0.17066630016529399</v>
      </c>
      <c r="U743" s="14">
        <v>0.170609594628329</v>
      </c>
      <c r="V743" s="14">
        <v>0.178836960645022</v>
      </c>
      <c r="W743" s="14">
        <v>0.19176628056226599</v>
      </c>
      <c r="X743" s="14">
        <v>0.15542466004259001</v>
      </c>
      <c r="Y743" s="14">
        <v>0.158920733220037</v>
      </c>
      <c r="Z743" s="14">
        <v>0.15780540351146599</v>
      </c>
      <c r="AA743" s="14">
        <v>0.15273820455109299</v>
      </c>
      <c r="AB743" s="14">
        <v>0.17013077522060199</v>
      </c>
      <c r="AC743" s="14">
        <v>0.18452138043065999</v>
      </c>
      <c r="AD743" s="14">
        <v>0.18502863023145</v>
      </c>
      <c r="AE743" s="14"/>
      <c r="AF743" s="14">
        <v>0.15476363294142401</v>
      </c>
      <c r="AG743" s="14">
        <v>0.17231288283788199</v>
      </c>
      <c r="AH743" s="14">
        <v>0.16891538181289401</v>
      </c>
      <c r="AI743" s="14">
        <v>0.16267706529513201</v>
      </c>
      <c r="AJ743" s="14">
        <v>8.3105202550397106E-2</v>
      </c>
      <c r="AK743" s="14"/>
      <c r="AL743" s="14">
        <v>0.23395205667994701</v>
      </c>
      <c r="AM743" s="14">
        <v>0.142604920192823</v>
      </c>
      <c r="AN743" s="14">
        <v>0.18093400347747601</v>
      </c>
      <c r="AO743" s="14">
        <v>0.152554990820955</v>
      </c>
      <c r="AP743" s="14">
        <v>0.16643265402285201</v>
      </c>
      <c r="AQ743" s="14">
        <v>0.169684857459934</v>
      </c>
      <c r="AR743" s="14">
        <v>0.170421738877784</v>
      </c>
      <c r="AS743" s="14">
        <v>0.16618009334321601</v>
      </c>
      <c r="AT743" s="14">
        <v>0.17368483743885299</v>
      </c>
      <c r="AU743" s="14">
        <v>0.185731296781836</v>
      </c>
      <c r="AV743" s="14">
        <v>0.19106978514617401</v>
      </c>
      <c r="AW743" s="14">
        <v>0.16418223180608399</v>
      </c>
      <c r="AX743" s="14">
        <v>0.149555067950052</v>
      </c>
      <c r="AY743" s="14">
        <v>0.14153081767035999</v>
      </c>
      <c r="AZ743" s="14">
        <v>0.13904507383120199</v>
      </c>
      <c r="BA743" s="14">
        <v>0.104141026752579</v>
      </c>
      <c r="BB743" s="14"/>
      <c r="BC743" s="14">
        <v>0.129656275880428</v>
      </c>
      <c r="BD743" s="14">
        <v>0.180906139662075</v>
      </c>
      <c r="BE743" s="14"/>
      <c r="BF743" s="14">
        <v>0.18543336904593499</v>
      </c>
      <c r="BG743" s="14">
        <v>0.173093298018514</v>
      </c>
      <c r="BH743" s="14">
        <v>0.15403513971035901</v>
      </c>
      <c r="BI743" s="14">
        <v>0.124234254533137</v>
      </c>
      <c r="BJ743" s="14"/>
      <c r="BK743" s="14">
        <v>0.17743261398844701</v>
      </c>
      <c r="BL743" s="14">
        <v>0.179294016196476</v>
      </c>
      <c r="BM743" s="14">
        <v>0.172104908560651</v>
      </c>
      <c r="BN743" s="14">
        <v>0.12907252091907601</v>
      </c>
      <c r="BO743" s="14"/>
      <c r="BP743" s="14">
        <v>0.17687345739029101</v>
      </c>
      <c r="BQ743" s="14">
        <v>0.184082407605097</v>
      </c>
      <c r="BR743" s="14">
        <v>0.20717910303921999</v>
      </c>
      <c r="BS743" s="14">
        <v>0.15445234149305201</v>
      </c>
      <c r="BT743" s="14">
        <v>0.13766890171726101</v>
      </c>
    </row>
    <row r="744" spans="2:72" x14ac:dyDescent="0.35">
      <c r="B744" t="s">
        <v>235</v>
      </c>
      <c r="C744" s="14">
        <v>0.142782334445473</v>
      </c>
      <c r="D744" s="14">
        <v>0.16269363872612499</v>
      </c>
      <c r="E744" s="14">
        <v>0.123515025433464</v>
      </c>
      <c r="F744" s="14"/>
      <c r="G744" s="14">
        <v>0.189634804063992</v>
      </c>
      <c r="H744" s="14">
        <v>0.17047493643661801</v>
      </c>
      <c r="I744" s="14">
        <v>0.17074468148310001</v>
      </c>
      <c r="J744" s="14">
        <v>0.14172892293977901</v>
      </c>
      <c r="K744" s="14">
        <v>0.116792059124025</v>
      </c>
      <c r="L744" s="14">
        <v>8.4726533244999402E-2</v>
      </c>
      <c r="M744" s="14"/>
      <c r="N744" s="14">
        <v>0.15015687500681801</v>
      </c>
      <c r="O744" s="14">
        <v>0.142737127036935</v>
      </c>
      <c r="P744" s="14">
        <v>0.16246707331093599</v>
      </c>
      <c r="Q744" s="14">
        <v>0.117782484732701</v>
      </c>
      <c r="R744" s="14"/>
      <c r="S744" s="14">
        <v>0.16485870146103199</v>
      </c>
      <c r="T744" s="14">
        <v>0.14406030902353001</v>
      </c>
      <c r="U744" s="14">
        <v>0.143211507588939</v>
      </c>
      <c r="V744" s="14">
        <v>0.12748878649461401</v>
      </c>
      <c r="W744" s="14">
        <v>0.13384807789042899</v>
      </c>
      <c r="X744" s="14">
        <v>0.152034096518394</v>
      </c>
      <c r="Y744" s="14">
        <v>0.12965473778162501</v>
      </c>
      <c r="Z744" s="14">
        <v>0.14864899077434501</v>
      </c>
      <c r="AA744" s="14">
        <v>0.133383569602324</v>
      </c>
      <c r="AB744" s="14">
        <v>0.140696632536806</v>
      </c>
      <c r="AC744" s="14">
        <v>0.14225230686450399</v>
      </c>
      <c r="AD744" s="14">
        <v>0.140813786914569</v>
      </c>
      <c r="AE744" s="14"/>
      <c r="AF744" s="14">
        <v>0.11442787527661499</v>
      </c>
      <c r="AG744" s="14">
        <v>0.15381104246267199</v>
      </c>
      <c r="AH744" s="14">
        <v>0.15290194539916499</v>
      </c>
      <c r="AI744" s="14">
        <v>0.18195878481917899</v>
      </c>
      <c r="AJ744" s="14">
        <v>0.145698990538803</v>
      </c>
      <c r="AK744" s="14"/>
      <c r="AL744" s="14">
        <v>0.124420912906124</v>
      </c>
      <c r="AM744" s="14">
        <v>0.14002197554762899</v>
      </c>
      <c r="AN744" s="14">
        <v>0.10964475180243</v>
      </c>
      <c r="AO744" s="14">
        <v>0.129029903906796</v>
      </c>
      <c r="AP744" s="14">
        <v>0.136188403218131</v>
      </c>
      <c r="AQ744" s="14">
        <v>0.14047076265807801</v>
      </c>
      <c r="AR744" s="14">
        <v>0.15452593968094999</v>
      </c>
      <c r="AS744" s="14">
        <v>0.153611946539258</v>
      </c>
      <c r="AT744" s="14">
        <v>0.16774457833187201</v>
      </c>
      <c r="AU744" s="14">
        <v>0.16787470072862301</v>
      </c>
      <c r="AV744" s="14">
        <v>0.13264487526705199</v>
      </c>
      <c r="AW744" s="14">
        <v>0.15596565835898499</v>
      </c>
      <c r="AX744" s="14">
        <v>0.18059138857799401</v>
      </c>
      <c r="AY744" s="14">
        <v>0.13521501149433399</v>
      </c>
      <c r="AZ744" s="14">
        <v>0.14426869509866799</v>
      </c>
      <c r="BA744" s="14">
        <v>0.12980918642875899</v>
      </c>
      <c r="BB744" s="14"/>
      <c r="BC744" s="14">
        <v>0.16330622747359</v>
      </c>
      <c r="BD744" s="14">
        <v>0.13378795842819999</v>
      </c>
      <c r="BE744" s="14"/>
      <c r="BF744" s="14">
        <v>0.13661528665977499</v>
      </c>
      <c r="BG744" s="14">
        <v>0.136305898409911</v>
      </c>
      <c r="BH744" s="14">
        <v>0.15652607671488</v>
      </c>
      <c r="BI744" s="14">
        <v>0.14549117447996199</v>
      </c>
      <c r="BJ744" s="14"/>
      <c r="BK744" s="14">
        <v>0.14519106888342201</v>
      </c>
      <c r="BL744" s="14">
        <v>0.15944374778232401</v>
      </c>
      <c r="BM744" s="14">
        <v>0.14789679993362301</v>
      </c>
      <c r="BN744" s="14">
        <v>0.117531813314036</v>
      </c>
      <c r="BO744" s="14"/>
      <c r="BP744" s="14">
        <v>0.17484430317406599</v>
      </c>
      <c r="BQ744" s="14">
        <v>0.14573880212020299</v>
      </c>
      <c r="BR744" s="14">
        <v>8.8685348498185795E-2</v>
      </c>
      <c r="BS744" s="14">
        <v>0.126758752631561</v>
      </c>
      <c r="BT744" s="14">
        <v>0.148975983116241</v>
      </c>
    </row>
    <row r="745" spans="2:72" x14ac:dyDescent="0.35">
      <c r="B745" t="s">
        <v>236</v>
      </c>
      <c r="C745" s="14">
        <v>0.15099158721343001</v>
      </c>
      <c r="D745" s="14">
        <v>0.17141197175254699</v>
      </c>
      <c r="E745" s="14">
        <v>0.13098791409941299</v>
      </c>
      <c r="F745" s="14"/>
      <c r="G745" s="14">
        <v>0.19763979292772901</v>
      </c>
      <c r="H745" s="14">
        <v>0.232457354153118</v>
      </c>
      <c r="I745" s="14">
        <v>0.182643393693462</v>
      </c>
      <c r="J745" s="14">
        <v>0.124192677288544</v>
      </c>
      <c r="K745" s="14">
        <v>0.10575561977494401</v>
      </c>
      <c r="L745" s="14">
        <v>8.0122407490461497E-2</v>
      </c>
      <c r="M745" s="14"/>
      <c r="N745" s="14">
        <v>0.20892026573045999</v>
      </c>
      <c r="O745" s="14">
        <v>0.144727702747281</v>
      </c>
      <c r="P745" s="14">
        <v>0.13384008736384001</v>
      </c>
      <c r="Q745" s="14">
        <v>0.110911189115712</v>
      </c>
      <c r="R745" s="14"/>
      <c r="S745" s="14">
        <v>0.21810910314665399</v>
      </c>
      <c r="T745" s="14">
        <v>0.14095160331749601</v>
      </c>
      <c r="U745" s="14">
        <v>0.12625283061800299</v>
      </c>
      <c r="V745" s="14">
        <v>0.14913452690767101</v>
      </c>
      <c r="W745" s="14">
        <v>0.161107482219156</v>
      </c>
      <c r="X745" s="14">
        <v>0.15395301007518</v>
      </c>
      <c r="Y745" s="14">
        <v>0.11478290850306801</v>
      </c>
      <c r="Z745" s="14">
        <v>0.156525766738566</v>
      </c>
      <c r="AA745" s="14">
        <v>0.147331912296323</v>
      </c>
      <c r="AB745" s="14">
        <v>0.13249132536156299</v>
      </c>
      <c r="AC745" s="14">
        <v>0.109179277151671</v>
      </c>
      <c r="AD745" s="14">
        <v>0.14820589308222501</v>
      </c>
      <c r="AE745" s="14"/>
      <c r="AF745" s="14">
        <v>9.1783699135840405E-2</v>
      </c>
      <c r="AG745" s="14">
        <v>0.14573936770417301</v>
      </c>
      <c r="AH745" s="14">
        <v>0.185645607712254</v>
      </c>
      <c r="AI745" s="14">
        <v>0.20502629339196701</v>
      </c>
      <c r="AJ745" s="14">
        <v>0.20245258111356801</v>
      </c>
      <c r="AK745" s="14"/>
      <c r="AL745" s="14">
        <v>0.12644756194170201</v>
      </c>
      <c r="AM745" s="14">
        <v>9.6249284078871705E-2</v>
      </c>
      <c r="AN745" s="14">
        <v>9.0658464831635296E-2</v>
      </c>
      <c r="AO745" s="14">
        <v>0.102335531528731</v>
      </c>
      <c r="AP745" s="14">
        <v>0.122379445106302</v>
      </c>
      <c r="AQ745" s="14">
        <v>0.14518725615335201</v>
      </c>
      <c r="AR745" s="14">
        <v>0.16915490959085999</v>
      </c>
      <c r="AS745" s="14">
        <v>0.133231157200324</v>
      </c>
      <c r="AT745" s="14">
        <v>0.16584039938667899</v>
      </c>
      <c r="AU745" s="14">
        <v>0.158029927841394</v>
      </c>
      <c r="AV745" s="14">
        <v>0.176169561986314</v>
      </c>
      <c r="AW745" s="14">
        <v>0.17453157388177201</v>
      </c>
      <c r="AX745" s="14">
        <v>0.20794814626455199</v>
      </c>
      <c r="AY745" s="14">
        <v>0.21373494748115801</v>
      </c>
      <c r="AZ745" s="14">
        <v>0.19780558504083401</v>
      </c>
      <c r="BA745" s="14">
        <v>0.22658793545441999</v>
      </c>
      <c r="BB745" s="14"/>
      <c r="BC745" s="14">
        <v>0.214875984040999</v>
      </c>
      <c r="BD745" s="14">
        <v>0.12299493541269001</v>
      </c>
      <c r="BE745" s="14"/>
      <c r="BF745" s="14">
        <v>0.15362031683763899</v>
      </c>
      <c r="BG745" s="14">
        <v>0.138886379035744</v>
      </c>
      <c r="BH745" s="14">
        <v>0.162758787552443</v>
      </c>
      <c r="BI745" s="14">
        <v>0.15309585090946101</v>
      </c>
      <c r="BJ745" s="14"/>
      <c r="BK745" s="14">
        <v>0.17138095216186799</v>
      </c>
      <c r="BL745" s="14">
        <v>0.17323376277545999</v>
      </c>
      <c r="BM745" s="14">
        <v>0.14985866999950501</v>
      </c>
      <c r="BN745" s="14">
        <v>0.11180682976378201</v>
      </c>
      <c r="BO745" s="14"/>
      <c r="BP745" s="14">
        <v>0.18114656047154401</v>
      </c>
      <c r="BQ745" s="14">
        <v>0.13141346836815501</v>
      </c>
      <c r="BR745" s="14">
        <v>8.0839278669852105E-2</v>
      </c>
      <c r="BS745" s="14">
        <v>0.19081734153191501</v>
      </c>
      <c r="BT745" s="14">
        <v>0.12653091030390201</v>
      </c>
    </row>
    <row r="746" spans="2:72" x14ac:dyDescent="0.35">
      <c r="B746" t="s">
        <v>237</v>
      </c>
      <c r="C746" s="14">
        <v>0.12523383464339299</v>
      </c>
      <c r="D746" s="14">
        <v>0.14088700699562501</v>
      </c>
      <c r="E746" s="14">
        <v>0.110009905229912</v>
      </c>
      <c r="F746" s="14"/>
      <c r="G746" s="14">
        <v>0.16463185140706499</v>
      </c>
      <c r="H746" s="14">
        <v>0.19247312156061899</v>
      </c>
      <c r="I746" s="14">
        <v>0.16006645401488401</v>
      </c>
      <c r="J746" s="14">
        <v>0.11865941406064</v>
      </c>
      <c r="K746" s="14">
        <v>8.5137556115012294E-2</v>
      </c>
      <c r="L746" s="14">
        <v>4.8289992715093003E-2</v>
      </c>
      <c r="M746" s="14"/>
      <c r="N746" s="14">
        <v>0.18908567386203001</v>
      </c>
      <c r="O746" s="14">
        <v>0.13452367112862801</v>
      </c>
      <c r="P746" s="14">
        <v>0.11068802960778799</v>
      </c>
      <c r="Q746" s="14">
        <v>6.13212231985166E-2</v>
      </c>
      <c r="R746" s="14"/>
      <c r="S746" s="14">
        <v>0.18790391751451499</v>
      </c>
      <c r="T746" s="14">
        <v>0.11327606554790701</v>
      </c>
      <c r="U746" s="14">
        <v>0.10567447177096199</v>
      </c>
      <c r="V746" s="14">
        <v>0.13121296367774701</v>
      </c>
      <c r="W746" s="14">
        <v>0.12443437392293399</v>
      </c>
      <c r="X746" s="14">
        <v>0.151039828204065</v>
      </c>
      <c r="Y746" s="14">
        <v>9.5885931233712696E-2</v>
      </c>
      <c r="Z746" s="14">
        <v>9.3682637437038294E-2</v>
      </c>
      <c r="AA746" s="14">
        <v>0.118696597611068</v>
      </c>
      <c r="AB746" s="14">
        <v>0.111416296590671</v>
      </c>
      <c r="AC746" s="14">
        <v>8.1890463763022697E-2</v>
      </c>
      <c r="AD746" s="14">
        <v>0.101247563078199</v>
      </c>
      <c r="AE746" s="14"/>
      <c r="AF746" s="14">
        <v>6.0977546577597901E-2</v>
      </c>
      <c r="AG746" s="14">
        <v>0.10288438256827</v>
      </c>
      <c r="AH746" s="14">
        <v>0.173031557081022</v>
      </c>
      <c r="AI746" s="14">
        <v>0.21059578067224699</v>
      </c>
      <c r="AJ746" s="14">
        <v>0.232381718046591</v>
      </c>
      <c r="AK746" s="14"/>
      <c r="AL746" s="14">
        <v>0</v>
      </c>
      <c r="AM746" s="14">
        <v>6.5170142785886606E-2</v>
      </c>
      <c r="AN746" s="14">
        <v>6.3479576693116005E-2</v>
      </c>
      <c r="AO746" s="14">
        <v>6.3166195997717306E-2</v>
      </c>
      <c r="AP746" s="14">
        <v>7.68005127867534E-2</v>
      </c>
      <c r="AQ746" s="14">
        <v>9.8799003322524503E-2</v>
      </c>
      <c r="AR746" s="14">
        <v>0.10986848886053301</v>
      </c>
      <c r="AS746" s="14">
        <v>0.12018975303688</v>
      </c>
      <c r="AT746" s="14">
        <v>0.14338286180624801</v>
      </c>
      <c r="AU746" s="14">
        <v>0.145249142607288</v>
      </c>
      <c r="AV746" s="14">
        <v>0.14428621420975901</v>
      </c>
      <c r="AW746" s="14">
        <v>0.18048961315661499</v>
      </c>
      <c r="AX746" s="14">
        <v>0.17425964474828601</v>
      </c>
      <c r="AY746" s="14">
        <v>0.252949632227296</v>
      </c>
      <c r="AZ746" s="14">
        <v>0.23618885610398199</v>
      </c>
      <c r="BA746" s="14">
        <v>0.25552268402342598</v>
      </c>
      <c r="BB746" s="14"/>
      <c r="BC746" s="14">
        <v>0.198324950799356</v>
      </c>
      <c r="BD746" s="14">
        <v>9.3202436831669205E-2</v>
      </c>
      <c r="BE746" s="14"/>
      <c r="BF746" s="14">
        <v>0.16210230079490201</v>
      </c>
      <c r="BG746" s="14">
        <v>0.117653422636903</v>
      </c>
      <c r="BH746" s="14">
        <v>0.109345609138375</v>
      </c>
      <c r="BI746" s="14">
        <v>9.6730515048378901E-2</v>
      </c>
      <c r="BJ746" s="14"/>
      <c r="BK746" s="14">
        <v>0.173749503572383</v>
      </c>
      <c r="BL746" s="14">
        <v>0.1427879494721</v>
      </c>
      <c r="BM746" s="14">
        <v>0.119832094662758</v>
      </c>
      <c r="BN746" s="14">
        <v>6.6786415393696202E-2</v>
      </c>
      <c r="BO746" s="14"/>
      <c r="BP746" s="14">
        <v>0.16881110861297299</v>
      </c>
      <c r="BQ746" s="14">
        <v>0.104816026690528</v>
      </c>
      <c r="BR746" s="14">
        <v>4.8544479739305903E-2</v>
      </c>
      <c r="BS746" s="14">
        <v>0.197821692023299</v>
      </c>
      <c r="BT746" s="14">
        <v>6.1429519011635098E-2</v>
      </c>
    </row>
    <row r="747" spans="2:72" x14ac:dyDescent="0.35">
      <c r="B747" t="s">
        <v>238</v>
      </c>
      <c r="C747" s="14">
        <v>8.0041748403912399E-2</v>
      </c>
      <c r="D747" s="14">
        <v>9.9920171353846093E-2</v>
      </c>
      <c r="E747" s="14">
        <v>6.0755889306305301E-2</v>
      </c>
      <c r="F747" s="14"/>
      <c r="G747" s="14">
        <v>9.2953454867714599E-2</v>
      </c>
      <c r="H747" s="14">
        <v>0.1108594993533</v>
      </c>
      <c r="I747" s="14">
        <v>0.113415294678682</v>
      </c>
      <c r="J747" s="14">
        <v>8.1523594912565195E-2</v>
      </c>
      <c r="K747" s="14">
        <v>6.4749738925176395E-2</v>
      </c>
      <c r="L747" s="14">
        <v>2.8288257593761201E-2</v>
      </c>
      <c r="M747" s="14"/>
      <c r="N747" s="14">
        <v>0.133192013962945</v>
      </c>
      <c r="O747" s="14">
        <v>8.6288976055958394E-2</v>
      </c>
      <c r="P747" s="14">
        <v>5.7884214725363897E-2</v>
      </c>
      <c r="Q747" s="14">
        <v>3.6357525254360701E-2</v>
      </c>
      <c r="R747" s="14"/>
      <c r="S747" s="14">
        <v>0.115322098398436</v>
      </c>
      <c r="T747" s="14">
        <v>8.8450688333192598E-2</v>
      </c>
      <c r="U747" s="14">
        <v>6.97524236963767E-2</v>
      </c>
      <c r="V747" s="14">
        <v>7.2088534668977605E-2</v>
      </c>
      <c r="W747" s="14">
        <v>4.5789652268816997E-2</v>
      </c>
      <c r="X747" s="14">
        <v>6.4892756051797701E-2</v>
      </c>
      <c r="Y747" s="14">
        <v>6.2802323616745107E-2</v>
      </c>
      <c r="Z747" s="14">
        <v>7.0508087090889598E-2</v>
      </c>
      <c r="AA747" s="14">
        <v>8.5760159659082694E-2</v>
      </c>
      <c r="AB747" s="14">
        <v>8.6273696991952295E-2</v>
      </c>
      <c r="AC747" s="14">
        <v>5.61679705239213E-2</v>
      </c>
      <c r="AD747" s="14">
        <v>0.11450071575911</v>
      </c>
      <c r="AE747" s="14"/>
      <c r="AF747" s="14">
        <v>4.5121939268050699E-2</v>
      </c>
      <c r="AG747" s="14">
        <v>6.4123268530623306E-2</v>
      </c>
      <c r="AH747" s="14">
        <v>0.106404513749066</v>
      </c>
      <c r="AI747" s="14">
        <v>0.12302498864186499</v>
      </c>
      <c r="AJ747" s="14">
        <v>0.25358831775496299</v>
      </c>
      <c r="AK747" s="14"/>
      <c r="AL747" s="14">
        <v>6.1234070347026701E-2</v>
      </c>
      <c r="AM747" s="14">
        <v>5.0282572329556602E-2</v>
      </c>
      <c r="AN747" s="14">
        <v>2.94975709401923E-2</v>
      </c>
      <c r="AO747" s="14">
        <v>2.8348661667931499E-2</v>
      </c>
      <c r="AP747" s="14">
        <v>4.8735965616770703E-2</v>
      </c>
      <c r="AQ747" s="14">
        <v>6.4254908498114799E-2</v>
      </c>
      <c r="AR747" s="14">
        <v>6.5042218211870506E-2</v>
      </c>
      <c r="AS747" s="14">
        <v>7.7304021597060499E-2</v>
      </c>
      <c r="AT747" s="14">
        <v>6.5296703041708704E-2</v>
      </c>
      <c r="AU747" s="14">
        <v>7.6932267132251902E-2</v>
      </c>
      <c r="AV747" s="14">
        <v>0.112097495450536</v>
      </c>
      <c r="AW747" s="14">
        <v>0.11329546164224399</v>
      </c>
      <c r="AX747" s="14">
        <v>0.12954146444136599</v>
      </c>
      <c r="AY747" s="14">
        <v>0.14520960514710901</v>
      </c>
      <c r="AZ747" s="14">
        <v>0.13418256538603801</v>
      </c>
      <c r="BA747" s="14">
        <v>0.19336862140049699</v>
      </c>
      <c r="BB747" s="14"/>
      <c r="BC747" s="14">
        <v>0.118389631534419</v>
      </c>
      <c r="BD747" s="14">
        <v>6.3236199872272303E-2</v>
      </c>
      <c r="BE747" s="14"/>
      <c r="BF747" s="14">
        <v>0.11109618028896</v>
      </c>
      <c r="BG747" s="14">
        <v>7.5649371792181896E-2</v>
      </c>
      <c r="BH747" s="14">
        <v>7.3845463734002303E-2</v>
      </c>
      <c r="BI747" s="14">
        <v>3.6755632599798298E-2</v>
      </c>
      <c r="BJ747" s="14"/>
      <c r="BK747" s="14">
        <v>0.118838892628065</v>
      </c>
      <c r="BL747" s="14">
        <v>0.100385157264358</v>
      </c>
      <c r="BM747" s="14">
        <v>6.9587009765020996E-2</v>
      </c>
      <c r="BN747" s="14">
        <v>3.7906481848328399E-2</v>
      </c>
      <c r="BO747" s="14"/>
      <c r="BP747" s="14">
        <v>9.5437490909405898E-2</v>
      </c>
      <c r="BQ747" s="14">
        <v>7.1984018505997893E-2</v>
      </c>
      <c r="BR747" s="14">
        <v>2.69708385315186E-2</v>
      </c>
      <c r="BS747" s="14">
        <v>0.15915892660523601</v>
      </c>
      <c r="BT747" s="14">
        <v>1.7920892720496601E-2</v>
      </c>
    </row>
    <row r="748" spans="2:72" x14ac:dyDescent="0.35">
      <c r="B748" t="s">
        <v>102</v>
      </c>
      <c r="C748" s="14">
        <v>3.3093342380043203E-2</v>
      </c>
      <c r="D748" s="14">
        <v>2.85352934075584E-2</v>
      </c>
      <c r="E748" s="14">
        <v>3.7428193828179898E-2</v>
      </c>
      <c r="F748" s="14"/>
      <c r="G748" s="14">
        <v>2.8210113090498999E-2</v>
      </c>
      <c r="H748" s="14">
        <v>2.0908803298459101E-2</v>
      </c>
      <c r="I748" s="14">
        <v>3.40719336303048E-2</v>
      </c>
      <c r="J748" s="14">
        <v>4.2792402619699903E-2</v>
      </c>
      <c r="K748" s="14">
        <v>4.56040600309255E-2</v>
      </c>
      <c r="L748" s="14">
        <v>2.91827074052242E-2</v>
      </c>
      <c r="M748" s="14"/>
      <c r="N748" s="14">
        <v>2.14445716441336E-2</v>
      </c>
      <c r="O748" s="14">
        <v>2.62968923560183E-2</v>
      </c>
      <c r="P748" s="14">
        <v>2.7201880066145601E-2</v>
      </c>
      <c r="Q748" s="14">
        <v>5.7379043309071599E-2</v>
      </c>
      <c r="R748" s="14"/>
      <c r="S748" s="14">
        <v>2.6016759741597398E-2</v>
      </c>
      <c r="T748" s="14">
        <v>2.5299529236770198E-2</v>
      </c>
      <c r="U748" s="14">
        <v>4.3777700201637702E-2</v>
      </c>
      <c r="V748" s="14">
        <v>3.1641131114723602E-2</v>
      </c>
      <c r="W748" s="14">
        <v>3.4556473870488602E-2</v>
      </c>
      <c r="X748" s="14">
        <v>3.9026771735403899E-2</v>
      </c>
      <c r="Y748" s="14">
        <v>3.7766555892859897E-2</v>
      </c>
      <c r="Z748" s="14">
        <v>2.84058594715445E-2</v>
      </c>
      <c r="AA748" s="14">
        <v>2.76398734603297E-2</v>
      </c>
      <c r="AB748" s="14">
        <v>3.2339785310621101E-2</v>
      </c>
      <c r="AC748" s="14">
        <v>4.5620556538198499E-2</v>
      </c>
      <c r="AD748" s="14">
        <v>4.9739975043879503E-2</v>
      </c>
      <c r="AE748" s="14"/>
      <c r="AF748" s="14">
        <v>5.2417649662519598E-2</v>
      </c>
      <c r="AG748" s="14">
        <v>3.1085767607275199E-2</v>
      </c>
      <c r="AH748" s="14">
        <v>2.4827112948420799E-2</v>
      </c>
      <c r="AI748" s="14">
        <v>1.4159840769512801E-2</v>
      </c>
      <c r="AJ748" s="14">
        <v>1.09132626268227E-2</v>
      </c>
      <c r="AK748" s="14"/>
      <c r="AL748" s="14">
        <v>0.12518181811248799</v>
      </c>
      <c r="AM748" s="14">
        <v>7.6029553743058698E-2</v>
      </c>
      <c r="AN748" s="14">
        <v>4.0629359014367601E-2</v>
      </c>
      <c r="AO748" s="14">
        <v>4.44159580550691E-2</v>
      </c>
      <c r="AP748" s="14">
        <v>5.3259788358935599E-2</v>
      </c>
      <c r="AQ748" s="14">
        <v>2.9160907254987298E-2</v>
      </c>
      <c r="AR748" s="14">
        <v>2.9127247707071299E-2</v>
      </c>
      <c r="AS748" s="14">
        <v>2.56644039774701E-2</v>
      </c>
      <c r="AT748" s="14">
        <v>2.0064220257858301E-2</v>
      </c>
      <c r="AU748" s="14">
        <v>2.0486479498584498E-2</v>
      </c>
      <c r="AV748" s="14">
        <v>1.92989179369021E-2</v>
      </c>
      <c r="AW748" s="14">
        <v>1.46697272554248E-2</v>
      </c>
      <c r="AX748" s="14">
        <v>1.92420991915681E-2</v>
      </c>
      <c r="AY748" s="14">
        <v>2.0931737175872499E-2</v>
      </c>
      <c r="AZ748" s="14">
        <v>1.8152691448414599E-2</v>
      </c>
      <c r="BA748" s="14">
        <v>1.44951460577631E-2</v>
      </c>
      <c r="BB748" s="14"/>
      <c r="BC748" s="14">
        <v>3.00937665667915E-2</v>
      </c>
      <c r="BD748" s="14">
        <v>3.44078743121548E-2</v>
      </c>
      <c r="BE748" s="14"/>
      <c r="BF748" s="14">
        <v>1.36219555293227E-2</v>
      </c>
      <c r="BG748" s="14">
        <v>2.1251920280936001E-2</v>
      </c>
      <c r="BH748" s="14">
        <v>3.9301267085933601E-2</v>
      </c>
      <c r="BI748" s="14">
        <v>9.2994792841477797E-2</v>
      </c>
      <c r="BJ748" s="14"/>
      <c r="BK748" s="14">
        <v>1.52082817381701E-2</v>
      </c>
      <c r="BL748" s="14">
        <v>1.4597521133432099E-2</v>
      </c>
      <c r="BM748" s="14">
        <v>2.75397390679736E-2</v>
      </c>
      <c r="BN748" s="14">
        <v>7.7286226407169104E-2</v>
      </c>
      <c r="BO748" s="14"/>
      <c r="BP748" s="14">
        <v>1.99181566213836E-2</v>
      </c>
      <c r="BQ748" s="14">
        <v>3.2043487658854002E-2</v>
      </c>
      <c r="BR748" s="14">
        <v>2.6920241994855001E-2</v>
      </c>
      <c r="BS748" s="14">
        <v>1.60156232087128E-2</v>
      </c>
      <c r="BT748" s="14">
        <v>6.3585577798714002E-2</v>
      </c>
    </row>
    <row r="749" spans="2:72" x14ac:dyDescent="0.35">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row>
    <row r="750" spans="2:72" x14ac:dyDescent="0.35">
      <c r="B750" s="6" t="s">
        <v>305</v>
      </c>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row>
    <row r="751" spans="2:72" x14ac:dyDescent="0.35">
      <c r="B751" s="21" t="s">
        <v>106</v>
      </c>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row>
    <row r="752" spans="2:72" x14ac:dyDescent="0.35">
      <c r="B752" t="s">
        <v>233</v>
      </c>
      <c r="C752" s="14">
        <v>0.46697184237460299</v>
      </c>
      <c r="D752" s="14">
        <v>0.37557428059645198</v>
      </c>
      <c r="E752" s="14">
        <v>0.55550054120428805</v>
      </c>
      <c r="F752" s="14"/>
      <c r="G752" s="14">
        <v>0.26397014311433098</v>
      </c>
      <c r="H752" s="14">
        <v>0.25866183643771901</v>
      </c>
      <c r="I752" s="14">
        <v>0.34803432389753702</v>
      </c>
      <c r="J752" s="14">
        <v>0.51712557035257301</v>
      </c>
      <c r="K752" s="14">
        <v>0.61362675239798103</v>
      </c>
      <c r="L752" s="14">
        <v>0.72873077952077603</v>
      </c>
      <c r="M752" s="14"/>
      <c r="N752" s="14">
        <v>0.32597624228525002</v>
      </c>
      <c r="O752" s="14">
        <v>0.51156957356750599</v>
      </c>
      <c r="P752" s="14">
        <v>0.46042518524019799</v>
      </c>
      <c r="Q752" s="14">
        <v>0.57549272327882495</v>
      </c>
      <c r="R752" s="14"/>
      <c r="S752" s="14">
        <v>0.29122804445934303</v>
      </c>
      <c r="T752" s="14">
        <v>0.51003975298414805</v>
      </c>
      <c r="U752" s="14">
        <v>0.50148989033760105</v>
      </c>
      <c r="V752" s="14">
        <v>0.49711283870646999</v>
      </c>
      <c r="W752" s="14">
        <v>0.49976212627955802</v>
      </c>
      <c r="X752" s="14">
        <v>0.42235794615301803</v>
      </c>
      <c r="Y752" s="14">
        <v>0.55186076277849405</v>
      </c>
      <c r="Z752" s="14">
        <v>0.50029736344751696</v>
      </c>
      <c r="AA752" s="14">
        <v>0.48341304056104201</v>
      </c>
      <c r="AB752" s="14">
        <v>0.50116851237048798</v>
      </c>
      <c r="AC752" s="14">
        <v>0.52951485441356705</v>
      </c>
      <c r="AD752" s="14">
        <v>0.43723371095328301</v>
      </c>
      <c r="AE752" s="14"/>
      <c r="AF752" s="14">
        <v>0.62494262390091004</v>
      </c>
      <c r="AG752" s="14">
        <v>0.51301041419591398</v>
      </c>
      <c r="AH752" s="14">
        <v>0.37493681108204702</v>
      </c>
      <c r="AI752" s="14">
        <v>0.26264204770844801</v>
      </c>
      <c r="AJ752" s="14">
        <v>0.1267858622329</v>
      </c>
      <c r="AK752" s="14"/>
      <c r="AL752" s="14">
        <v>0.45145997495076201</v>
      </c>
      <c r="AM752" s="14">
        <v>0.50263417337749805</v>
      </c>
      <c r="AN752" s="14">
        <v>0.59614701255812996</v>
      </c>
      <c r="AO752" s="14">
        <v>0.59748383229568802</v>
      </c>
      <c r="AP752" s="14">
        <v>0.54735371180706904</v>
      </c>
      <c r="AQ752" s="14">
        <v>0.53684214105496297</v>
      </c>
      <c r="AR752" s="14">
        <v>0.47770322960258299</v>
      </c>
      <c r="AS752" s="14">
        <v>0.48312296576646802</v>
      </c>
      <c r="AT752" s="14">
        <v>0.46447184114658102</v>
      </c>
      <c r="AU752" s="14">
        <v>0.44311031501820802</v>
      </c>
      <c r="AV752" s="14">
        <v>0.42114057031784002</v>
      </c>
      <c r="AW752" s="14">
        <v>0.39498691331526797</v>
      </c>
      <c r="AX752" s="14">
        <v>0.319228134373504</v>
      </c>
      <c r="AY752" s="14">
        <v>0.27693428890956601</v>
      </c>
      <c r="AZ752" s="14">
        <v>0.327063197152339</v>
      </c>
      <c r="BA752" s="14">
        <v>0.190778227902342</v>
      </c>
      <c r="BB752" s="14"/>
      <c r="BC752" s="14">
        <v>0.25553506473904303</v>
      </c>
      <c r="BD752" s="14">
        <v>0.55963174268344795</v>
      </c>
      <c r="BE752" s="14"/>
      <c r="BF752" s="14">
        <v>0.46601318265529201</v>
      </c>
      <c r="BG752" s="14">
        <v>0.50041683473614995</v>
      </c>
      <c r="BH752" s="14">
        <v>0.43988811441189801</v>
      </c>
      <c r="BI752" s="14">
        <v>0.43689888924457998</v>
      </c>
      <c r="BJ752" s="14"/>
      <c r="BK752" s="14">
        <v>0.39050946620743998</v>
      </c>
      <c r="BL752" s="14">
        <v>0.40417291148500101</v>
      </c>
      <c r="BM752" s="14">
        <v>0.48210682930305598</v>
      </c>
      <c r="BN752" s="14">
        <v>0.57844204032689095</v>
      </c>
      <c r="BO752" s="14"/>
      <c r="BP752" s="14">
        <v>0.32781278802876301</v>
      </c>
      <c r="BQ752" s="14">
        <v>0.54347132966735601</v>
      </c>
      <c r="BR752" s="14">
        <v>0.74704813419067995</v>
      </c>
      <c r="BS752" s="14">
        <v>0.31192024070889601</v>
      </c>
      <c r="BT752" s="14">
        <v>0.578271782765991</v>
      </c>
    </row>
    <row r="753" spans="2:72" x14ac:dyDescent="0.35">
      <c r="B753" t="s">
        <v>234</v>
      </c>
      <c r="C753" s="14">
        <v>0.17791857154997501</v>
      </c>
      <c r="D753" s="14">
        <v>0.19394188455453901</v>
      </c>
      <c r="E753" s="14">
        <v>0.16234413592861199</v>
      </c>
      <c r="F753" s="14"/>
      <c r="G753" s="14">
        <v>0.204173582047943</v>
      </c>
      <c r="H753" s="14">
        <v>0.16832698071014801</v>
      </c>
      <c r="I753" s="14">
        <v>0.17694824234442799</v>
      </c>
      <c r="J753" s="14">
        <v>0.193362009422438</v>
      </c>
      <c r="K753" s="14">
        <v>0.17782949491473399</v>
      </c>
      <c r="L753" s="14">
        <v>0.15664659630462399</v>
      </c>
      <c r="M753" s="14"/>
      <c r="N753" s="14">
        <v>0.19036720264287299</v>
      </c>
      <c r="O753" s="14">
        <v>0.198233823614131</v>
      </c>
      <c r="P753" s="14">
        <v>0.185084745662221</v>
      </c>
      <c r="Q753" s="14">
        <v>0.136805799234895</v>
      </c>
      <c r="R753" s="14"/>
      <c r="S753" s="14">
        <v>0.15928507952735699</v>
      </c>
      <c r="T753" s="14">
        <v>0.19633940608346001</v>
      </c>
      <c r="U753" s="14">
        <v>0.18120222622440199</v>
      </c>
      <c r="V753" s="14">
        <v>0.17968666435538799</v>
      </c>
      <c r="W753" s="14">
        <v>0.18977430335603501</v>
      </c>
      <c r="X753" s="14">
        <v>0.18225531684782101</v>
      </c>
      <c r="Y753" s="14">
        <v>0.17707982124221999</v>
      </c>
      <c r="Z753" s="14">
        <v>0.143215382428522</v>
      </c>
      <c r="AA753" s="14">
        <v>0.16257020332720101</v>
      </c>
      <c r="AB753" s="14">
        <v>0.17941594038256001</v>
      </c>
      <c r="AC753" s="14">
        <v>0.188579627331695</v>
      </c>
      <c r="AD753" s="14">
        <v>0.21293580415254601</v>
      </c>
      <c r="AE753" s="14"/>
      <c r="AF753" s="14">
        <v>0.13395679060794699</v>
      </c>
      <c r="AG753" s="14">
        <v>0.180912382824931</v>
      </c>
      <c r="AH753" s="14">
        <v>0.20002921348217101</v>
      </c>
      <c r="AI753" s="14">
        <v>0.19761350305040001</v>
      </c>
      <c r="AJ753" s="14">
        <v>0.11276942067979601</v>
      </c>
      <c r="AK753" s="14"/>
      <c r="AL753" s="14">
        <v>0.12576105462527701</v>
      </c>
      <c r="AM753" s="14">
        <v>0.163987945336696</v>
      </c>
      <c r="AN753" s="14">
        <v>0.181181353374612</v>
      </c>
      <c r="AO753" s="14">
        <v>0.14893485635780701</v>
      </c>
      <c r="AP753" s="14">
        <v>0.14440937919956201</v>
      </c>
      <c r="AQ753" s="14">
        <v>0.14839898372968999</v>
      </c>
      <c r="AR753" s="14">
        <v>0.16830043535574599</v>
      </c>
      <c r="AS753" s="14">
        <v>0.20465332918670701</v>
      </c>
      <c r="AT753" s="14">
        <v>0.21045902000262401</v>
      </c>
      <c r="AU753" s="14">
        <v>0.20459967054282399</v>
      </c>
      <c r="AV753" s="14">
        <v>0.22008812387599</v>
      </c>
      <c r="AW753" s="14">
        <v>0.18648867332383501</v>
      </c>
      <c r="AX753" s="14">
        <v>0.20141618107734699</v>
      </c>
      <c r="AY753" s="14">
        <v>0.242378034252928</v>
      </c>
      <c r="AZ753" s="14">
        <v>0.15335374828058801</v>
      </c>
      <c r="BA753" s="14">
        <v>0.165616896002832</v>
      </c>
      <c r="BB753" s="14"/>
      <c r="BC753" s="14">
        <v>0.17513330235778601</v>
      </c>
      <c r="BD753" s="14">
        <v>0.179139185903672</v>
      </c>
      <c r="BE753" s="14"/>
      <c r="BF753" s="14">
        <v>0.221717302861379</v>
      </c>
      <c r="BG753" s="14">
        <v>0.18636659624932</v>
      </c>
      <c r="BH753" s="14">
        <v>0.14981892404459299</v>
      </c>
      <c r="BI753" s="14">
        <v>0.117602922781629</v>
      </c>
      <c r="BJ753" s="14"/>
      <c r="BK753" s="14">
        <v>0.23710028638133701</v>
      </c>
      <c r="BL753" s="14">
        <v>0.20558113749864301</v>
      </c>
      <c r="BM753" s="14">
        <v>0.16362039279577301</v>
      </c>
      <c r="BN753" s="14">
        <v>0.1138443489623</v>
      </c>
      <c r="BO753" s="14"/>
      <c r="BP753" s="14">
        <v>0.18808092494866599</v>
      </c>
      <c r="BQ753" s="14">
        <v>0.22445510238456501</v>
      </c>
      <c r="BR753" s="14">
        <v>0.15506830108210901</v>
      </c>
      <c r="BS753" s="14">
        <v>0.21646893201232001</v>
      </c>
      <c r="BT753" s="14">
        <v>0.11317968534801399</v>
      </c>
    </row>
    <row r="754" spans="2:72" x14ac:dyDescent="0.35">
      <c r="B754" t="s">
        <v>235</v>
      </c>
      <c r="C754" s="14">
        <v>0.108586848473126</v>
      </c>
      <c r="D754" s="14">
        <v>0.13164649813555199</v>
      </c>
      <c r="E754" s="14">
        <v>8.65719535800894E-2</v>
      </c>
      <c r="F754" s="14"/>
      <c r="G754" s="14">
        <v>0.17408229282943799</v>
      </c>
      <c r="H754" s="14">
        <v>0.15926994940293501</v>
      </c>
      <c r="I754" s="14">
        <v>0.140864625317834</v>
      </c>
      <c r="J754" s="14">
        <v>7.9293037924047002E-2</v>
      </c>
      <c r="K754" s="14">
        <v>7.0736372495538505E-2</v>
      </c>
      <c r="L754" s="14">
        <v>4.6835470590772102E-2</v>
      </c>
      <c r="M754" s="14"/>
      <c r="N754" s="14">
        <v>0.12913291909580599</v>
      </c>
      <c r="O754" s="14">
        <v>9.7926239504080595E-2</v>
      </c>
      <c r="P754" s="14">
        <v>0.116293561256391</v>
      </c>
      <c r="Q754" s="14">
        <v>9.1375462170275798E-2</v>
      </c>
      <c r="R754" s="14"/>
      <c r="S754" s="14">
        <v>0.14903973121135899</v>
      </c>
      <c r="T754" s="14">
        <v>0.10009424121610901</v>
      </c>
      <c r="U754" s="14">
        <v>0.110471230669742</v>
      </c>
      <c r="V754" s="14">
        <v>8.2875633629155898E-2</v>
      </c>
      <c r="W754" s="14">
        <v>0.108292337653401</v>
      </c>
      <c r="X754" s="14">
        <v>0.12166180598221001</v>
      </c>
      <c r="Y754" s="14">
        <v>7.3234650155051095E-2</v>
      </c>
      <c r="Z754" s="14">
        <v>0.120960191281219</v>
      </c>
      <c r="AA754" s="14">
        <v>0.11803653391617</v>
      </c>
      <c r="AB754" s="14">
        <v>8.2305584408269294E-2</v>
      </c>
      <c r="AC754" s="14">
        <v>9.9087169905758499E-2</v>
      </c>
      <c r="AD754" s="14">
        <v>0.12810070058262199</v>
      </c>
      <c r="AE754" s="14"/>
      <c r="AF754" s="14">
        <v>8.0883079487885201E-2</v>
      </c>
      <c r="AG754" s="14">
        <v>0.106629019124429</v>
      </c>
      <c r="AH754" s="14">
        <v>0.119244795215929</v>
      </c>
      <c r="AI754" s="14">
        <v>0.15050904547383201</v>
      </c>
      <c r="AJ754" s="14">
        <v>0.14226379199957201</v>
      </c>
      <c r="AK754" s="14"/>
      <c r="AL754" s="14">
        <v>0.114571175840534</v>
      </c>
      <c r="AM754" s="14">
        <v>8.3612852224705297E-2</v>
      </c>
      <c r="AN754" s="14">
        <v>6.9695069333860202E-2</v>
      </c>
      <c r="AO754" s="14">
        <v>0.100793914135095</v>
      </c>
      <c r="AP754" s="14">
        <v>0.108768937687719</v>
      </c>
      <c r="AQ754" s="14">
        <v>9.3606008223285797E-2</v>
      </c>
      <c r="AR754" s="14">
        <v>0.11093312259518601</v>
      </c>
      <c r="AS754" s="14">
        <v>0.11934063274710401</v>
      </c>
      <c r="AT754" s="14">
        <v>0.10677625797162001</v>
      </c>
      <c r="AU754" s="14">
        <v>0.10734393433530499</v>
      </c>
      <c r="AV754" s="14">
        <v>0.13171717590433299</v>
      </c>
      <c r="AW754" s="14">
        <v>0.107155949429383</v>
      </c>
      <c r="AX754" s="14">
        <v>0.14719446246626899</v>
      </c>
      <c r="AY754" s="14">
        <v>0.163498853223836</v>
      </c>
      <c r="AZ754" s="14">
        <v>0.12554049651914301</v>
      </c>
      <c r="BA754" s="14">
        <v>0.143907210752105</v>
      </c>
      <c r="BB754" s="14"/>
      <c r="BC754" s="14">
        <v>0.153666782852139</v>
      </c>
      <c r="BD754" s="14">
        <v>8.8831050677680698E-2</v>
      </c>
      <c r="BE754" s="14"/>
      <c r="BF754" s="14">
        <v>9.6326192421665402E-2</v>
      </c>
      <c r="BG754" s="14">
        <v>0.10249150619194</v>
      </c>
      <c r="BH754" s="14">
        <v>0.11767196534529401</v>
      </c>
      <c r="BI754" s="14">
        <v>0.13261039802956001</v>
      </c>
      <c r="BJ754" s="14"/>
      <c r="BK754" s="14">
        <v>0.105252353291996</v>
      </c>
      <c r="BL754" s="14">
        <v>0.12122298165845601</v>
      </c>
      <c r="BM754" s="14">
        <v>0.119490676050577</v>
      </c>
      <c r="BN754" s="14">
        <v>8.3517366906100302E-2</v>
      </c>
      <c r="BO754" s="14"/>
      <c r="BP754" s="14">
        <v>0.15137800716855301</v>
      </c>
      <c r="BQ754" s="14">
        <v>6.83692740417957E-2</v>
      </c>
      <c r="BR754" s="14">
        <v>3.9458795860691197E-2</v>
      </c>
      <c r="BS754" s="14">
        <v>0.128611925035579</v>
      </c>
      <c r="BT754" s="14">
        <v>0.103978464491952</v>
      </c>
    </row>
    <row r="755" spans="2:72" x14ac:dyDescent="0.35">
      <c r="B755" t="s">
        <v>236</v>
      </c>
      <c r="C755" s="14">
        <v>0.107937838084016</v>
      </c>
      <c r="D755" s="14">
        <v>0.13156531565038701</v>
      </c>
      <c r="E755" s="14">
        <v>8.5126988927241895E-2</v>
      </c>
      <c r="F755" s="14"/>
      <c r="G755" s="14">
        <v>0.16401857196299799</v>
      </c>
      <c r="H755" s="14">
        <v>0.19904073614009299</v>
      </c>
      <c r="I755" s="14">
        <v>0.138001800664528</v>
      </c>
      <c r="J755" s="14">
        <v>9.1180774346688795E-2</v>
      </c>
      <c r="K755" s="14">
        <v>5.0192797595741398E-2</v>
      </c>
      <c r="L755" s="14">
        <v>2.45130168481664E-2</v>
      </c>
      <c r="M755" s="14"/>
      <c r="N755" s="14">
        <v>0.151144888478524</v>
      </c>
      <c r="O755" s="14">
        <v>9.2200905330712193E-2</v>
      </c>
      <c r="P755" s="14">
        <v>0.103421716658936</v>
      </c>
      <c r="Q755" s="14">
        <v>8.3265934750798395E-2</v>
      </c>
      <c r="R755" s="14"/>
      <c r="S755" s="14">
        <v>0.18128829006814901</v>
      </c>
      <c r="T755" s="14">
        <v>7.8720422106330998E-2</v>
      </c>
      <c r="U755" s="14">
        <v>8.4438139833338699E-2</v>
      </c>
      <c r="V755" s="14">
        <v>0.107650804457921</v>
      </c>
      <c r="W755" s="14">
        <v>9.0004245099696803E-2</v>
      </c>
      <c r="X755" s="14">
        <v>0.13683759664365</v>
      </c>
      <c r="Y755" s="14">
        <v>8.0955356038204696E-2</v>
      </c>
      <c r="Z755" s="14">
        <v>0.119284730214539</v>
      </c>
      <c r="AA755" s="14">
        <v>9.7150608801198302E-2</v>
      </c>
      <c r="AB755" s="14">
        <v>0.100051624459807</v>
      </c>
      <c r="AC755" s="14">
        <v>6.8522430747574303E-2</v>
      </c>
      <c r="AD755" s="14">
        <v>9.6630477592665201E-2</v>
      </c>
      <c r="AE755" s="14"/>
      <c r="AF755" s="14">
        <v>6.1828749547963399E-2</v>
      </c>
      <c r="AG755" s="14">
        <v>9.8292249838191195E-2</v>
      </c>
      <c r="AH755" s="14">
        <v>0.138307150753741</v>
      </c>
      <c r="AI755" s="14">
        <v>0.16826816642755199</v>
      </c>
      <c r="AJ755" s="14">
        <v>0.25890984757472502</v>
      </c>
      <c r="AK755" s="14"/>
      <c r="AL755" s="14">
        <v>7.2876488395313202E-2</v>
      </c>
      <c r="AM755" s="14">
        <v>0.106358615163811</v>
      </c>
      <c r="AN755" s="14">
        <v>8.1374511031187896E-2</v>
      </c>
      <c r="AO755" s="14">
        <v>6.4449154515129697E-2</v>
      </c>
      <c r="AP755" s="14">
        <v>8.0349757630964899E-2</v>
      </c>
      <c r="AQ755" s="14">
        <v>9.8712592513625602E-2</v>
      </c>
      <c r="AR755" s="14">
        <v>0.10732700149424899</v>
      </c>
      <c r="AS755" s="14">
        <v>8.3902329722428795E-2</v>
      </c>
      <c r="AT755" s="14">
        <v>0.107679793231176</v>
      </c>
      <c r="AU755" s="14">
        <v>0.109401307237703</v>
      </c>
      <c r="AV755" s="14">
        <v>0.10061766879919599</v>
      </c>
      <c r="AW755" s="14">
        <v>0.15095491981505599</v>
      </c>
      <c r="AX755" s="14">
        <v>0.162328657302417</v>
      </c>
      <c r="AY755" s="14">
        <v>0.114954887945173</v>
      </c>
      <c r="AZ755" s="14">
        <v>0.170999327335218</v>
      </c>
      <c r="BA755" s="14">
        <v>0.19736066756204099</v>
      </c>
      <c r="BB755" s="14"/>
      <c r="BC755" s="14">
        <v>0.180986781891222</v>
      </c>
      <c r="BD755" s="14">
        <v>7.5924921851869706E-2</v>
      </c>
      <c r="BE755" s="14"/>
      <c r="BF755" s="14">
        <v>9.0276636006177594E-2</v>
      </c>
      <c r="BG755" s="14">
        <v>9.0909070783604398E-2</v>
      </c>
      <c r="BH755" s="14">
        <v>0.14039942240733799</v>
      </c>
      <c r="BI755" s="14">
        <v>0.12542013748331901</v>
      </c>
      <c r="BJ755" s="14"/>
      <c r="BK755" s="14">
        <v>0.103299261830176</v>
      </c>
      <c r="BL755" s="14">
        <v>0.130739686083019</v>
      </c>
      <c r="BM755" s="14">
        <v>0.109915434700185</v>
      </c>
      <c r="BN755" s="14">
        <v>9.0118970392577394E-2</v>
      </c>
      <c r="BO755" s="14"/>
      <c r="BP755" s="14">
        <v>0.15721748553471801</v>
      </c>
      <c r="BQ755" s="14">
        <v>7.7983344193149007E-2</v>
      </c>
      <c r="BR755" s="14">
        <v>2.6457192740551499E-2</v>
      </c>
      <c r="BS755" s="14">
        <v>0.12730997598548199</v>
      </c>
      <c r="BT755" s="14">
        <v>9.6761151128392495E-2</v>
      </c>
    </row>
    <row r="756" spans="2:72" x14ac:dyDescent="0.35">
      <c r="B756" t="s">
        <v>237</v>
      </c>
      <c r="C756" s="14">
        <v>7.2184330781794204E-2</v>
      </c>
      <c r="D756" s="14">
        <v>9.57753881092126E-2</v>
      </c>
      <c r="E756" s="14">
        <v>4.9239468179957398E-2</v>
      </c>
      <c r="F756" s="14"/>
      <c r="G756" s="14">
        <v>0.11598078420454599</v>
      </c>
      <c r="H756" s="14">
        <v>0.122224103609198</v>
      </c>
      <c r="I756" s="14">
        <v>0.11426469162815001</v>
      </c>
      <c r="J756" s="14">
        <v>5.2254141003105103E-2</v>
      </c>
      <c r="K756" s="14">
        <v>3.0113855420837402E-2</v>
      </c>
      <c r="L756" s="14">
        <v>1.25763498563975E-2</v>
      </c>
      <c r="M756" s="14"/>
      <c r="N756" s="14">
        <v>0.119495161452102</v>
      </c>
      <c r="O756" s="14">
        <v>5.3156176974224902E-2</v>
      </c>
      <c r="P756" s="14">
        <v>7.4628964978124296E-2</v>
      </c>
      <c r="Q756" s="14">
        <v>3.9818156489056199E-2</v>
      </c>
      <c r="R756" s="14"/>
      <c r="S756" s="14">
        <v>0.131189071537993</v>
      </c>
      <c r="T756" s="14">
        <v>6.3513641317082994E-2</v>
      </c>
      <c r="U756" s="14">
        <v>5.4094735623905398E-2</v>
      </c>
      <c r="V756" s="14">
        <v>6.9624190834749494E-2</v>
      </c>
      <c r="W756" s="14">
        <v>6.4794367131275302E-2</v>
      </c>
      <c r="X756" s="14">
        <v>6.5483577843544596E-2</v>
      </c>
      <c r="Y756" s="14">
        <v>6.4494444622533204E-2</v>
      </c>
      <c r="Z756" s="14">
        <v>4.5846449762916699E-2</v>
      </c>
      <c r="AA756" s="14">
        <v>6.9155705211606994E-2</v>
      </c>
      <c r="AB756" s="14">
        <v>7.4721798282617796E-2</v>
      </c>
      <c r="AC756" s="14">
        <v>3.1962024246182399E-2</v>
      </c>
      <c r="AD756" s="14">
        <v>5.3800013034401198E-2</v>
      </c>
      <c r="AE756" s="14"/>
      <c r="AF756" s="14">
        <v>3.7384536431222901E-2</v>
      </c>
      <c r="AG756" s="14">
        <v>4.6789523151674402E-2</v>
      </c>
      <c r="AH756" s="14">
        <v>9.8553458455392595E-2</v>
      </c>
      <c r="AI756" s="14">
        <v>0.142412159197912</v>
      </c>
      <c r="AJ756" s="14">
        <v>0.186829846088781</v>
      </c>
      <c r="AK756" s="14"/>
      <c r="AL756" s="14">
        <v>5.8807637102009098E-2</v>
      </c>
      <c r="AM756" s="14">
        <v>4.6684290903717097E-2</v>
      </c>
      <c r="AN756" s="14">
        <v>2.30971690516442E-2</v>
      </c>
      <c r="AO756" s="14">
        <v>2.7200230997158601E-2</v>
      </c>
      <c r="AP756" s="14">
        <v>4.80033909891679E-2</v>
      </c>
      <c r="AQ756" s="14">
        <v>5.9282710270104497E-2</v>
      </c>
      <c r="AR756" s="14">
        <v>8.1918512101417498E-2</v>
      </c>
      <c r="AS756" s="14">
        <v>5.7232651591259599E-2</v>
      </c>
      <c r="AT756" s="14">
        <v>6.2651185658887804E-2</v>
      </c>
      <c r="AU756" s="14">
        <v>8.7918207061127199E-2</v>
      </c>
      <c r="AV756" s="14">
        <v>7.1325552649727106E-2</v>
      </c>
      <c r="AW756" s="14">
        <v>9.0876365283028698E-2</v>
      </c>
      <c r="AX756" s="14">
        <v>0.104005905432539</v>
      </c>
      <c r="AY756" s="14">
        <v>0.10796968843512</v>
      </c>
      <c r="AZ756" s="14">
        <v>0.15123463842073001</v>
      </c>
      <c r="BA756" s="14">
        <v>0.19332542748892201</v>
      </c>
      <c r="BB756" s="14"/>
      <c r="BC756" s="14">
        <v>0.13787904740576801</v>
      </c>
      <c r="BD756" s="14">
        <v>4.3394325744508397E-2</v>
      </c>
      <c r="BE756" s="14"/>
      <c r="BF756" s="14">
        <v>7.4354181109140605E-2</v>
      </c>
      <c r="BG756" s="14">
        <v>6.7245100419471293E-2</v>
      </c>
      <c r="BH756" s="14">
        <v>7.9340179349825596E-2</v>
      </c>
      <c r="BI756" s="14">
        <v>6.6038729087749701E-2</v>
      </c>
      <c r="BJ756" s="14"/>
      <c r="BK756" s="14">
        <v>0.103103027754679</v>
      </c>
      <c r="BL756" s="14">
        <v>8.31097061205711E-2</v>
      </c>
      <c r="BM756" s="14">
        <v>6.9143957592927796E-2</v>
      </c>
      <c r="BN756" s="14">
        <v>3.4504279571995297E-2</v>
      </c>
      <c r="BO756" s="14"/>
      <c r="BP756" s="14">
        <v>0.10910916328744399</v>
      </c>
      <c r="BQ756" s="14">
        <v>3.5377627443470602E-2</v>
      </c>
      <c r="BR756" s="14">
        <v>6.3172575624850904E-3</v>
      </c>
      <c r="BS756" s="14">
        <v>0.12756446556206999</v>
      </c>
      <c r="BT756" s="14">
        <v>3.6185232388939503E-2</v>
      </c>
    </row>
    <row r="757" spans="2:72" x14ac:dyDescent="0.35">
      <c r="B757" t="s">
        <v>238</v>
      </c>
      <c r="C757" s="14">
        <v>3.3605532356402797E-2</v>
      </c>
      <c r="D757" s="14">
        <v>4.11025102312308E-2</v>
      </c>
      <c r="E757" s="14">
        <v>2.6192882970862998E-2</v>
      </c>
      <c r="F757" s="14"/>
      <c r="G757" s="14">
        <v>4.9630374389953297E-2</v>
      </c>
      <c r="H757" s="14">
        <v>6.4110397849425002E-2</v>
      </c>
      <c r="I757" s="14">
        <v>4.3072941001532999E-2</v>
      </c>
      <c r="J757" s="14">
        <v>2.5487012685666301E-2</v>
      </c>
      <c r="K757" s="14">
        <v>2.0754929385478502E-2</v>
      </c>
      <c r="L757" s="14">
        <v>5.67023959459331E-3</v>
      </c>
      <c r="M757" s="14"/>
      <c r="N757" s="14">
        <v>5.9256744625176903E-2</v>
      </c>
      <c r="O757" s="14">
        <v>2.19353738042764E-2</v>
      </c>
      <c r="P757" s="14">
        <v>2.88847361961116E-2</v>
      </c>
      <c r="Q757" s="14">
        <v>2.27014434658507E-2</v>
      </c>
      <c r="R757" s="14"/>
      <c r="S757" s="14">
        <v>6.0708049612387599E-2</v>
      </c>
      <c r="T757" s="14">
        <v>2.40438859471995E-2</v>
      </c>
      <c r="U757" s="14">
        <v>1.93179844893384E-2</v>
      </c>
      <c r="V757" s="14">
        <v>3.2977869150244699E-2</v>
      </c>
      <c r="W757" s="14">
        <v>1.9782798616885401E-2</v>
      </c>
      <c r="X757" s="14">
        <v>3.2293927788872599E-2</v>
      </c>
      <c r="Y757" s="14">
        <v>1.9954620169080398E-2</v>
      </c>
      <c r="Z757" s="14">
        <v>3.7094849533240298E-2</v>
      </c>
      <c r="AA757" s="14">
        <v>4.3206249621204201E-2</v>
      </c>
      <c r="AB757" s="14">
        <v>3.0218390701883899E-2</v>
      </c>
      <c r="AC757" s="14">
        <v>3.2086454846070603E-2</v>
      </c>
      <c r="AD757" s="14">
        <v>3.4003241318155103E-2</v>
      </c>
      <c r="AE757" s="14"/>
      <c r="AF757" s="14">
        <v>1.8821237451491699E-2</v>
      </c>
      <c r="AG757" s="14">
        <v>2.1992312071369102E-2</v>
      </c>
      <c r="AH757" s="14">
        <v>4.1348247867477601E-2</v>
      </c>
      <c r="AI757" s="14">
        <v>6.1933704005445199E-2</v>
      </c>
      <c r="AJ757" s="14">
        <v>0.149852323187675</v>
      </c>
      <c r="AK757" s="14"/>
      <c r="AL757" s="14">
        <v>3.7659324130614298E-2</v>
      </c>
      <c r="AM757" s="14">
        <v>3.3483385453425198E-2</v>
      </c>
      <c r="AN757" s="14">
        <v>9.6615684623401893E-3</v>
      </c>
      <c r="AO757" s="14">
        <v>2.5714142143148801E-2</v>
      </c>
      <c r="AP757" s="14">
        <v>3.0025560098843398E-2</v>
      </c>
      <c r="AQ757" s="14">
        <v>3.1868623608333597E-2</v>
      </c>
      <c r="AR757" s="14">
        <v>2.72965361990067E-2</v>
      </c>
      <c r="AS757" s="14">
        <v>2.7860804561022801E-2</v>
      </c>
      <c r="AT757" s="14">
        <v>2.2761085450485399E-2</v>
      </c>
      <c r="AU757" s="14">
        <v>2.6827975054324299E-2</v>
      </c>
      <c r="AV757" s="14">
        <v>3.0353661520575E-2</v>
      </c>
      <c r="AW757" s="14">
        <v>4.51030001518751E-2</v>
      </c>
      <c r="AX757" s="14">
        <v>3.94611480795189E-2</v>
      </c>
      <c r="AY757" s="14">
        <v>5.7282398114289097E-2</v>
      </c>
      <c r="AZ757" s="14">
        <v>5.3655900843568E-2</v>
      </c>
      <c r="BA757" s="14">
        <v>9.3383560409370597E-2</v>
      </c>
      <c r="BB757" s="14"/>
      <c r="BC757" s="14">
        <v>6.1353726074952701E-2</v>
      </c>
      <c r="BD757" s="14">
        <v>2.14451840363813E-2</v>
      </c>
      <c r="BE757" s="14"/>
      <c r="BF757" s="14">
        <v>3.6673350544287199E-2</v>
      </c>
      <c r="BG757" s="14">
        <v>3.2248268121158601E-2</v>
      </c>
      <c r="BH757" s="14">
        <v>3.4944747136153698E-2</v>
      </c>
      <c r="BI757" s="14">
        <v>2.7841693469274401E-2</v>
      </c>
      <c r="BJ757" s="14"/>
      <c r="BK757" s="14">
        <v>4.3312982585705498E-2</v>
      </c>
      <c r="BL757" s="14">
        <v>3.8918460393435203E-2</v>
      </c>
      <c r="BM757" s="14">
        <v>3.1634587684096299E-2</v>
      </c>
      <c r="BN757" s="14">
        <v>2.18183278017175E-2</v>
      </c>
      <c r="BO757" s="14"/>
      <c r="BP757" s="14">
        <v>4.4567220647309301E-2</v>
      </c>
      <c r="BQ757" s="14">
        <v>2.0140966843239599E-2</v>
      </c>
      <c r="BR757" s="14">
        <v>3.7731150132391399E-3</v>
      </c>
      <c r="BS757" s="14">
        <v>6.5439874822519395E-2</v>
      </c>
      <c r="BT757" s="14">
        <v>1.4014533821390901E-2</v>
      </c>
    </row>
    <row r="758" spans="2:72" x14ac:dyDescent="0.35">
      <c r="B758" t="s">
        <v>102</v>
      </c>
      <c r="C758" s="14">
        <v>3.2795036380083499E-2</v>
      </c>
      <c r="D758" s="14">
        <v>3.03941227226261E-2</v>
      </c>
      <c r="E758" s="14">
        <v>3.5024029208948197E-2</v>
      </c>
      <c r="F758" s="14"/>
      <c r="G758" s="14">
        <v>2.8144251450792399E-2</v>
      </c>
      <c r="H758" s="14">
        <v>2.8365995850481399E-2</v>
      </c>
      <c r="I758" s="14">
        <v>3.8813375145990099E-2</v>
      </c>
      <c r="J758" s="14">
        <v>4.1297454265481801E-2</v>
      </c>
      <c r="K758" s="14">
        <v>3.6745797789688797E-2</v>
      </c>
      <c r="L758" s="14">
        <v>2.5027547284670701E-2</v>
      </c>
      <c r="M758" s="14"/>
      <c r="N758" s="14">
        <v>2.4626841420268601E-2</v>
      </c>
      <c r="O758" s="14">
        <v>2.49779072050683E-2</v>
      </c>
      <c r="P758" s="14">
        <v>3.1261090008017502E-2</v>
      </c>
      <c r="Q758" s="14">
        <v>5.0540480610299102E-2</v>
      </c>
      <c r="R758" s="14"/>
      <c r="S758" s="14">
        <v>2.7261733583411399E-2</v>
      </c>
      <c r="T758" s="14">
        <v>2.7248650345668899E-2</v>
      </c>
      <c r="U758" s="14">
        <v>4.8985792821672702E-2</v>
      </c>
      <c r="V758" s="14">
        <v>3.0071998866071401E-2</v>
      </c>
      <c r="W758" s="14">
        <v>2.7589821863148501E-2</v>
      </c>
      <c r="X758" s="14">
        <v>3.9109828740883597E-2</v>
      </c>
      <c r="Y758" s="14">
        <v>3.24203449944164E-2</v>
      </c>
      <c r="Z758" s="14">
        <v>3.33010333320456E-2</v>
      </c>
      <c r="AA758" s="14">
        <v>2.64676585615779E-2</v>
      </c>
      <c r="AB758" s="14">
        <v>3.2118149394374497E-2</v>
      </c>
      <c r="AC758" s="14">
        <v>5.0247438509151802E-2</v>
      </c>
      <c r="AD758" s="14">
        <v>3.7296052366327298E-2</v>
      </c>
      <c r="AE758" s="14"/>
      <c r="AF758" s="14">
        <v>4.2182982572579297E-2</v>
      </c>
      <c r="AG758" s="14">
        <v>3.23740987934912E-2</v>
      </c>
      <c r="AH758" s="14">
        <v>2.75803231432422E-2</v>
      </c>
      <c r="AI758" s="14">
        <v>1.6621374136410801E-2</v>
      </c>
      <c r="AJ758" s="14">
        <v>2.2588908236551498E-2</v>
      </c>
      <c r="AK758" s="14"/>
      <c r="AL758" s="14">
        <v>0.13886434495548999</v>
      </c>
      <c r="AM758" s="14">
        <v>6.3238737540147402E-2</v>
      </c>
      <c r="AN758" s="14">
        <v>3.8843316188225799E-2</v>
      </c>
      <c r="AO758" s="14">
        <v>3.5423869555972098E-2</v>
      </c>
      <c r="AP758" s="14">
        <v>4.10892625866736E-2</v>
      </c>
      <c r="AQ758" s="14">
        <v>3.1288940599997102E-2</v>
      </c>
      <c r="AR758" s="14">
        <v>2.6521162651812501E-2</v>
      </c>
      <c r="AS758" s="14">
        <v>2.38872864250095E-2</v>
      </c>
      <c r="AT758" s="14">
        <v>2.5200816538625902E-2</v>
      </c>
      <c r="AU758" s="14">
        <v>2.0798590750508199E-2</v>
      </c>
      <c r="AV758" s="14">
        <v>2.4757246932338502E-2</v>
      </c>
      <c r="AW758" s="14">
        <v>2.44341786815548E-2</v>
      </c>
      <c r="AX758" s="14">
        <v>2.63655112684055E-2</v>
      </c>
      <c r="AY758" s="14">
        <v>3.6981849119088098E-2</v>
      </c>
      <c r="AZ758" s="14">
        <v>1.8152691448414599E-2</v>
      </c>
      <c r="BA758" s="14">
        <v>1.5628009882387502E-2</v>
      </c>
      <c r="BB758" s="14"/>
      <c r="BC758" s="14">
        <v>3.5445294679088801E-2</v>
      </c>
      <c r="BD758" s="14">
        <v>3.1633589102440102E-2</v>
      </c>
      <c r="BE758" s="14"/>
      <c r="BF758" s="14">
        <v>1.4639154402058799E-2</v>
      </c>
      <c r="BG758" s="14">
        <v>2.03226234983554E-2</v>
      </c>
      <c r="BH758" s="14">
        <v>3.7936647304898402E-2</v>
      </c>
      <c r="BI758" s="14">
        <v>9.3587229903888403E-2</v>
      </c>
      <c r="BJ758" s="14"/>
      <c r="BK758" s="14">
        <v>1.7422621948667099E-2</v>
      </c>
      <c r="BL758" s="14">
        <v>1.6255116760874901E-2</v>
      </c>
      <c r="BM758" s="14">
        <v>2.40881218733838E-2</v>
      </c>
      <c r="BN758" s="14">
        <v>7.7754666038418602E-2</v>
      </c>
      <c r="BO758" s="14"/>
      <c r="BP758" s="14">
        <v>2.1834410384546699E-2</v>
      </c>
      <c r="BQ758" s="14">
        <v>3.0202355426424202E-2</v>
      </c>
      <c r="BR758" s="14">
        <v>2.1877203550244199E-2</v>
      </c>
      <c r="BS758" s="14">
        <v>2.2684585873133899E-2</v>
      </c>
      <c r="BT758" s="14">
        <v>5.7609150055319899E-2</v>
      </c>
    </row>
    <row r="759" spans="2:72" x14ac:dyDescent="0.35">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row>
    <row r="760" spans="2:72" x14ac:dyDescent="0.35">
      <c r="B760" s="6" t="s">
        <v>306</v>
      </c>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row>
    <row r="761" spans="2:72" x14ac:dyDescent="0.35">
      <c r="B761" s="21" t="s">
        <v>106</v>
      </c>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row>
    <row r="762" spans="2:72" x14ac:dyDescent="0.35">
      <c r="B762" t="s">
        <v>233</v>
      </c>
      <c r="C762" s="14">
        <v>0.18167473880783699</v>
      </c>
      <c r="D762" s="14">
        <v>0.17989355189437101</v>
      </c>
      <c r="E762" s="14">
        <v>0.183251391250562</v>
      </c>
      <c r="F762" s="14"/>
      <c r="G762" s="14">
        <v>0.10446225931133001</v>
      </c>
      <c r="H762" s="14">
        <v>9.3464228125317697E-2</v>
      </c>
      <c r="I762" s="14">
        <v>0.124421880749641</v>
      </c>
      <c r="J762" s="14">
        <v>0.21565656517239201</v>
      </c>
      <c r="K762" s="14">
        <v>0.234288301871419</v>
      </c>
      <c r="L762" s="14">
        <v>0.288353115325508</v>
      </c>
      <c r="M762" s="14"/>
      <c r="N762" s="14">
        <v>0.12084615515053999</v>
      </c>
      <c r="O762" s="14">
        <v>0.188810027561745</v>
      </c>
      <c r="P762" s="14">
        <v>0.17817582382702801</v>
      </c>
      <c r="Q762" s="14">
        <v>0.24336486759610501</v>
      </c>
      <c r="R762" s="14"/>
      <c r="S762" s="14">
        <v>0.101740893184998</v>
      </c>
      <c r="T762" s="14">
        <v>0.18681261694106799</v>
      </c>
      <c r="U762" s="14">
        <v>0.198026057276077</v>
      </c>
      <c r="V762" s="14">
        <v>0.20434725413479099</v>
      </c>
      <c r="W762" s="14">
        <v>0.20041808538637301</v>
      </c>
      <c r="X762" s="14">
        <v>0.18283647876454601</v>
      </c>
      <c r="Y762" s="14">
        <v>0.203428335048355</v>
      </c>
      <c r="Z762" s="14">
        <v>0.21140276143595099</v>
      </c>
      <c r="AA762" s="14">
        <v>0.17791804259056801</v>
      </c>
      <c r="AB762" s="14">
        <v>0.19722544092295199</v>
      </c>
      <c r="AC762" s="14">
        <v>0.23719202159882699</v>
      </c>
      <c r="AD762" s="14">
        <v>0.150420310714549</v>
      </c>
      <c r="AE762" s="14"/>
      <c r="AF762" s="14">
        <v>0.25681225782806699</v>
      </c>
      <c r="AG762" s="14">
        <v>0.17567893821694</v>
      </c>
      <c r="AH762" s="14">
        <v>0.134133567305117</v>
      </c>
      <c r="AI762" s="14">
        <v>9.4594833792906799E-2</v>
      </c>
      <c r="AJ762" s="14">
        <v>9.5249734559095606E-2</v>
      </c>
      <c r="AK762" s="14"/>
      <c r="AL762" s="14">
        <v>0.26961459852479203</v>
      </c>
      <c r="AM762" s="14">
        <v>0.243548484858885</v>
      </c>
      <c r="AN762" s="14">
        <v>0.25565422842716601</v>
      </c>
      <c r="AO762" s="14">
        <v>0.26242944941955199</v>
      </c>
      <c r="AP762" s="14">
        <v>0.19577708730606899</v>
      </c>
      <c r="AQ762" s="14">
        <v>0.18800211348145701</v>
      </c>
      <c r="AR762" s="14">
        <v>0.16712725377573801</v>
      </c>
      <c r="AS762" s="14">
        <v>0.21129907422991401</v>
      </c>
      <c r="AT762" s="14">
        <v>0.16109920996102101</v>
      </c>
      <c r="AU762" s="14">
        <v>0.169167869447331</v>
      </c>
      <c r="AV762" s="14">
        <v>0.159571828074726</v>
      </c>
      <c r="AW762" s="14">
        <v>0.134333513292624</v>
      </c>
      <c r="AX762" s="14">
        <v>0.10839035090327</v>
      </c>
      <c r="AY762" s="14">
        <v>0.143301304969157</v>
      </c>
      <c r="AZ762" s="14">
        <v>0.10281000315637499</v>
      </c>
      <c r="BA762" s="14">
        <v>7.5274462089482005E-2</v>
      </c>
      <c r="BB762" s="14"/>
      <c r="BC762" s="14">
        <v>9.2879209220358194E-2</v>
      </c>
      <c r="BD762" s="14">
        <v>0.22058842738867901</v>
      </c>
      <c r="BE762" s="14"/>
      <c r="BF762" s="14">
        <v>0.16312326209243699</v>
      </c>
      <c r="BG762" s="14">
        <v>0.178818946382896</v>
      </c>
      <c r="BH762" s="14">
        <v>0.18426539702241401</v>
      </c>
      <c r="BI762" s="14">
        <v>0.22374553671983399</v>
      </c>
      <c r="BJ762" s="14"/>
      <c r="BK762" s="14">
        <v>0.10916110189425</v>
      </c>
      <c r="BL762" s="14">
        <v>0.13110663111777099</v>
      </c>
      <c r="BM762" s="14">
        <v>0.17943307403366801</v>
      </c>
      <c r="BN762" s="14">
        <v>0.30677089573800798</v>
      </c>
      <c r="BO762" s="14"/>
      <c r="BP762" s="14">
        <v>0.11162219770898001</v>
      </c>
      <c r="BQ762" s="14">
        <v>0.15250608602013699</v>
      </c>
      <c r="BR762" s="14">
        <v>0.243932307047315</v>
      </c>
      <c r="BS762" s="14">
        <v>7.2277985839536305E-2</v>
      </c>
      <c r="BT762" s="14">
        <v>0.339031325266692</v>
      </c>
    </row>
    <row r="763" spans="2:72" x14ac:dyDescent="0.35">
      <c r="B763" t="s">
        <v>234</v>
      </c>
      <c r="C763" s="14">
        <v>0.17622677494038899</v>
      </c>
      <c r="D763" s="14">
        <v>0.16364489226578299</v>
      </c>
      <c r="E763" s="14">
        <v>0.18856192916867401</v>
      </c>
      <c r="F763" s="14"/>
      <c r="G763" s="14">
        <v>0.156801675960936</v>
      </c>
      <c r="H763" s="14">
        <v>0.15282671972005099</v>
      </c>
      <c r="I763" s="14">
        <v>0.18219417907867999</v>
      </c>
      <c r="J763" s="14">
        <v>0.20561568276278</v>
      </c>
      <c r="K763" s="14">
        <v>0.192300425322602</v>
      </c>
      <c r="L763" s="14">
        <v>0.16864079879881999</v>
      </c>
      <c r="M763" s="14"/>
      <c r="N763" s="14">
        <v>0.15069687846153099</v>
      </c>
      <c r="O763" s="14">
        <v>0.189419352681306</v>
      </c>
      <c r="P763" s="14">
        <v>0.17493447953092001</v>
      </c>
      <c r="Q763" s="14">
        <v>0.191111042221146</v>
      </c>
      <c r="R763" s="14"/>
      <c r="S763" s="14">
        <v>0.13796167032585699</v>
      </c>
      <c r="T763" s="14">
        <v>0.17328798898080899</v>
      </c>
      <c r="U763" s="14">
        <v>0.19378834045958299</v>
      </c>
      <c r="V763" s="14">
        <v>0.18516010277278799</v>
      </c>
      <c r="W763" s="14">
        <v>0.19561230653254399</v>
      </c>
      <c r="X763" s="14">
        <v>0.18163742015487899</v>
      </c>
      <c r="Y763" s="14">
        <v>0.18139383066866099</v>
      </c>
      <c r="Z763" s="14">
        <v>0.18198344399921401</v>
      </c>
      <c r="AA763" s="14">
        <v>0.168246085410963</v>
      </c>
      <c r="AB763" s="14">
        <v>0.17474435178621001</v>
      </c>
      <c r="AC763" s="14">
        <v>0.200985065474793</v>
      </c>
      <c r="AD763" s="14">
        <v>0.203500740682419</v>
      </c>
      <c r="AE763" s="14"/>
      <c r="AF763" s="14">
        <v>0.17972651972852299</v>
      </c>
      <c r="AG763" s="14">
        <v>0.195394907329212</v>
      </c>
      <c r="AH763" s="14">
        <v>0.180319030497957</v>
      </c>
      <c r="AI763" s="14">
        <v>0.13620435115649099</v>
      </c>
      <c r="AJ763" s="14">
        <v>9.5546147413598903E-2</v>
      </c>
      <c r="AK763" s="14"/>
      <c r="AL763" s="14">
        <v>0.132103831143626</v>
      </c>
      <c r="AM763" s="14">
        <v>0.20468363420691399</v>
      </c>
      <c r="AN763" s="14">
        <v>0.17114408089772101</v>
      </c>
      <c r="AO763" s="14">
        <v>0.19300816054005901</v>
      </c>
      <c r="AP763" s="14">
        <v>0.171358438821092</v>
      </c>
      <c r="AQ763" s="14">
        <v>0.18925042988902399</v>
      </c>
      <c r="AR763" s="14">
        <v>0.177533787012191</v>
      </c>
      <c r="AS763" s="14">
        <v>0.18003100974296801</v>
      </c>
      <c r="AT763" s="14">
        <v>0.19025370073369599</v>
      </c>
      <c r="AU763" s="14">
        <v>0.18076786309864901</v>
      </c>
      <c r="AV763" s="14">
        <v>0.202837278299556</v>
      </c>
      <c r="AW763" s="14">
        <v>0.17866770025501599</v>
      </c>
      <c r="AX763" s="14">
        <v>0.14856384508336901</v>
      </c>
      <c r="AY763" s="14">
        <v>0.13212413772046</v>
      </c>
      <c r="AZ763" s="14">
        <v>0.15812553225861001</v>
      </c>
      <c r="BA763" s="14">
        <v>0.111486941135112</v>
      </c>
      <c r="BB763" s="14"/>
      <c r="BC763" s="14">
        <v>0.142492374547074</v>
      </c>
      <c r="BD763" s="14">
        <v>0.19101051413835901</v>
      </c>
      <c r="BE763" s="14"/>
      <c r="BF763" s="14">
        <v>0.17424078336812801</v>
      </c>
      <c r="BG763" s="14">
        <v>0.186684807334797</v>
      </c>
      <c r="BH763" s="14">
        <v>0.17460622960408401</v>
      </c>
      <c r="BI763" s="14">
        <v>0.15693527795274301</v>
      </c>
      <c r="BJ763" s="14"/>
      <c r="BK763" s="14">
        <v>0.159960996561434</v>
      </c>
      <c r="BL763" s="14">
        <v>0.169253151812949</v>
      </c>
      <c r="BM763" s="14">
        <v>0.18800708225705501</v>
      </c>
      <c r="BN763" s="14">
        <v>0.180476686369763</v>
      </c>
      <c r="BO763" s="14"/>
      <c r="BP763" s="14">
        <v>0.177568816622793</v>
      </c>
      <c r="BQ763" s="14">
        <v>0.199553177728574</v>
      </c>
      <c r="BR763" s="14">
        <v>0.18829949002030699</v>
      </c>
      <c r="BS763" s="14">
        <v>0.12799620352674801</v>
      </c>
      <c r="BT763" s="14">
        <v>0.20128152525619</v>
      </c>
    </row>
    <row r="764" spans="2:72" x14ac:dyDescent="0.35">
      <c r="B764" t="s">
        <v>235</v>
      </c>
      <c r="C764" s="14">
        <v>0.17346431235537901</v>
      </c>
      <c r="D764" s="14">
        <v>0.18479621427204401</v>
      </c>
      <c r="E764" s="14">
        <v>0.162671036427632</v>
      </c>
      <c r="F764" s="14"/>
      <c r="G764" s="14">
        <v>0.23225864063240101</v>
      </c>
      <c r="H764" s="14">
        <v>0.20031227052664599</v>
      </c>
      <c r="I764" s="14">
        <v>0.20343300175435</v>
      </c>
      <c r="J764" s="14">
        <v>0.169450612199987</v>
      </c>
      <c r="K764" s="14">
        <v>0.15436528681817599</v>
      </c>
      <c r="L764" s="14">
        <v>0.104332584291169</v>
      </c>
      <c r="M764" s="14"/>
      <c r="N764" s="14">
        <v>0.17300046081289999</v>
      </c>
      <c r="O764" s="14">
        <v>0.16889206402133</v>
      </c>
      <c r="P764" s="14">
        <v>0.196471316713966</v>
      </c>
      <c r="Q764" s="14">
        <v>0.15959372723189599</v>
      </c>
      <c r="R764" s="14"/>
      <c r="S764" s="14">
        <v>0.20608733691171899</v>
      </c>
      <c r="T764" s="14">
        <v>0.15747128986088299</v>
      </c>
      <c r="U764" s="14">
        <v>0.16642612306931001</v>
      </c>
      <c r="V764" s="14">
        <v>0.17260023291907001</v>
      </c>
      <c r="W764" s="14">
        <v>0.186351985658121</v>
      </c>
      <c r="X764" s="14">
        <v>0.17561029458020899</v>
      </c>
      <c r="Y764" s="14">
        <v>0.13309695121656501</v>
      </c>
      <c r="Z764" s="14">
        <v>0.16402065116665901</v>
      </c>
      <c r="AA764" s="14">
        <v>0.20128372125916399</v>
      </c>
      <c r="AB764" s="14">
        <v>0.15431565310227499</v>
      </c>
      <c r="AC764" s="14">
        <v>0.166651934777232</v>
      </c>
      <c r="AD764" s="14">
        <v>0.16253292395576699</v>
      </c>
      <c r="AE764" s="14"/>
      <c r="AF764" s="14">
        <v>0.16308591582538101</v>
      </c>
      <c r="AG764" s="14">
        <v>0.19050450882504699</v>
      </c>
      <c r="AH764" s="14">
        <v>0.169810250261724</v>
      </c>
      <c r="AI764" s="14">
        <v>0.199928863595175</v>
      </c>
      <c r="AJ764" s="14">
        <v>0.13613004729570699</v>
      </c>
      <c r="AK764" s="14"/>
      <c r="AL764" s="14">
        <v>0.14991011864187301</v>
      </c>
      <c r="AM764" s="14">
        <v>0.181651388925509</v>
      </c>
      <c r="AN764" s="14">
        <v>0.17519785582049799</v>
      </c>
      <c r="AO764" s="14">
        <v>0.15596958916179299</v>
      </c>
      <c r="AP764" s="14">
        <v>0.17615482236493599</v>
      </c>
      <c r="AQ764" s="14">
        <v>0.15242156254411501</v>
      </c>
      <c r="AR764" s="14">
        <v>0.18458984726470701</v>
      </c>
      <c r="AS764" s="14">
        <v>0.19128472940420299</v>
      </c>
      <c r="AT764" s="14">
        <v>0.16473055634833</v>
      </c>
      <c r="AU764" s="14">
        <v>0.17909305787392099</v>
      </c>
      <c r="AV764" s="14">
        <v>0.17843369672114301</v>
      </c>
      <c r="AW764" s="14">
        <v>0.18127317577615601</v>
      </c>
      <c r="AX764" s="14">
        <v>0.22189562450326</v>
      </c>
      <c r="AY764" s="14">
        <v>0.19852073442283799</v>
      </c>
      <c r="AZ764" s="14">
        <v>0.195070561922525</v>
      </c>
      <c r="BA764" s="14">
        <v>0.15156213754239301</v>
      </c>
      <c r="BB764" s="14"/>
      <c r="BC764" s="14">
        <v>0.21168403275078901</v>
      </c>
      <c r="BD764" s="14">
        <v>0.15671492976795201</v>
      </c>
      <c r="BE764" s="14"/>
      <c r="BF764" s="14">
        <v>0.15214262953964799</v>
      </c>
      <c r="BG764" s="14">
        <v>0.177134008325358</v>
      </c>
      <c r="BH764" s="14">
        <v>0.186217186770059</v>
      </c>
      <c r="BI764" s="14">
        <v>0.18474269460491599</v>
      </c>
      <c r="BJ764" s="14"/>
      <c r="BK764" s="14">
        <v>0.153362134518017</v>
      </c>
      <c r="BL764" s="14">
        <v>0.200241147957197</v>
      </c>
      <c r="BM764" s="14">
        <v>0.19201401470322099</v>
      </c>
      <c r="BN764" s="14">
        <v>0.14180569376598301</v>
      </c>
      <c r="BO764" s="14"/>
      <c r="BP764" s="14">
        <v>0.222401929723099</v>
      </c>
      <c r="BQ764" s="14">
        <v>0.18014742488343899</v>
      </c>
      <c r="BR764" s="14">
        <v>0.106218471834179</v>
      </c>
      <c r="BS764" s="14">
        <v>0.155803003012736</v>
      </c>
      <c r="BT764" s="14">
        <v>0.16930135733951901</v>
      </c>
    </row>
    <row r="765" spans="2:72" x14ac:dyDescent="0.35">
      <c r="B765" t="s">
        <v>236</v>
      </c>
      <c r="C765" s="14">
        <v>0.21259490801560599</v>
      </c>
      <c r="D765" s="14">
        <v>0.216233439125534</v>
      </c>
      <c r="E765" s="14">
        <v>0.20898260971482399</v>
      </c>
      <c r="F765" s="14"/>
      <c r="G765" s="14">
        <v>0.248974251867916</v>
      </c>
      <c r="H765" s="14">
        <v>0.26610633861569899</v>
      </c>
      <c r="I765" s="14">
        <v>0.25707528923538803</v>
      </c>
      <c r="J765" s="14">
        <v>0.19169883058500101</v>
      </c>
      <c r="K765" s="14">
        <v>0.18825153697718999</v>
      </c>
      <c r="L765" s="14">
        <v>0.142018778886046</v>
      </c>
      <c r="M765" s="14"/>
      <c r="N765" s="14">
        <v>0.248192654463427</v>
      </c>
      <c r="O765" s="14">
        <v>0.201997113468873</v>
      </c>
      <c r="P765" s="14">
        <v>0.20965792450906001</v>
      </c>
      <c r="Q765" s="14">
        <v>0.18899681728354301</v>
      </c>
      <c r="R765" s="14"/>
      <c r="S765" s="14">
        <v>0.24847943612107701</v>
      </c>
      <c r="T765" s="14">
        <v>0.21969039195652401</v>
      </c>
      <c r="U765" s="14">
        <v>0.20093791007661899</v>
      </c>
      <c r="V765" s="14">
        <v>0.20854478404572299</v>
      </c>
      <c r="W765" s="14">
        <v>0.18314213418334099</v>
      </c>
      <c r="X765" s="14">
        <v>0.231076558070065</v>
      </c>
      <c r="Y765" s="14">
        <v>0.19334060607033901</v>
      </c>
      <c r="Z765" s="14">
        <v>0.20225058836194901</v>
      </c>
      <c r="AA765" s="14">
        <v>0.207924334042213</v>
      </c>
      <c r="AB765" s="14">
        <v>0.209561919742178</v>
      </c>
      <c r="AC765" s="14">
        <v>0.180991414216429</v>
      </c>
      <c r="AD765" s="14">
        <v>0.214900273122549</v>
      </c>
      <c r="AE765" s="14"/>
      <c r="AF765" s="14">
        <v>0.17623658932446901</v>
      </c>
      <c r="AG765" s="14">
        <v>0.217190847316373</v>
      </c>
      <c r="AH765" s="14">
        <v>0.23079123701788201</v>
      </c>
      <c r="AI765" s="14">
        <v>0.25695418508856799</v>
      </c>
      <c r="AJ765" s="14">
        <v>0.28458721380218399</v>
      </c>
      <c r="AK765" s="14"/>
      <c r="AL765" s="14">
        <v>0.173134974008994</v>
      </c>
      <c r="AM765" s="14">
        <v>0.17528862625826999</v>
      </c>
      <c r="AN765" s="14">
        <v>0.17857311891583</v>
      </c>
      <c r="AO765" s="14">
        <v>0.17351451101513399</v>
      </c>
      <c r="AP765" s="14">
        <v>0.203679299087524</v>
      </c>
      <c r="AQ765" s="14">
        <v>0.207406759184702</v>
      </c>
      <c r="AR765" s="14">
        <v>0.20926915897908499</v>
      </c>
      <c r="AS765" s="14">
        <v>0.194171311319008</v>
      </c>
      <c r="AT765" s="14">
        <v>0.23128991311403199</v>
      </c>
      <c r="AU765" s="14">
        <v>0.217105075536035</v>
      </c>
      <c r="AV765" s="14">
        <v>0.21017444760675399</v>
      </c>
      <c r="AW765" s="14">
        <v>0.237215936928698</v>
      </c>
      <c r="AX765" s="14">
        <v>0.24606029802642701</v>
      </c>
      <c r="AY765" s="14">
        <v>0.29775475079507802</v>
      </c>
      <c r="AZ765" s="14">
        <v>0.22918905284230301</v>
      </c>
      <c r="BA765" s="14">
        <v>0.28764339031632202</v>
      </c>
      <c r="BB765" s="14"/>
      <c r="BC765" s="14">
        <v>0.26176776048119699</v>
      </c>
      <c r="BD765" s="14">
        <v>0.19104543276198299</v>
      </c>
      <c r="BE765" s="14"/>
      <c r="BF765" s="14">
        <v>0.21266889550141599</v>
      </c>
      <c r="BG765" s="14">
        <v>0.208696600309554</v>
      </c>
      <c r="BH765" s="14">
        <v>0.226958268687596</v>
      </c>
      <c r="BI765" s="14">
        <v>0.194070003966097</v>
      </c>
      <c r="BJ765" s="14"/>
      <c r="BK765" s="14">
        <v>0.23302438763848499</v>
      </c>
      <c r="BL765" s="14">
        <v>0.25129793184756599</v>
      </c>
      <c r="BM765" s="14">
        <v>0.20358919921191501</v>
      </c>
      <c r="BN765" s="14">
        <v>0.172088746196738</v>
      </c>
      <c r="BO765" s="14"/>
      <c r="BP765" s="14">
        <v>0.23359011457575099</v>
      </c>
      <c r="BQ765" s="14">
        <v>0.25052893459759101</v>
      </c>
      <c r="BR765" s="14">
        <v>0.15018186013698701</v>
      </c>
      <c r="BS765" s="14">
        <v>0.25746883490896499</v>
      </c>
      <c r="BT765" s="14">
        <v>0.15305711306006201</v>
      </c>
    </row>
    <row r="766" spans="2:72" x14ac:dyDescent="0.35">
      <c r="B766" t="s">
        <v>237</v>
      </c>
      <c r="C766" s="14">
        <v>0.13390074438829799</v>
      </c>
      <c r="D766" s="14">
        <v>0.13545775690308701</v>
      </c>
      <c r="E766" s="14">
        <v>0.13222022703742201</v>
      </c>
      <c r="F766" s="14"/>
      <c r="G766" s="14">
        <v>0.14936188820660701</v>
      </c>
      <c r="H766" s="14">
        <v>0.19582508940158699</v>
      </c>
      <c r="I766" s="14">
        <v>0.13649939768573499</v>
      </c>
      <c r="J766" s="14">
        <v>0.114408356935798</v>
      </c>
      <c r="K766" s="14">
        <v>9.7124675412387299E-2</v>
      </c>
      <c r="L766" s="14">
        <v>0.11164836829232</v>
      </c>
      <c r="M766" s="14"/>
      <c r="N766" s="14">
        <v>0.167904382041276</v>
      </c>
      <c r="O766" s="14">
        <v>0.129984578464439</v>
      </c>
      <c r="P766" s="14">
        <v>0.12846468958936899</v>
      </c>
      <c r="Q766" s="14">
        <v>0.10407679323532899</v>
      </c>
      <c r="R766" s="14"/>
      <c r="S766" s="14">
        <v>0.17794038232301501</v>
      </c>
      <c r="T766" s="14">
        <v>0.12549966344003199</v>
      </c>
      <c r="U766" s="14">
        <v>9.5986636477849802E-2</v>
      </c>
      <c r="V766" s="14">
        <v>0.118095897192928</v>
      </c>
      <c r="W766" s="14">
        <v>0.144168006805834</v>
      </c>
      <c r="X766" s="14">
        <v>0.12908382396239301</v>
      </c>
      <c r="Y766" s="14">
        <v>0.13946180215797799</v>
      </c>
      <c r="Z766" s="14">
        <v>0.13678763001879801</v>
      </c>
      <c r="AA766" s="14">
        <v>0.127252043294138</v>
      </c>
      <c r="AB766" s="14">
        <v>0.14113224998349799</v>
      </c>
      <c r="AC766" s="14">
        <v>0.10393619909276799</v>
      </c>
      <c r="AD766" s="14">
        <v>0.137811398030077</v>
      </c>
      <c r="AE766" s="14"/>
      <c r="AF766" s="14">
        <v>0.109085435138826</v>
      </c>
      <c r="AG766" s="14">
        <v>0.11099592470187999</v>
      </c>
      <c r="AH766" s="14">
        <v>0.15972877761333701</v>
      </c>
      <c r="AI766" s="14">
        <v>0.193392603717574</v>
      </c>
      <c r="AJ766" s="14">
        <v>0.22425663029737</v>
      </c>
      <c r="AK766" s="14"/>
      <c r="AL766" s="14">
        <v>1.18463226612932E-2</v>
      </c>
      <c r="AM766" s="14">
        <v>8.2109809362061706E-2</v>
      </c>
      <c r="AN766" s="14">
        <v>0.113374742642822</v>
      </c>
      <c r="AO766" s="14">
        <v>8.9084946780861402E-2</v>
      </c>
      <c r="AP766" s="14">
        <v>0.12506493648745601</v>
      </c>
      <c r="AQ766" s="14">
        <v>0.12901760254608599</v>
      </c>
      <c r="AR766" s="14">
        <v>0.15140365671643299</v>
      </c>
      <c r="AS766" s="14">
        <v>0.112770312145588</v>
      </c>
      <c r="AT766" s="14">
        <v>0.15188139160570199</v>
      </c>
      <c r="AU766" s="14">
        <v>0.145493533900133</v>
      </c>
      <c r="AV766" s="14">
        <v>0.136429161149243</v>
      </c>
      <c r="AW766" s="14">
        <v>0.15472760458203</v>
      </c>
      <c r="AX766" s="14">
        <v>0.161504220277538</v>
      </c>
      <c r="AY766" s="14">
        <v>0.107602261155943</v>
      </c>
      <c r="AZ766" s="14">
        <v>0.178476555606813</v>
      </c>
      <c r="BA766" s="14">
        <v>0.226755776940474</v>
      </c>
      <c r="BB766" s="14"/>
      <c r="BC766" s="14">
        <v>0.18341109563816199</v>
      </c>
      <c r="BD766" s="14">
        <v>0.11220336391187199</v>
      </c>
      <c r="BE766" s="14"/>
      <c r="BF766" s="14">
        <v>0.156248330058261</v>
      </c>
      <c r="BG766" s="14">
        <v>0.12763229628509901</v>
      </c>
      <c r="BH766" s="14">
        <v>0.129565783809758</v>
      </c>
      <c r="BI766" s="14">
        <v>0.110457161445516</v>
      </c>
      <c r="BJ766" s="14"/>
      <c r="BK766" s="14">
        <v>0.17854688945931299</v>
      </c>
      <c r="BL766" s="14">
        <v>0.13877828884757301</v>
      </c>
      <c r="BM766" s="14">
        <v>0.13693038896867801</v>
      </c>
      <c r="BN766" s="14">
        <v>7.6732831703798396E-2</v>
      </c>
      <c r="BO766" s="14"/>
      <c r="BP766" s="14">
        <v>0.16127970352947901</v>
      </c>
      <c r="BQ766" s="14">
        <v>0.110350764685307</v>
      </c>
      <c r="BR766" s="14">
        <v>0.127988691897889</v>
      </c>
      <c r="BS766" s="14">
        <v>0.210167036207077</v>
      </c>
      <c r="BT766" s="14">
        <v>5.53497564972514E-2</v>
      </c>
    </row>
    <row r="767" spans="2:72" x14ac:dyDescent="0.35">
      <c r="B767" t="s">
        <v>238</v>
      </c>
      <c r="C767" s="14">
        <v>9.7892994741314104E-2</v>
      </c>
      <c r="D767" s="14">
        <v>9.7846353976028394E-2</v>
      </c>
      <c r="E767" s="14">
        <v>9.81256354688856E-2</v>
      </c>
      <c r="F767" s="14"/>
      <c r="G767" s="14">
        <v>8.3095034402938903E-2</v>
      </c>
      <c r="H767" s="14">
        <v>7.31836288686806E-2</v>
      </c>
      <c r="I767" s="14">
        <v>6.8480022928310999E-2</v>
      </c>
      <c r="J767" s="14">
        <v>7.6977040892430404E-2</v>
      </c>
      <c r="K767" s="14">
        <v>0.107338011347684</v>
      </c>
      <c r="L767" s="14">
        <v>0.162392823349955</v>
      </c>
      <c r="M767" s="14"/>
      <c r="N767" s="14">
        <v>0.121680057119208</v>
      </c>
      <c r="O767" s="14">
        <v>0.10070969659750099</v>
      </c>
      <c r="P767" s="14">
        <v>9.5105793551470696E-2</v>
      </c>
      <c r="Q767" s="14">
        <v>7.17783007613014E-2</v>
      </c>
      <c r="R767" s="14"/>
      <c r="S767" s="14">
        <v>0.10394213461394999</v>
      </c>
      <c r="T767" s="14">
        <v>0.113828490248334</v>
      </c>
      <c r="U767" s="14">
        <v>0.108971174069212</v>
      </c>
      <c r="V767" s="14">
        <v>9.3936822761050004E-2</v>
      </c>
      <c r="W767" s="14">
        <v>6.8136110865684898E-2</v>
      </c>
      <c r="X767" s="14">
        <v>7.6309010955571702E-2</v>
      </c>
      <c r="Y767" s="14">
        <v>0.117253815421568</v>
      </c>
      <c r="Z767" s="14">
        <v>8.5449346522833799E-2</v>
      </c>
      <c r="AA767" s="14">
        <v>9.7364741345390707E-2</v>
      </c>
      <c r="AB767" s="14">
        <v>0.103180352406689</v>
      </c>
      <c r="AC767" s="14">
        <v>8.2498473999531502E-2</v>
      </c>
      <c r="AD767" s="14">
        <v>9.3702288262873606E-2</v>
      </c>
      <c r="AE767" s="14"/>
      <c r="AF767" s="14">
        <v>8.0417181070592897E-2</v>
      </c>
      <c r="AG767" s="14">
        <v>9.0879583546060003E-2</v>
      </c>
      <c r="AH767" s="14">
        <v>0.102119732223357</v>
      </c>
      <c r="AI767" s="14">
        <v>0.107987061308795</v>
      </c>
      <c r="AJ767" s="14">
        <v>0.148294089131256</v>
      </c>
      <c r="AK767" s="14"/>
      <c r="AL767" s="14">
        <v>0.114619075944616</v>
      </c>
      <c r="AM767" s="14">
        <v>7.2161542465211698E-2</v>
      </c>
      <c r="AN767" s="14">
        <v>7.7855797009223404E-2</v>
      </c>
      <c r="AO767" s="14">
        <v>9.45821119017832E-2</v>
      </c>
      <c r="AP767" s="14">
        <v>9.3759430901222796E-2</v>
      </c>
      <c r="AQ767" s="14">
        <v>0.10943655983689</v>
      </c>
      <c r="AR767" s="14">
        <v>8.8281884062207702E-2</v>
      </c>
      <c r="AS767" s="14">
        <v>9.8889446706307907E-2</v>
      </c>
      <c r="AT767" s="14">
        <v>8.4538561557633299E-2</v>
      </c>
      <c r="AU767" s="14">
        <v>9.6514519301850205E-2</v>
      </c>
      <c r="AV767" s="14">
        <v>9.8309584595136099E-2</v>
      </c>
      <c r="AW767" s="14">
        <v>9.2828969127486602E-2</v>
      </c>
      <c r="AX767" s="14">
        <v>9.79738755052562E-2</v>
      </c>
      <c r="AY767" s="14">
        <v>9.8945566364988996E-2</v>
      </c>
      <c r="AZ767" s="14">
        <v>0.12784604988951501</v>
      </c>
      <c r="BA767" s="14">
        <v>0.13417615862628601</v>
      </c>
      <c r="BB767" s="14"/>
      <c r="BC767" s="14">
        <v>8.4086198594890402E-2</v>
      </c>
      <c r="BD767" s="14">
        <v>0.103943675085664</v>
      </c>
      <c r="BE767" s="14"/>
      <c r="BF767" s="14">
        <v>0.13325619508803799</v>
      </c>
      <c r="BG767" s="14">
        <v>0.107733553719321</v>
      </c>
      <c r="BH767" s="14">
        <v>7.3615139517706901E-2</v>
      </c>
      <c r="BI767" s="14">
        <v>4.4605539380978998E-2</v>
      </c>
      <c r="BJ767" s="14"/>
      <c r="BK767" s="14">
        <v>0.15566736326304301</v>
      </c>
      <c r="BL767" s="14">
        <v>9.7803806650773095E-2</v>
      </c>
      <c r="BM767" s="14">
        <v>8.4664409788760997E-2</v>
      </c>
      <c r="BN767" s="14">
        <v>5.7416357497676297E-2</v>
      </c>
      <c r="BO767" s="14"/>
      <c r="BP767" s="14">
        <v>7.6248426491113699E-2</v>
      </c>
      <c r="BQ767" s="14">
        <v>9.0652140656513794E-2</v>
      </c>
      <c r="BR767" s="14">
        <v>0.16979604792450601</v>
      </c>
      <c r="BS767" s="14">
        <v>0.16735572808355301</v>
      </c>
      <c r="BT767" s="14">
        <v>2.8310725238238299E-2</v>
      </c>
    </row>
    <row r="768" spans="2:72" x14ac:dyDescent="0.35">
      <c r="B768" t="s">
        <v>102</v>
      </c>
      <c r="C768" s="14">
        <v>2.4245526751176999E-2</v>
      </c>
      <c r="D768" s="14">
        <v>2.21277915631529E-2</v>
      </c>
      <c r="E768" s="14">
        <v>2.6187170931999799E-2</v>
      </c>
      <c r="F768" s="14"/>
      <c r="G768" s="14">
        <v>2.50462496178715E-2</v>
      </c>
      <c r="H768" s="14">
        <v>1.8281724742018699E-2</v>
      </c>
      <c r="I768" s="14">
        <v>2.7896228567894098E-2</v>
      </c>
      <c r="J768" s="14">
        <v>2.6192911451612701E-2</v>
      </c>
      <c r="K768" s="14">
        <v>2.6331762250541301E-2</v>
      </c>
      <c r="L768" s="14">
        <v>2.2613531056182301E-2</v>
      </c>
      <c r="M768" s="14"/>
      <c r="N768" s="14">
        <v>1.7679411951117802E-2</v>
      </c>
      <c r="O768" s="14">
        <v>2.01871672048059E-2</v>
      </c>
      <c r="P768" s="14">
        <v>1.7189972278187499E-2</v>
      </c>
      <c r="Q768" s="14">
        <v>4.10784516706795E-2</v>
      </c>
      <c r="R768" s="14"/>
      <c r="S768" s="14">
        <v>2.38481465193837E-2</v>
      </c>
      <c r="T768" s="14">
        <v>2.3409558572349599E-2</v>
      </c>
      <c r="U768" s="14">
        <v>3.5863758571349998E-2</v>
      </c>
      <c r="V768" s="14">
        <v>1.7314906173648802E-2</v>
      </c>
      <c r="W768" s="14">
        <v>2.21713705681022E-2</v>
      </c>
      <c r="X768" s="14">
        <v>2.3446413512335298E-2</v>
      </c>
      <c r="Y768" s="14">
        <v>3.2024659416533797E-2</v>
      </c>
      <c r="Z768" s="14">
        <v>1.8105578494596101E-2</v>
      </c>
      <c r="AA768" s="14">
        <v>2.00110320575623E-2</v>
      </c>
      <c r="AB768" s="14">
        <v>1.9840032056198099E-2</v>
      </c>
      <c r="AC768" s="14">
        <v>2.7744890840418701E-2</v>
      </c>
      <c r="AD768" s="14">
        <v>3.7132065231766001E-2</v>
      </c>
      <c r="AE768" s="14"/>
      <c r="AF768" s="14">
        <v>3.4636101084140301E-2</v>
      </c>
      <c r="AG768" s="14">
        <v>1.9355290064487399E-2</v>
      </c>
      <c r="AH768" s="14">
        <v>2.3097405080625199E-2</v>
      </c>
      <c r="AI768" s="14">
        <v>1.0938101340489999E-2</v>
      </c>
      <c r="AJ768" s="14">
        <v>1.5936137500788899E-2</v>
      </c>
      <c r="AK768" s="14"/>
      <c r="AL768" s="14">
        <v>0.148771079074806</v>
      </c>
      <c r="AM768" s="14">
        <v>4.0556513923148997E-2</v>
      </c>
      <c r="AN768" s="14">
        <v>2.8200176286739199E-2</v>
      </c>
      <c r="AO768" s="14">
        <v>3.1411231180817498E-2</v>
      </c>
      <c r="AP768" s="14">
        <v>3.4205985031700401E-2</v>
      </c>
      <c r="AQ768" s="14">
        <v>2.4464972517726401E-2</v>
      </c>
      <c r="AR768" s="14">
        <v>2.1794412189637302E-2</v>
      </c>
      <c r="AS768" s="14">
        <v>1.15541164520114E-2</v>
      </c>
      <c r="AT768" s="14">
        <v>1.6206666679586701E-2</v>
      </c>
      <c r="AU768" s="14">
        <v>1.18580808420801E-2</v>
      </c>
      <c r="AV768" s="14">
        <v>1.42440035534411E-2</v>
      </c>
      <c r="AW768" s="14">
        <v>2.0953100037988101E-2</v>
      </c>
      <c r="AX768" s="14">
        <v>1.5611785700881E-2</v>
      </c>
      <c r="AY768" s="14">
        <v>2.1751244571535999E-2</v>
      </c>
      <c r="AZ768" s="14">
        <v>8.4822443238583706E-3</v>
      </c>
      <c r="BA768" s="14">
        <v>1.31011333499312E-2</v>
      </c>
      <c r="BB768" s="14"/>
      <c r="BC768" s="14">
        <v>2.36793287675304E-2</v>
      </c>
      <c r="BD768" s="14">
        <v>2.4493656945490699E-2</v>
      </c>
      <c r="BE768" s="14"/>
      <c r="BF768" s="14">
        <v>8.3199043520728495E-3</v>
      </c>
      <c r="BG768" s="14">
        <v>1.3299787642974899E-2</v>
      </c>
      <c r="BH768" s="14">
        <v>2.4771994588381901E-2</v>
      </c>
      <c r="BI768" s="14">
        <v>8.5443785929915306E-2</v>
      </c>
      <c r="BJ768" s="14"/>
      <c r="BK768" s="14">
        <v>1.0277126665457799E-2</v>
      </c>
      <c r="BL768" s="14">
        <v>1.15190417661715E-2</v>
      </c>
      <c r="BM768" s="14">
        <v>1.53618310367025E-2</v>
      </c>
      <c r="BN768" s="14">
        <v>6.4708788728033401E-2</v>
      </c>
      <c r="BO768" s="14"/>
      <c r="BP768" s="14">
        <v>1.72888113487847E-2</v>
      </c>
      <c r="BQ768" s="14">
        <v>1.6261471428436699E-2</v>
      </c>
      <c r="BR768" s="14">
        <v>1.3583131138817499E-2</v>
      </c>
      <c r="BS768" s="14">
        <v>8.9312084213843505E-3</v>
      </c>
      <c r="BT768" s="14">
        <v>5.3668197342047301E-2</v>
      </c>
    </row>
    <row r="769" spans="2:72" x14ac:dyDescent="0.35">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row>
    <row r="770" spans="2:72" x14ac:dyDescent="0.35">
      <c r="B770" s="6" t="s">
        <v>307</v>
      </c>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row>
    <row r="771" spans="2:72" x14ac:dyDescent="0.35">
      <c r="B771" s="21" t="s">
        <v>106</v>
      </c>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row>
    <row r="772" spans="2:72" x14ac:dyDescent="0.35">
      <c r="B772" t="s">
        <v>233</v>
      </c>
      <c r="C772" s="14">
        <v>5.53965902171136E-2</v>
      </c>
      <c r="D772" s="14">
        <v>5.0995568544252398E-2</v>
      </c>
      <c r="E772" s="14">
        <v>5.9454067332084803E-2</v>
      </c>
      <c r="F772" s="14"/>
      <c r="G772" s="14">
        <v>4.5149433320171198E-2</v>
      </c>
      <c r="H772" s="14">
        <v>3.9216514388942303E-2</v>
      </c>
      <c r="I772" s="14">
        <v>4.9103992603273701E-2</v>
      </c>
      <c r="J772" s="14">
        <v>6.9467710904576499E-2</v>
      </c>
      <c r="K772" s="14">
        <v>6.0353303208489598E-2</v>
      </c>
      <c r="L772" s="14">
        <v>6.5728797984160606E-2</v>
      </c>
      <c r="M772" s="14"/>
      <c r="N772" s="14">
        <v>2.30152992215522E-2</v>
      </c>
      <c r="O772" s="14">
        <v>4.2422367626535701E-2</v>
      </c>
      <c r="P772" s="14">
        <v>5.8690727660822999E-2</v>
      </c>
      <c r="Q772" s="14">
        <v>0.100863482710709</v>
      </c>
      <c r="R772" s="14"/>
      <c r="S772" s="14">
        <v>3.6454454036702402E-2</v>
      </c>
      <c r="T772" s="14">
        <v>5.5697888019587097E-2</v>
      </c>
      <c r="U772" s="14">
        <v>7.1302204336038705E-2</v>
      </c>
      <c r="V772" s="14">
        <v>5.1620628503499598E-2</v>
      </c>
      <c r="W772" s="14">
        <v>6.9102495347172097E-2</v>
      </c>
      <c r="X772" s="14">
        <v>6.43193262798748E-2</v>
      </c>
      <c r="Y772" s="14">
        <v>5.4688878704663997E-2</v>
      </c>
      <c r="Z772" s="14">
        <v>4.74967033439656E-2</v>
      </c>
      <c r="AA772" s="14">
        <v>5.1505882636009401E-2</v>
      </c>
      <c r="AB772" s="14">
        <v>5.9525270699117797E-2</v>
      </c>
      <c r="AC772" s="14">
        <v>6.0722947737078502E-2</v>
      </c>
      <c r="AD772" s="14">
        <v>5.80874954949437E-2</v>
      </c>
      <c r="AE772" s="14"/>
      <c r="AF772" s="14">
        <v>9.7163228539504695E-2</v>
      </c>
      <c r="AG772" s="14">
        <v>4.7608069494200898E-2</v>
      </c>
      <c r="AH772" s="14">
        <v>3.02786872774286E-2</v>
      </c>
      <c r="AI772" s="14">
        <v>2.5503045955956899E-2</v>
      </c>
      <c r="AJ772" s="14">
        <v>3.67180423898638E-2</v>
      </c>
      <c r="AK772" s="14"/>
      <c r="AL772" s="14">
        <v>0.146782727706849</v>
      </c>
      <c r="AM772" s="14">
        <v>0.11317698079626801</v>
      </c>
      <c r="AN772" s="14">
        <v>0.102093140008518</v>
      </c>
      <c r="AO772" s="14">
        <v>7.7849845618673905E-2</v>
      </c>
      <c r="AP772" s="14">
        <v>5.0534392649920899E-2</v>
      </c>
      <c r="AQ772" s="14">
        <v>7.2710379636414496E-2</v>
      </c>
      <c r="AR772" s="14">
        <v>5.62637091302284E-2</v>
      </c>
      <c r="AS772" s="14">
        <v>5.4281110830760898E-2</v>
      </c>
      <c r="AT772" s="14">
        <v>4.8773474694234702E-2</v>
      </c>
      <c r="AU772" s="14">
        <v>4.2436745283276997E-2</v>
      </c>
      <c r="AV772" s="14">
        <v>3.48650406789177E-2</v>
      </c>
      <c r="AW772" s="14">
        <v>2.0850939142311901E-2</v>
      </c>
      <c r="AX772" s="14">
        <v>1.2491303709127601E-2</v>
      </c>
      <c r="AY772" s="14">
        <v>2.1125602935994602E-2</v>
      </c>
      <c r="AZ772" s="14">
        <v>1.9006292671973901E-2</v>
      </c>
      <c r="BA772" s="14">
        <v>2.6404228689040101E-2</v>
      </c>
      <c r="BB772" s="14"/>
      <c r="BC772" s="14">
        <v>3.8320523413609399E-2</v>
      </c>
      <c r="BD772" s="14">
        <v>6.2879993366622006E-2</v>
      </c>
      <c r="BE772" s="14"/>
      <c r="BF772" s="14">
        <v>2.5481690138995299E-2</v>
      </c>
      <c r="BG772" s="14">
        <v>4.6262157044422797E-2</v>
      </c>
      <c r="BH772" s="14">
        <v>6.7752684530365107E-2</v>
      </c>
      <c r="BI772" s="14">
        <v>0.118689037804507</v>
      </c>
      <c r="BJ772" s="14"/>
      <c r="BK772" s="14">
        <v>1.43694968556048E-2</v>
      </c>
      <c r="BL772" s="14">
        <v>3.2082342170043902E-2</v>
      </c>
      <c r="BM772" s="14">
        <v>4.8556655919253698E-2</v>
      </c>
      <c r="BN772" s="14">
        <v>0.13072475495293401</v>
      </c>
      <c r="BO772" s="14"/>
      <c r="BP772" s="14">
        <v>3.9050951399604197E-2</v>
      </c>
      <c r="BQ772" s="14">
        <v>3.19348843862199E-2</v>
      </c>
      <c r="BR772" s="14">
        <v>4.1423380022033697E-2</v>
      </c>
      <c r="BS772" s="14">
        <v>1.6409173260981499E-2</v>
      </c>
      <c r="BT772" s="14">
        <v>0.12595811432975801</v>
      </c>
    </row>
    <row r="773" spans="2:72" x14ac:dyDescent="0.35">
      <c r="B773" t="s">
        <v>234</v>
      </c>
      <c r="C773" s="14">
        <v>0.116698819893339</v>
      </c>
      <c r="D773" s="14">
        <v>0.10852514580431601</v>
      </c>
      <c r="E773" s="14">
        <v>0.124703478140138</v>
      </c>
      <c r="F773" s="14"/>
      <c r="G773" s="14">
        <v>0.101120980825575</v>
      </c>
      <c r="H773" s="14">
        <v>0.10261190196320601</v>
      </c>
      <c r="I773" s="14">
        <v>9.6704860107782703E-2</v>
      </c>
      <c r="J773" s="14">
        <v>0.104079128545259</v>
      </c>
      <c r="K773" s="14">
        <v>0.12693582576228901</v>
      </c>
      <c r="L773" s="14">
        <v>0.158139009558453</v>
      </c>
      <c r="M773" s="14"/>
      <c r="N773" s="14">
        <v>7.9986881662373804E-2</v>
      </c>
      <c r="O773" s="14">
        <v>0.11666160972586601</v>
      </c>
      <c r="P773" s="14">
        <v>0.12631766670111699</v>
      </c>
      <c r="Q773" s="14">
        <v>0.14734703976398</v>
      </c>
      <c r="R773" s="14"/>
      <c r="S773" s="14">
        <v>0.11914270801792599</v>
      </c>
      <c r="T773" s="14">
        <v>0.115096220050218</v>
      </c>
      <c r="U773" s="14">
        <v>0.11376111183672501</v>
      </c>
      <c r="V773" s="14">
        <v>0.126815148933138</v>
      </c>
      <c r="W773" s="14">
        <v>0.125710745172493</v>
      </c>
      <c r="X773" s="14">
        <v>0.101610735062675</v>
      </c>
      <c r="Y773" s="14">
        <v>0.11759457730373001</v>
      </c>
      <c r="Z773" s="14">
        <v>0.12681033485451401</v>
      </c>
      <c r="AA773" s="14">
        <v>0.108679845683985</v>
      </c>
      <c r="AB773" s="14">
        <v>0.109808798916676</v>
      </c>
      <c r="AC773" s="14">
        <v>0.13739264349845401</v>
      </c>
      <c r="AD773" s="14">
        <v>0.113678894139566</v>
      </c>
      <c r="AE773" s="14"/>
      <c r="AF773" s="14">
        <v>0.14550476387476399</v>
      </c>
      <c r="AG773" s="14">
        <v>0.126405397593635</v>
      </c>
      <c r="AH773" s="14">
        <v>8.80957649547226E-2</v>
      </c>
      <c r="AI773" s="14">
        <v>9.0483745778360505E-2</v>
      </c>
      <c r="AJ773" s="14">
        <v>6.0655435992379901E-2</v>
      </c>
      <c r="AK773" s="14"/>
      <c r="AL773" s="14">
        <v>0.185109530676277</v>
      </c>
      <c r="AM773" s="14">
        <v>0.17780810363597199</v>
      </c>
      <c r="AN773" s="14">
        <v>0.170684473280032</v>
      </c>
      <c r="AO773" s="14">
        <v>0.15844030165019801</v>
      </c>
      <c r="AP773" s="14">
        <v>0.145915406643118</v>
      </c>
      <c r="AQ773" s="14">
        <v>0.113368187404788</v>
      </c>
      <c r="AR773" s="14">
        <v>0.10749032449470799</v>
      </c>
      <c r="AS773" s="14">
        <v>9.2337439287050099E-2</v>
      </c>
      <c r="AT773" s="14">
        <v>0.108371953228957</v>
      </c>
      <c r="AU773" s="14">
        <v>8.4635654151558007E-2</v>
      </c>
      <c r="AV773" s="14">
        <v>9.5874713173081799E-2</v>
      </c>
      <c r="AW773" s="14">
        <v>8.8518038784123093E-2</v>
      </c>
      <c r="AX773" s="14">
        <v>0.10823173774207399</v>
      </c>
      <c r="AY773" s="14">
        <v>7.9596206463655103E-2</v>
      </c>
      <c r="AZ773" s="14">
        <v>0.12893212849636099</v>
      </c>
      <c r="BA773" s="14">
        <v>6.7328942426890206E-2</v>
      </c>
      <c r="BB773" s="14"/>
      <c r="BC773" s="14">
        <v>8.8875964458433696E-2</v>
      </c>
      <c r="BD773" s="14">
        <v>0.128891887909866</v>
      </c>
      <c r="BE773" s="14"/>
      <c r="BF773" s="14">
        <v>7.3870173964316999E-2</v>
      </c>
      <c r="BG773" s="14">
        <v>0.123410868520032</v>
      </c>
      <c r="BH773" s="14">
        <v>0.131331213526965</v>
      </c>
      <c r="BI773" s="14">
        <v>0.162712917354326</v>
      </c>
      <c r="BJ773" s="14"/>
      <c r="BK773" s="14">
        <v>7.0027029796703999E-2</v>
      </c>
      <c r="BL773" s="14">
        <v>9.0170139112413006E-2</v>
      </c>
      <c r="BM773" s="14">
        <v>0.13018048826648701</v>
      </c>
      <c r="BN773" s="14">
        <v>0.16767410150533699</v>
      </c>
      <c r="BO773" s="14"/>
      <c r="BP773" s="14">
        <v>0.10721524466214299</v>
      </c>
      <c r="BQ773" s="14">
        <v>9.8333185045303195E-2</v>
      </c>
      <c r="BR773" s="14">
        <v>0.15325031782547899</v>
      </c>
      <c r="BS773" s="14">
        <v>5.0345395207915297E-2</v>
      </c>
      <c r="BT773" s="14">
        <v>0.18431809958252701</v>
      </c>
    </row>
    <row r="774" spans="2:72" x14ac:dyDescent="0.35">
      <c r="B774" t="s">
        <v>235</v>
      </c>
      <c r="C774" s="14">
        <v>0.168248262913399</v>
      </c>
      <c r="D774" s="14">
        <v>0.163246253031126</v>
      </c>
      <c r="E774" s="14">
        <v>0.172911309889305</v>
      </c>
      <c r="F774" s="14"/>
      <c r="G774" s="14">
        <v>0.18573540442563799</v>
      </c>
      <c r="H774" s="14">
        <v>0.151759567266535</v>
      </c>
      <c r="I774" s="14">
        <v>0.157669732585557</v>
      </c>
      <c r="J774" s="14">
        <v>0.16173483298278599</v>
      </c>
      <c r="K774" s="14">
        <v>0.17154285848703599</v>
      </c>
      <c r="L774" s="14">
        <v>0.18177018091632</v>
      </c>
      <c r="M774" s="14"/>
      <c r="N774" s="14">
        <v>0.127697855993362</v>
      </c>
      <c r="O774" s="14">
        <v>0.170031482614107</v>
      </c>
      <c r="P774" s="14">
        <v>0.18415703109933401</v>
      </c>
      <c r="Q774" s="14">
        <v>0.195818791357046</v>
      </c>
      <c r="R774" s="14"/>
      <c r="S774" s="14">
        <v>0.14561224995402999</v>
      </c>
      <c r="T774" s="14">
        <v>0.18848798422423901</v>
      </c>
      <c r="U774" s="14">
        <v>0.165310100526327</v>
      </c>
      <c r="V774" s="14">
        <v>0.184134915885832</v>
      </c>
      <c r="W774" s="14">
        <v>0.200935639976734</v>
      </c>
      <c r="X774" s="14">
        <v>0.167988845714276</v>
      </c>
      <c r="Y774" s="14">
        <v>0.18708537095293901</v>
      </c>
      <c r="Z774" s="14">
        <v>0.18708743214144599</v>
      </c>
      <c r="AA774" s="14">
        <v>0.16336819481211601</v>
      </c>
      <c r="AB774" s="14">
        <v>0.12252692179069299</v>
      </c>
      <c r="AC774" s="14">
        <v>0.14669736433941599</v>
      </c>
      <c r="AD774" s="14">
        <v>0.186545534420616</v>
      </c>
      <c r="AE774" s="14"/>
      <c r="AF774" s="14">
        <v>0.19765766461342699</v>
      </c>
      <c r="AG774" s="14">
        <v>0.18748650507958201</v>
      </c>
      <c r="AH774" s="14">
        <v>0.137650123697097</v>
      </c>
      <c r="AI774" s="14">
        <v>0.14126608266187399</v>
      </c>
      <c r="AJ774" s="14">
        <v>0.15708182596992501</v>
      </c>
      <c r="AK774" s="14"/>
      <c r="AL774" s="14">
        <v>0.123900401421787</v>
      </c>
      <c r="AM774" s="14">
        <v>0.174689897905596</v>
      </c>
      <c r="AN774" s="14">
        <v>0.18105431664592</v>
      </c>
      <c r="AO774" s="14">
        <v>0.21231114487804201</v>
      </c>
      <c r="AP774" s="14">
        <v>0.202813665818946</v>
      </c>
      <c r="AQ774" s="14">
        <v>0.18439713930417301</v>
      </c>
      <c r="AR774" s="14">
        <v>0.157160325096008</v>
      </c>
      <c r="AS774" s="14">
        <v>0.191309866310091</v>
      </c>
      <c r="AT774" s="14">
        <v>0.170919414032422</v>
      </c>
      <c r="AU774" s="14">
        <v>0.159865436929536</v>
      </c>
      <c r="AV774" s="14">
        <v>0.16045399580271799</v>
      </c>
      <c r="AW774" s="14">
        <v>0.17899686338033</v>
      </c>
      <c r="AX774" s="14">
        <v>0.116164919856018</v>
      </c>
      <c r="AY774" s="14">
        <v>0.130955275042651</v>
      </c>
      <c r="AZ774" s="14">
        <v>0.12373431628949</v>
      </c>
      <c r="BA774" s="14">
        <v>0.10510652735605799</v>
      </c>
      <c r="BB774" s="14"/>
      <c r="BC774" s="14">
        <v>0.165308116607639</v>
      </c>
      <c r="BD774" s="14">
        <v>0.169536750501186</v>
      </c>
      <c r="BE774" s="14"/>
      <c r="BF774" s="14">
        <v>0.13704659362645399</v>
      </c>
      <c r="BG774" s="14">
        <v>0.156592593449354</v>
      </c>
      <c r="BH774" s="14">
        <v>0.21124158309843599</v>
      </c>
      <c r="BI774" s="14">
        <v>0.18030774541964101</v>
      </c>
      <c r="BJ774" s="14"/>
      <c r="BK774" s="14">
        <v>0.12480565299955</v>
      </c>
      <c r="BL774" s="14">
        <v>0.16091883618870201</v>
      </c>
      <c r="BM774" s="14">
        <v>0.187131078288025</v>
      </c>
      <c r="BN774" s="14">
        <v>0.190442972774061</v>
      </c>
      <c r="BO774" s="14"/>
      <c r="BP774" s="14">
        <v>0.176002597964103</v>
      </c>
      <c r="BQ774" s="14">
        <v>0.16052261674504101</v>
      </c>
      <c r="BR774" s="14">
        <v>0.19404888495768599</v>
      </c>
      <c r="BS774" s="14">
        <v>0.10031394074790199</v>
      </c>
      <c r="BT774" s="14">
        <v>0.21997103665965601</v>
      </c>
    </row>
    <row r="775" spans="2:72" x14ac:dyDescent="0.35">
      <c r="B775" t="s">
        <v>236</v>
      </c>
      <c r="C775" s="14">
        <v>0.26013019245493602</v>
      </c>
      <c r="D775" s="14">
        <v>0.267250967460961</v>
      </c>
      <c r="E775" s="14">
        <v>0.25332900039898798</v>
      </c>
      <c r="F775" s="14"/>
      <c r="G775" s="14">
        <v>0.23457318614962</v>
      </c>
      <c r="H775" s="14">
        <v>0.25465699863379898</v>
      </c>
      <c r="I775" s="14">
        <v>0.26645377696067002</v>
      </c>
      <c r="J775" s="14">
        <v>0.243141303570756</v>
      </c>
      <c r="K775" s="14">
        <v>0.25978965403843302</v>
      </c>
      <c r="L775" s="14">
        <v>0.29037592801247403</v>
      </c>
      <c r="M775" s="14"/>
      <c r="N775" s="14">
        <v>0.27874404188412699</v>
      </c>
      <c r="O775" s="14">
        <v>0.24892259506779199</v>
      </c>
      <c r="P775" s="14">
        <v>0.25956490708331298</v>
      </c>
      <c r="Q775" s="14">
        <v>0.25218400682424702</v>
      </c>
      <c r="R775" s="14"/>
      <c r="S775" s="14">
        <v>0.25258056511098897</v>
      </c>
      <c r="T775" s="14">
        <v>0.26306167629139798</v>
      </c>
      <c r="U775" s="14">
        <v>0.26388524259893797</v>
      </c>
      <c r="V775" s="14">
        <v>0.22547958163718501</v>
      </c>
      <c r="W775" s="14">
        <v>0.241295587219897</v>
      </c>
      <c r="X775" s="14">
        <v>0.295219947582673</v>
      </c>
      <c r="Y775" s="14">
        <v>0.25996340990877398</v>
      </c>
      <c r="Z775" s="14">
        <v>0.27916398106830298</v>
      </c>
      <c r="AA775" s="14">
        <v>0.24695547912900301</v>
      </c>
      <c r="AB775" s="14">
        <v>0.28773187427611602</v>
      </c>
      <c r="AC775" s="14">
        <v>0.28207683512654702</v>
      </c>
      <c r="AD775" s="14">
        <v>0.219077858805314</v>
      </c>
      <c r="AE775" s="14"/>
      <c r="AF775" s="14">
        <v>0.25259457688008702</v>
      </c>
      <c r="AG775" s="14">
        <v>0.25289983095417201</v>
      </c>
      <c r="AH775" s="14">
        <v>0.26911095424781201</v>
      </c>
      <c r="AI775" s="14">
        <v>0.26242274072696598</v>
      </c>
      <c r="AJ775" s="14">
        <v>0.235984302412896</v>
      </c>
      <c r="AK775" s="14"/>
      <c r="AL775" s="14">
        <v>0.147792394409406</v>
      </c>
      <c r="AM775" s="14">
        <v>0.233065700686618</v>
      </c>
      <c r="AN775" s="14">
        <v>0.268103978860327</v>
      </c>
      <c r="AO775" s="14">
        <v>0.23512862286036201</v>
      </c>
      <c r="AP775" s="14">
        <v>0.26242351487994497</v>
      </c>
      <c r="AQ775" s="14">
        <v>0.25803816724352102</v>
      </c>
      <c r="AR775" s="14">
        <v>0.28279653024767498</v>
      </c>
      <c r="AS775" s="14">
        <v>0.26776845564622997</v>
      </c>
      <c r="AT775" s="14">
        <v>0.28528233068639902</v>
      </c>
      <c r="AU775" s="14">
        <v>0.28883378489196598</v>
      </c>
      <c r="AV775" s="14">
        <v>0.25386011779775702</v>
      </c>
      <c r="AW775" s="14">
        <v>0.27433260930970998</v>
      </c>
      <c r="AX775" s="14">
        <v>0.242290414686267</v>
      </c>
      <c r="AY775" s="14">
        <v>0.25010201516106401</v>
      </c>
      <c r="AZ775" s="14">
        <v>0.25095486443131199</v>
      </c>
      <c r="BA775" s="14">
        <v>0.24174815039138201</v>
      </c>
      <c r="BB775" s="14"/>
      <c r="BC775" s="14">
        <v>0.24890018767327499</v>
      </c>
      <c r="BD775" s="14">
        <v>0.26505162161770002</v>
      </c>
      <c r="BE775" s="14"/>
      <c r="BF775" s="14">
        <v>0.26460162694348199</v>
      </c>
      <c r="BG775" s="14">
        <v>0.28348136080366898</v>
      </c>
      <c r="BH775" s="14">
        <v>0.23401347286532301</v>
      </c>
      <c r="BI775" s="14">
        <v>0.24230341069660699</v>
      </c>
      <c r="BJ775" s="14"/>
      <c r="BK775" s="14">
        <v>0.27562967776251501</v>
      </c>
      <c r="BL775" s="14">
        <v>0.276204858691038</v>
      </c>
      <c r="BM775" s="14">
        <v>0.269353575222329</v>
      </c>
      <c r="BN775" s="14">
        <v>0.21458995348151599</v>
      </c>
      <c r="BO775" s="14"/>
      <c r="BP775" s="14">
        <v>0.26686522843361299</v>
      </c>
      <c r="BQ775" s="14">
        <v>0.28810484589287</v>
      </c>
      <c r="BR775" s="14">
        <v>0.31354333464103501</v>
      </c>
      <c r="BS775" s="14">
        <v>0.23973248262195601</v>
      </c>
      <c r="BT775" s="14">
        <v>0.23559986383779499</v>
      </c>
    </row>
    <row r="776" spans="2:72" x14ac:dyDescent="0.35">
      <c r="B776" t="s">
        <v>237</v>
      </c>
      <c r="C776" s="14">
        <v>0.225842216838959</v>
      </c>
      <c r="D776" s="14">
        <v>0.23008235633558899</v>
      </c>
      <c r="E776" s="14">
        <v>0.22221070208850599</v>
      </c>
      <c r="F776" s="14"/>
      <c r="G776" s="14">
        <v>0.249522562302018</v>
      </c>
      <c r="H776" s="14">
        <v>0.26032842131369599</v>
      </c>
      <c r="I776" s="14">
        <v>0.22806836313926601</v>
      </c>
      <c r="J776" s="14">
        <v>0.22896164448433001</v>
      </c>
      <c r="K776" s="14">
        <v>0.210041315435611</v>
      </c>
      <c r="L776" s="14">
        <v>0.188353868394875</v>
      </c>
      <c r="M776" s="14"/>
      <c r="N776" s="14">
        <v>0.28425424780440101</v>
      </c>
      <c r="O776" s="14">
        <v>0.25873822787113199</v>
      </c>
      <c r="P776" s="14">
        <v>0.203873111337912</v>
      </c>
      <c r="Q776" s="14">
        <v>0.149358336739807</v>
      </c>
      <c r="R776" s="14"/>
      <c r="S776" s="14">
        <v>0.23690190186920601</v>
      </c>
      <c r="T776" s="14">
        <v>0.22222052849936999</v>
      </c>
      <c r="U776" s="14">
        <v>0.21763240768959199</v>
      </c>
      <c r="V776" s="14">
        <v>0.241435000615005</v>
      </c>
      <c r="W776" s="14">
        <v>0.219489862164574</v>
      </c>
      <c r="X776" s="14">
        <v>0.20997820783405</v>
      </c>
      <c r="Y776" s="14">
        <v>0.218047788711077</v>
      </c>
      <c r="Z776" s="14">
        <v>0.20109550527414999</v>
      </c>
      <c r="AA776" s="14">
        <v>0.25550237826500299</v>
      </c>
      <c r="AB776" s="14">
        <v>0.22391930607875599</v>
      </c>
      <c r="AC776" s="14">
        <v>0.199894763298441</v>
      </c>
      <c r="AD776" s="14">
        <v>0.22154457286280901</v>
      </c>
      <c r="AE776" s="14"/>
      <c r="AF776" s="14">
        <v>0.15695175240686199</v>
      </c>
      <c r="AG776" s="14">
        <v>0.23383231951456701</v>
      </c>
      <c r="AH776" s="14">
        <v>0.27450298997113098</v>
      </c>
      <c r="AI776" s="14">
        <v>0.28835696176415399</v>
      </c>
      <c r="AJ776" s="14">
        <v>0.257531312938168</v>
      </c>
      <c r="AK776" s="14"/>
      <c r="AL776" s="14">
        <v>0.16008139787032699</v>
      </c>
      <c r="AM776" s="14">
        <v>0.13257101732944701</v>
      </c>
      <c r="AN776" s="14">
        <v>0.14201699014680699</v>
      </c>
      <c r="AO776" s="14">
        <v>0.169061046387252</v>
      </c>
      <c r="AP776" s="14">
        <v>0.17541183272418201</v>
      </c>
      <c r="AQ776" s="14">
        <v>0.22988901578943099</v>
      </c>
      <c r="AR776" s="14">
        <v>0.24635205956251999</v>
      </c>
      <c r="AS776" s="14">
        <v>0.21753863530147699</v>
      </c>
      <c r="AT776" s="14">
        <v>0.22932773453355901</v>
      </c>
      <c r="AU776" s="14">
        <v>0.25623355157400501</v>
      </c>
      <c r="AV776" s="14">
        <v>0.26975431804509198</v>
      </c>
      <c r="AW776" s="14">
        <v>0.24487773856346201</v>
      </c>
      <c r="AX776" s="14">
        <v>0.31335052708149302</v>
      </c>
      <c r="AY776" s="14">
        <v>0.33119727479029198</v>
      </c>
      <c r="AZ776" s="14">
        <v>0.32759558443800502</v>
      </c>
      <c r="BA776" s="14">
        <v>0.28216326648675299</v>
      </c>
      <c r="BB776" s="14"/>
      <c r="BC776" s="14">
        <v>0.25263288015089702</v>
      </c>
      <c r="BD776" s="14">
        <v>0.21410149595089001</v>
      </c>
      <c r="BE776" s="14"/>
      <c r="BF776" s="14">
        <v>0.29258403939226402</v>
      </c>
      <c r="BG776" s="14">
        <v>0.225733644258376</v>
      </c>
      <c r="BH776" s="14">
        <v>0.19707384724917701</v>
      </c>
      <c r="BI776" s="14">
        <v>0.13942362323089999</v>
      </c>
      <c r="BJ776" s="14"/>
      <c r="BK776" s="14">
        <v>0.29900444788694702</v>
      </c>
      <c r="BL776" s="14">
        <v>0.26263242320761698</v>
      </c>
      <c r="BM776" s="14">
        <v>0.21931021797801001</v>
      </c>
      <c r="BN776" s="14">
        <v>0.12620693562782001</v>
      </c>
      <c r="BO776" s="14"/>
      <c r="BP776" s="14">
        <v>0.25735808603319699</v>
      </c>
      <c r="BQ776" s="14">
        <v>0.25434088676269301</v>
      </c>
      <c r="BR776" s="14">
        <v>0.201028701628268</v>
      </c>
      <c r="BS776" s="14">
        <v>0.30467956686365699</v>
      </c>
      <c r="BT776" s="14">
        <v>0.116607497118732</v>
      </c>
    </row>
    <row r="777" spans="2:72" x14ac:dyDescent="0.35">
      <c r="B777" t="s">
        <v>238</v>
      </c>
      <c r="C777" s="14">
        <v>0.143138042826537</v>
      </c>
      <c r="D777" s="14">
        <v>0.15205067019112101</v>
      </c>
      <c r="E777" s="14">
        <v>0.13433786084450799</v>
      </c>
      <c r="F777" s="14"/>
      <c r="G777" s="14">
        <v>0.16006505668214899</v>
      </c>
      <c r="H777" s="14">
        <v>0.17059064916619701</v>
      </c>
      <c r="I777" s="14">
        <v>0.168857598013679</v>
      </c>
      <c r="J777" s="14">
        <v>0.155458472725298</v>
      </c>
      <c r="K777" s="14">
        <v>0.134473059174403</v>
      </c>
      <c r="L777" s="14">
        <v>8.4457200806900806E-2</v>
      </c>
      <c r="M777" s="14"/>
      <c r="N777" s="14">
        <v>0.186916640342463</v>
      </c>
      <c r="O777" s="14">
        <v>0.13472148098704501</v>
      </c>
      <c r="P777" s="14">
        <v>0.143013670155894</v>
      </c>
      <c r="Q777" s="14">
        <v>0.105392919816365</v>
      </c>
      <c r="R777" s="14"/>
      <c r="S777" s="14">
        <v>0.18595459785170301</v>
      </c>
      <c r="T777" s="14">
        <v>0.12778388088083101</v>
      </c>
      <c r="U777" s="14">
        <v>0.128178711547692</v>
      </c>
      <c r="V777" s="14">
        <v>0.14467105080755199</v>
      </c>
      <c r="W777" s="14">
        <v>0.103082928496988</v>
      </c>
      <c r="X777" s="14">
        <v>0.12781567870555899</v>
      </c>
      <c r="Y777" s="14">
        <v>0.12914942414455999</v>
      </c>
      <c r="Z777" s="14">
        <v>0.12769585276844</v>
      </c>
      <c r="AA777" s="14">
        <v>0.146574776540489</v>
      </c>
      <c r="AB777" s="14">
        <v>0.170100850587248</v>
      </c>
      <c r="AC777" s="14">
        <v>0.129948499081316</v>
      </c>
      <c r="AD777" s="14">
        <v>0.17102050596354901</v>
      </c>
      <c r="AE777" s="14"/>
      <c r="AF777" s="14">
        <v>0.102958002480785</v>
      </c>
      <c r="AG777" s="14">
        <v>0.12038393958051399</v>
      </c>
      <c r="AH777" s="14">
        <v>0.17819992472580401</v>
      </c>
      <c r="AI777" s="14">
        <v>0.18130691056880899</v>
      </c>
      <c r="AJ777" s="14">
        <v>0.241115817669945</v>
      </c>
      <c r="AK777" s="14"/>
      <c r="AL777" s="14">
        <v>0.127259748701086</v>
      </c>
      <c r="AM777" s="14">
        <v>0.10149528152017399</v>
      </c>
      <c r="AN777" s="14">
        <v>0.10636568695030001</v>
      </c>
      <c r="AO777" s="14">
        <v>9.8355683136427702E-2</v>
      </c>
      <c r="AP777" s="14">
        <v>0.12535991844987199</v>
      </c>
      <c r="AQ777" s="14">
        <v>0.115814702557541</v>
      </c>
      <c r="AR777" s="14">
        <v>0.12671230057768401</v>
      </c>
      <c r="AS777" s="14">
        <v>0.15017961814442299</v>
      </c>
      <c r="AT777" s="14">
        <v>0.13593981359648299</v>
      </c>
      <c r="AU777" s="14">
        <v>0.15427241246041601</v>
      </c>
      <c r="AV777" s="14">
        <v>0.15768549594949699</v>
      </c>
      <c r="AW777" s="14">
        <v>0.171462984749674</v>
      </c>
      <c r="AX777" s="14">
        <v>0.196423109838818</v>
      </c>
      <c r="AY777" s="14">
        <v>0.16607567316723801</v>
      </c>
      <c r="AZ777" s="14">
        <v>0.145923088165027</v>
      </c>
      <c r="BA777" s="14">
        <v>0.25939203966718499</v>
      </c>
      <c r="BB777" s="14"/>
      <c r="BC777" s="14">
        <v>0.18041395166517801</v>
      </c>
      <c r="BD777" s="14">
        <v>0.12680227553224299</v>
      </c>
      <c r="BE777" s="14"/>
      <c r="BF777" s="14">
        <v>0.19549831453157501</v>
      </c>
      <c r="BG777" s="14">
        <v>0.148867626012225</v>
      </c>
      <c r="BH777" s="14">
        <v>0.11928365617237401</v>
      </c>
      <c r="BI777" s="14">
        <v>6.2998875243196306E-2</v>
      </c>
      <c r="BJ777" s="14"/>
      <c r="BK777" s="14">
        <v>0.20249378636052601</v>
      </c>
      <c r="BL777" s="14">
        <v>0.166467578872774</v>
      </c>
      <c r="BM777" s="14">
        <v>0.122469549318242</v>
      </c>
      <c r="BN777" s="14">
        <v>9.3000271796635003E-2</v>
      </c>
      <c r="BO777" s="14"/>
      <c r="BP777" s="14">
        <v>0.13618662348357699</v>
      </c>
      <c r="BQ777" s="14">
        <v>0.140621398070048</v>
      </c>
      <c r="BR777" s="14">
        <v>7.4667604460539494E-2</v>
      </c>
      <c r="BS777" s="14">
        <v>0.277693803848998</v>
      </c>
      <c r="BT777" s="14">
        <v>5.1026433139609202E-2</v>
      </c>
    </row>
    <row r="778" spans="2:72" x14ac:dyDescent="0.35">
      <c r="B778" t="s">
        <v>102</v>
      </c>
      <c r="C778" s="14">
        <v>3.05458748557162E-2</v>
      </c>
      <c r="D778" s="14">
        <v>2.7849038632635398E-2</v>
      </c>
      <c r="E778" s="14">
        <v>3.3053581306470001E-2</v>
      </c>
      <c r="F778" s="14"/>
      <c r="G778" s="14">
        <v>2.38333762948277E-2</v>
      </c>
      <c r="H778" s="14">
        <v>2.0835947267625499E-2</v>
      </c>
      <c r="I778" s="14">
        <v>3.3141676589772302E-2</v>
      </c>
      <c r="J778" s="14">
        <v>3.7156906786993502E-2</v>
      </c>
      <c r="K778" s="14">
        <v>3.6863983893737497E-2</v>
      </c>
      <c r="L778" s="14">
        <v>3.1175014326816498E-2</v>
      </c>
      <c r="M778" s="14"/>
      <c r="N778" s="14">
        <v>1.9385033091721099E-2</v>
      </c>
      <c r="O778" s="14">
        <v>2.8502236107522502E-2</v>
      </c>
      <c r="P778" s="14">
        <v>2.4382885961606902E-2</v>
      </c>
      <c r="Q778" s="14">
        <v>4.9035422787845999E-2</v>
      </c>
      <c r="R778" s="14"/>
      <c r="S778" s="14">
        <v>2.3353523159443799E-2</v>
      </c>
      <c r="T778" s="14">
        <v>2.7651822034357398E-2</v>
      </c>
      <c r="U778" s="14">
        <v>3.9930221464686999E-2</v>
      </c>
      <c r="V778" s="14">
        <v>2.5843673617789099E-2</v>
      </c>
      <c r="W778" s="14">
        <v>4.03827416221436E-2</v>
      </c>
      <c r="X778" s="14">
        <v>3.3067258820892398E-2</v>
      </c>
      <c r="Y778" s="14">
        <v>3.3470550274256099E-2</v>
      </c>
      <c r="Z778" s="14">
        <v>3.0650190549181298E-2</v>
      </c>
      <c r="AA778" s="14">
        <v>2.74134429333951E-2</v>
      </c>
      <c r="AB778" s="14">
        <v>2.6386977651392599E-2</v>
      </c>
      <c r="AC778" s="14">
        <v>4.32669469187471E-2</v>
      </c>
      <c r="AD778" s="14">
        <v>3.0045138313202002E-2</v>
      </c>
      <c r="AE778" s="14"/>
      <c r="AF778" s="14">
        <v>4.7170011204571802E-2</v>
      </c>
      <c r="AG778" s="14">
        <v>3.1383937783328597E-2</v>
      </c>
      <c r="AH778" s="14">
        <v>2.2161555126005601E-2</v>
      </c>
      <c r="AI778" s="14">
        <v>1.0660512543880301E-2</v>
      </c>
      <c r="AJ778" s="14">
        <v>1.09132626268227E-2</v>
      </c>
      <c r="AK778" s="14"/>
      <c r="AL778" s="14">
        <v>0.109073799214269</v>
      </c>
      <c r="AM778" s="14">
        <v>6.7193018125924306E-2</v>
      </c>
      <c r="AN778" s="14">
        <v>2.9681414108095699E-2</v>
      </c>
      <c r="AO778" s="14">
        <v>4.88533554690452E-2</v>
      </c>
      <c r="AP778" s="14">
        <v>3.7541268834016303E-2</v>
      </c>
      <c r="AQ778" s="14">
        <v>2.5782408064132099E-2</v>
      </c>
      <c r="AR778" s="14">
        <v>2.3224750891176899E-2</v>
      </c>
      <c r="AS778" s="14">
        <v>2.6584874479967598E-2</v>
      </c>
      <c r="AT778" s="14">
        <v>2.13852792279451E-2</v>
      </c>
      <c r="AU778" s="14">
        <v>1.37224147092419E-2</v>
      </c>
      <c r="AV778" s="14">
        <v>2.7506318552936299E-2</v>
      </c>
      <c r="AW778" s="14">
        <v>2.09608260703904E-2</v>
      </c>
      <c r="AX778" s="14">
        <v>1.10479870862016E-2</v>
      </c>
      <c r="AY778" s="14">
        <v>2.0947952439105001E-2</v>
      </c>
      <c r="AZ778" s="14">
        <v>3.8537255078304501E-3</v>
      </c>
      <c r="BA778" s="14">
        <v>1.78568449826908E-2</v>
      </c>
      <c r="BB778" s="14"/>
      <c r="BC778" s="14">
        <v>2.5548376030968101E-2</v>
      </c>
      <c r="BD778" s="14">
        <v>3.2735975121493503E-2</v>
      </c>
      <c r="BE778" s="14"/>
      <c r="BF778" s="14">
        <v>1.0917561402913001E-2</v>
      </c>
      <c r="BG778" s="14">
        <v>1.56517499119216E-2</v>
      </c>
      <c r="BH778" s="14">
        <v>3.93035425573591E-2</v>
      </c>
      <c r="BI778" s="14">
        <v>9.3564390250821999E-2</v>
      </c>
      <c r="BJ778" s="14"/>
      <c r="BK778" s="14">
        <v>1.36699083381535E-2</v>
      </c>
      <c r="BL778" s="14">
        <v>1.15238217574129E-2</v>
      </c>
      <c r="BM778" s="14">
        <v>2.2998435007652501E-2</v>
      </c>
      <c r="BN778" s="14">
        <v>7.7361009861697499E-2</v>
      </c>
      <c r="BO778" s="14"/>
      <c r="BP778" s="14">
        <v>1.7321268023762802E-2</v>
      </c>
      <c r="BQ778" s="14">
        <v>2.6142183097824501E-2</v>
      </c>
      <c r="BR778" s="14">
        <v>2.2037776464959101E-2</v>
      </c>
      <c r="BS778" s="14">
        <v>1.0825637448591101E-2</v>
      </c>
      <c r="BT778" s="14">
        <v>6.6518955331923493E-2</v>
      </c>
    </row>
    <row r="779" spans="2:72" x14ac:dyDescent="0.35">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row>
    <row r="780" spans="2:72" x14ac:dyDescent="0.35">
      <c r="B780" s="6" t="s">
        <v>312</v>
      </c>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row>
    <row r="781" spans="2:72" x14ac:dyDescent="0.35">
      <c r="B781" s="21" t="s">
        <v>106</v>
      </c>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row>
    <row r="782" spans="2:72" x14ac:dyDescent="0.35">
      <c r="B782" t="s">
        <v>308</v>
      </c>
      <c r="C782" s="14">
        <v>0.511261482301828</v>
      </c>
      <c r="D782" s="14">
        <v>0.51025180803692805</v>
      </c>
      <c r="E782" s="14">
        <v>0.51252899457842205</v>
      </c>
      <c r="F782" s="14"/>
      <c r="G782" s="14">
        <v>0.41462107863008202</v>
      </c>
      <c r="H782" s="14">
        <v>0.48093584005416201</v>
      </c>
      <c r="I782" s="14">
        <v>0.473591034103924</v>
      </c>
      <c r="J782" s="14">
        <v>0.51644690958699901</v>
      </c>
      <c r="K782" s="14">
        <v>0.54163015285193705</v>
      </c>
      <c r="L782" s="14">
        <v>0.60605758345038097</v>
      </c>
      <c r="M782" s="14"/>
      <c r="N782" s="14">
        <v>0.61178900714821705</v>
      </c>
      <c r="O782" s="14">
        <v>0.52083978201123504</v>
      </c>
      <c r="P782" s="14">
        <v>0.47730011384680099</v>
      </c>
      <c r="Q782" s="14">
        <v>0.42239364509534499</v>
      </c>
      <c r="R782" s="14"/>
      <c r="S782" s="14">
        <v>0.50834449686388405</v>
      </c>
      <c r="T782" s="14">
        <v>0.52740147468930498</v>
      </c>
      <c r="U782" s="14">
        <v>0.50929097225811104</v>
      </c>
      <c r="V782" s="14">
        <v>0.50993493711295801</v>
      </c>
      <c r="W782" s="14">
        <v>0.48125983462170702</v>
      </c>
      <c r="X782" s="14">
        <v>0.49237501383659998</v>
      </c>
      <c r="Y782" s="14">
        <v>0.51363585307431503</v>
      </c>
      <c r="Z782" s="14">
        <v>0.52540026732757406</v>
      </c>
      <c r="AA782" s="14">
        <v>0.51698256899581696</v>
      </c>
      <c r="AB782" s="14">
        <v>0.52003793105115204</v>
      </c>
      <c r="AC782" s="14">
        <v>0.51601658709686504</v>
      </c>
      <c r="AD782" s="14">
        <v>0.510343376069199</v>
      </c>
      <c r="AE782" s="14"/>
      <c r="AF782" s="14">
        <v>0.45124187378055702</v>
      </c>
      <c r="AG782" s="14">
        <v>0.47578135749780498</v>
      </c>
      <c r="AH782" s="14">
        <v>0.57148380827599099</v>
      </c>
      <c r="AI782" s="14">
        <v>0.56740795789445697</v>
      </c>
      <c r="AJ782" s="14">
        <v>0.67513430548061804</v>
      </c>
      <c r="AK782" s="14"/>
      <c r="AL782" s="14">
        <v>0.28559668480332401</v>
      </c>
      <c r="AM782" s="14">
        <v>0.41112234076818299</v>
      </c>
      <c r="AN782" s="14">
        <v>0.45361580447851901</v>
      </c>
      <c r="AO782" s="14">
        <v>0.47414871714899898</v>
      </c>
      <c r="AP782" s="14">
        <v>0.44745165817521798</v>
      </c>
      <c r="AQ782" s="14">
        <v>0.47138842561947097</v>
      </c>
      <c r="AR782" s="14">
        <v>0.47605967731217003</v>
      </c>
      <c r="AS782" s="14">
        <v>0.50383547701401898</v>
      </c>
      <c r="AT782" s="14">
        <v>0.54650559160908496</v>
      </c>
      <c r="AU782" s="14">
        <v>0.55338346690690499</v>
      </c>
      <c r="AV782" s="14">
        <v>0.52374817459974299</v>
      </c>
      <c r="AW782" s="14">
        <v>0.57132962851314195</v>
      </c>
      <c r="AX782" s="14">
        <v>0.59518945016087099</v>
      </c>
      <c r="AY782" s="14">
        <v>0.60404930061825102</v>
      </c>
      <c r="AZ782" s="14">
        <v>0.57838260195900404</v>
      </c>
      <c r="BA782" s="14">
        <v>0.67493397109619202</v>
      </c>
      <c r="BB782" s="14"/>
      <c r="BC782" s="14">
        <v>0.522029012127319</v>
      </c>
      <c r="BD782" s="14">
        <v>0.50654272782893295</v>
      </c>
      <c r="BE782" s="14"/>
      <c r="BF782" s="14">
        <v>0.67032250722185405</v>
      </c>
      <c r="BG782" s="14">
        <v>0.55838281342344498</v>
      </c>
      <c r="BH782" s="14">
        <v>0.38995354209517502</v>
      </c>
      <c r="BI782" s="14">
        <v>0.28815286359485698</v>
      </c>
      <c r="BJ782" s="14"/>
      <c r="BK782" s="14">
        <v>0.66646363839100997</v>
      </c>
      <c r="BL782" s="14">
        <v>0.57309749326414205</v>
      </c>
      <c r="BM782" s="14">
        <v>0.47497717235443998</v>
      </c>
      <c r="BN782" s="14">
        <v>0.35044433000027497</v>
      </c>
      <c r="BO782" s="14"/>
      <c r="BP782" s="14">
        <v>0.45527786532424402</v>
      </c>
      <c r="BQ782" s="14">
        <v>0.53422291126447696</v>
      </c>
      <c r="BR782" s="14">
        <v>0.62697175442641095</v>
      </c>
      <c r="BS782" s="14">
        <v>0.76878077877456796</v>
      </c>
      <c r="BT782" s="14">
        <v>0.25981857824173799</v>
      </c>
    </row>
    <row r="783" spans="2:72" x14ac:dyDescent="0.35">
      <c r="B783" t="s">
        <v>309</v>
      </c>
      <c r="C783" s="14">
        <v>0.389787803346967</v>
      </c>
      <c r="D783" s="14">
        <v>0.38863521222650899</v>
      </c>
      <c r="E783" s="14">
        <v>0.390449279550934</v>
      </c>
      <c r="F783" s="14"/>
      <c r="G783" s="14">
        <v>0.40869858103006002</v>
      </c>
      <c r="H783" s="14">
        <v>0.39211562870737598</v>
      </c>
      <c r="I783" s="14">
        <v>0.40714983003808303</v>
      </c>
      <c r="J783" s="14">
        <v>0.39254397792997198</v>
      </c>
      <c r="K783" s="14">
        <v>0.39387499099179002</v>
      </c>
      <c r="L783" s="14">
        <v>0.35624866012935202</v>
      </c>
      <c r="M783" s="14"/>
      <c r="N783" s="14">
        <v>0.32774956002281602</v>
      </c>
      <c r="O783" s="14">
        <v>0.39994276297772802</v>
      </c>
      <c r="P783" s="14">
        <v>0.40297055888955702</v>
      </c>
      <c r="Q783" s="14">
        <v>0.43487791577649898</v>
      </c>
      <c r="R783" s="14"/>
      <c r="S783" s="14">
        <v>0.37153593470427998</v>
      </c>
      <c r="T783" s="14">
        <v>0.38461261830915999</v>
      </c>
      <c r="U783" s="14">
        <v>0.39570955089162402</v>
      </c>
      <c r="V783" s="14">
        <v>0.41337682752173099</v>
      </c>
      <c r="W783" s="14">
        <v>0.41668746757861003</v>
      </c>
      <c r="X783" s="14">
        <v>0.37875066712813299</v>
      </c>
      <c r="Y783" s="14">
        <v>0.38046671014799099</v>
      </c>
      <c r="Z783" s="14">
        <v>0.38874310083231001</v>
      </c>
      <c r="AA783" s="14">
        <v>0.39032343514977003</v>
      </c>
      <c r="AB783" s="14">
        <v>0.40651448524220901</v>
      </c>
      <c r="AC783" s="14">
        <v>0.38226677057165498</v>
      </c>
      <c r="AD783" s="14">
        <v>0.36780998867967801</v>
      </c>
      <c r="AE783" s="14"/>
      <c r="AF783" s="14">
        <v>0.42719105630522097</v>
      </c>
      <c r="AG783" s="14">
        <v>0.41316912778453602</v>
      </c>
      <c r="AH783" s="14">
        <v>0.355972699686464</v>
      </c>
      <c r="AI783" s="14">
        <v>0.35796511285737798</v>
      </c>
      <c r="AJ783" s="14">
        <v>0.23308124795339799</v>
      </c>
      <c r="AK783" s="14"/>
      <c r="AL783" s="14">
        <v>0.41545307626497102</v>
      </c>
      <c r="AM783" s="14">
        <v>0.40114111804644698</v>
      </c>
      <c r="AN783" s="14">
        <v>0.43393027584604899</v>
      </c>
      <c r="AO783" s="14">
        <v>0.419991325344786</v>
      </c>
      <c r="AP783" s="14">
        <v>0.42190099475118897</v>
      </c>
      <c r="AQ783" s="14">
        <v>0.42606454025427098</v>
      </c>
      <c r="AR783" s="14">
        <v>0.421364802101652</v>
      </c>
      <c r="AS783" s="14">
        <v>0.40478302807994299</v>
      </c>
      <c r="AT783" s="14">
        <v>0.36332638402061601</v>
      </c>
      <c r="AU783" s="14">
        <v>0.358208215406569</v>
      </c>
      <c r="AV783" s="14">
        <v>0.39536140711378298</v>
      </c>
      <c r="AW783" s="14">
        <v>0.35325306296301701</v>
      </c>
      <c r="AX783" s="14">
        <v>0.34766168839419498</v>
      </c>
      <c r="AY783" s="14">
        <v>0.32708722087529501</v>
      </c>
      <c r="AZ783" s="14">
        <v>0.35853624571161902</v>
      </c>
      <c r="BA783" s="14">
        <v>0.27390592067767</v>
      </c>
      <c r="BB783" s="14"/>
      <c r="BC783" s="14">
        <v>0.36598807287423801</v>
      </c>
      <c r="BD783" s="14">
        <v>0.40021777999361002</v>
      </c>
      <c r="BE783" s="14"/>
      <c r="BF783" s="14">
        <v>0.30165624070487601</v>
      </c>
      <c r="BG783" s="14">
        <v>0.38054197612988799</v>
      </c>
      <c r="BH783" s="14">
        <v>0.46136005673860703</v>
      </c>
      <c r="BI783" s="14">
        <v>0.46166135035651601</v>
      </c>
      <c r="BJ783" s="14"/>
      <c r="BK783" s="14">
        <v>0.304318639874532</v>
      </c>
      <c r="BL783" s="14">
        <v>0.36414884399520198</v>
      </c>
      <c r="BM783" s="14">
        <v>0.41548078779895398</v>
      </c>
      <c r="BN783" s="14">
        <v>0.461797342221268</v>
      </c>
      <c r="BO783" s="14"/>
      <c r="BP783" s="14">
        <v>0.44404494739940498</v>
      </c>
      <c r="BQ783" s="14">
        <v>0.41344961130152302</v>
      </c>
      <c r="BR783" s="14">
        <v>0.35929953904446499</v>
      </c>
      <c r="BS783" s="14">
        <v>0.209664153129103</v>
      </c>
      <c r="BT783" s="14">
        <v>0.50866693798660301</v>
      </c>
    </row>
    <row r="784" spans="2:72" x14ac:dyDescent="0.35">
      <c r="B784" t="s">
        <v>310</v>
      </c>
      <c r="C784" s="14">
        <v>6.2547616896710595E-2</v>
      </c>
      <c r="D784" s="14">
        <v>6.5139815195665501E-2</v>
      </c>
      <c r="E784" s="14">
        <v>6.0037443649226203E-2</v>
      </c>
      <c r="F784" s="14"/>
      <c r="G784" s="14">
        <v>0.107393416592826</v>
      </c>
      <c r="H784" s="14">
        <v>8.4671341137725606E-2</v>
      </c>
      <c r="I784" s="14">
        <v>7.6939608680632099E-2</v>
      </c>
      <c r="J784" s="14">
        <v>5.2601157607523603E-2</v>
      </c>
      <c r="K784" s="14">
        <v>4.35988525749808E-2</v>
      </c>
      <c r="L784" s="14">
        <v>2.3899696558539098E-2</v>
      </c>
      <c r="M784" s="14"/>
      <c r="N784" s="14">
        <v>4.1602324243266701E-2</v>
      </c>
      <c r="O784" s="14">
        <v>4.9980110322501999E-2</v>
      </c>
      <c r="P784" s="14">
        <v>8.3606945936931201E-2</v>
      </c>
      <c r="Q784" s="14">
        <v>8.0172924195820602E-2</v>
      </c>
      <c r="R784" s="14"/>
      <c r="S784" s="14">
        <v>7.5765251320438501E-2</v>
      </c>
      <c r="T784" s="14">
        <v>5.8893126091437702E-2</v>
      </c>
      <c r="U784" s="14">
        <v>4.9148774549884401E-2</v>
      </c>
      <c r="V784" s="14">
        <v>4.0824065219622403E-2</v>
      </c>
      <c r="W784" s="14">
        <v>6.2300929014558103E-2</v>
      </c>
      <c r="X784" s="14">
        <v>8.9798519719015299E-2</v>
      </c>
      <c r="Y784" s="14">
        <v>6.1355024738700997E-2</v>
      </c>
      <c r="Z784" s="14">
        <v>6.02314203107829E-2</v>
      </c>
      <c r="AA784" s="14">
        <v>6.7141443683293403E-2</v>
      </c>
      <c r="AB784" s="14">
        <v>4.11237773730036E-2</v>
      </c>
      <c r="AC784" s="14">
        <v>6.3728534314997601E-2</v>
      </c>
      <c r="AD784" s="14">
        <v>8.8256224717301393E-2</v>
      </c>
      <c r="AE784" s="14"/>
      <c r="AF784" s="14">
        <v>7.1651801715186106E-2</v>
      </c>
      <c r="AG784" s="14">
        <v>7.0091898995972998E-2</v>
      </c>
      <c r="AH784" s="14">
        <v>4.96407872803959E-2</v>
      </c>
      <c r="AI784" s="14">
        <v>4.8455162889513598E-2</v>
      </c>
      <c r="AJ784" s="14">
        <v>7.9295193676552703E-2</v>
      </c>
      <c r="AK784" s="14"/>
      <c r="AL784" s="14">
        <v>0.11965838741556099</v>
      </c>
      <c r="AM784" s="14">
        <v>9.8188551134014299E-2</v>
      </c>
      <c r="AN784" s="14">
        <v>6.9205319014814803E-2</v>
      </c>
      <c r="AO784" s="14">
        <v>6.7738276918552096E-2</v>
      </c>
      <c r="AP784" s="14">
        <v>7.7127805750261E-2</v>
      </c>
      <c r="AQ784" s="14">
        <v>6.8344011579573205E-2</v>
      </c>
      <c r="AR784" s="14">
        <v>7.2074441608743503E-2</v>
      </c>
      <c r="AS784" s="14">
        <v>6.3072119760756107E-2</v>
      </c>
      <c r="AT784" s="14">
        <v>6.5932148638924104E-2</v>
      </c>
      <c r="AU784" s="14">
        <v>6.4215362109543594E-2</v>
      </c>
      <c r="AV784" s="14">
        <v>5.31953988432377E-2</v>
      </c>
      <c r="AW784" s="14">
        <v>5.4954694021747401E-2</v>
      </c>
      <c r="AX784" s="14">
        <v>4.4532268584797002E-2</v>
      </c>
      <c r="AY784" s="14">
        <v>5.7927478825180102E-2</v>
      </c>
      <c r="AZ784" s="14">
        <v>3.4889593663650603E-2</v>
      </c>
      <c r="BA784" s="14">
        <v>3.2904858306401302E-2</v>
      </c>
      <c r="BB784" s="14"/>
      <c r="BC784" s="14">
        <v>7.2515374863298399E-2</v>
      </c>
      <c r="BD784" s="14">
        <v>5.81793538640668E-2</v>
      </c>
      <c r="BE784" s="14"/>
      <c r="BF784" s="14">
        <v>1.9627921615219601E-2</v>
      </c>
      <c r="BG784" s="14">
        <v>4.6926316211663197E-2</v>
      </c>
      <c r="BH784" s="14">
        <v>9.9294549771663201E-2</v>
      </c>
      <c r="BI784" s="14">
        <v>0.122265486730554</v>
      </c>
      <c r="BJ784" s="14"/>
      <c r="BK784" s="14">
        <v>2.1878289758451599E-2</v>
      </c>
      <c r="BL784" s="14">
        <v>4.2701267395822501E-2</v>
      </c>
      <c r="BM784" s="14">
        <v>7.2226736623077298E-2</v>
      </c>
      <c r="BN784" s="14">
        <v>0.10753684394183</v>
      </c>
      <c r="BO784" s="14"/>
      <c r="BP784" s="14">
        <v>6.9341327956963003E-2</v>
      </c>
      <c r="BQ784" s="14">
        <v>3.34380451760736E-2</v>
      </c>
      <c r="BR784" s="14">
        <v>1.11671309956767E-2</v>
      </c>
      <c r="BS784" s="14">
        <v>1.3597754802422301E-2</v>
      </c>
      <c r="BT784" s="14">
        <v>0.14022640708431999</v>
      </c>
    </row>
    <row r="785" spans="2:72" x14ac:dyDescent="0.35">
      <c r="B785" t="s">
        <v>311</v>
      </c>
      <c r="C785" s="14">
        <v>1.5878159240452501E-2</v>
      </c>
      <c r="D785" s="14">
        <v>1.8739250174350498E-2</v>
      </c>
      <c r="E785" s="14">
        <v>1.31573816996115E-2</v>
      </c>
      <c r="F785" s="14"/>
      <c r="G785" s="14">
        <v>3.8492527888748698E-2</v>
      </c>
      <c r="H785" s="14">
        <v>2.2353076668934699E-2</v>
      </c>
      <c r="I785" s="14">
        <v>1.6381136402573999E-2</v>
      </c>
      <c r="J785" s="14">
        <v>1.37382201411578E-2</v>
      </c>
      <c r="K785" s="14">
        <v>5.10563673178721E-3</v>
      </c>
      <c r="L785" s="14">
        <v>4.1813069210527402E-3</v>
      </c>
      <c r="M785" s="14"/>
      <c r="N785" s="14">
        <v>9.0802476821886594E-3</v>
      </c>
      <c r="O785" s="14">
        <v>1.5771780264320402E-2</v>
      </c>
      <c r="P785" s="14">
        <v>2.11642543305125E-2</v>
      </c>
      <c r="Q785" s="14">
        <v>1.89277886210075E-2</v>
      </c>
      <c r="R785" s="14"/>
      <c r="S785" s="14">
        <v>2.3833337786660299E-2</v>
      </c>
      <c r="T785" s="14">
        <v>1.4341492149211901E-2</v>
      </c>
      <c r="U785" s="14">
        <v>1.54190687079548E-2</v>
      </c>
      <c r="V785" s="14">
        <v>1.8700837938003902E-2</v>
      </c>
      <c r="W785" s="14">
        <v>1.88996932827479E-2</v>
      </c>
      <c r="X785" s="14">
        <v>1.7201224014548301E-2</v>
      </c>
      <c r="Y785" s="14">
        <v>1.7752064123214201E-2</v>
      </c>
      <c r="Z785" s="14">
        <v>5.1962979432681397E-3</v>
      </c>
      <c r="AA785" s="14">
        <v>1.2359670278407399E-2</v>
      </c>
      <c r="AB785" s="14">
        <v>9.9294690505149392E-3</v>
      </c>
      <c r="AC785" s="14">
        <v>1.74940604047009E-2</v>
      </c>
      <c r="AD785" s="14">
        <v>4.4265777443565201E-3</v>
      </c>
      <c r="AE785" s="14"/>
      <c r="AF785" s="14">
        <v>1.50034745075741E-2</v>
      </c>
      <c r="AG785" s="14">
        <v>2.23689892321766E-2</v>
      </c>
      <c r="AH785" s="14">
        <v>1.2363757693454099E-2</v>
      </c>
      <c r="AI785" s="14">
        <v>1.7067074924303802E-2</v>
      </c>
      <c r="AJ785" s="14">
        <v>7.4663780154644397E-3</v>
      </c>
      <c r="AK785" s="14"/>
      <c r="AL785" s="14">
        <v>2.6445026998593E-2</v>
      </c>
      <c r="AM785" s="14">
        <v>2.4865293004747401E-2</v>
      </c>
      <c r="AN785" s="14">
        <v>1.5855359808222901E-2</v>
      </c>
      <c r="AO785" s="14">
        <v>1.1674025260919201E-2</v>
      </c>
      <c r="AP785" s="14">
        <v>2.8048255396559401E-2</v>
      </c>
      <c r="AQ785" s="14">
        <v>2.1774643066639E-2</v>
      </c>
      <c r="AR785" s="14">
        <v>1.543825951813E-2</v>
      </c>
      <c r="AS785" s="14">
        <v>2.17872342008151E-2</v>
      </c>
      <c r="AT785" s="14">
        <v>8.0556340408549192E-3</v>
      </c>
      <c r="AU785" s="14">
        <v>6.2491375057616297E-3</v>
      </c>
      <c r="AV785" s="14">
        <v>1.8371992636498101E-2</v>
      </c>
      <c r="AW785" s="14">
        <v>1.4021901236963201E-2</v>
      </c>
      <c r="AX785" s="14">
        <v>6.8979582126040898E-3</v>
      </c>
      <c r="AY785" s="14">
        <v>5.5388008953219997E-3</v>
      </c>
      <c r="AZ785" s="14">
        <v>1.9004065323723101E-2</v>
      </c>
      <c r="BA785" s="14">
        <v>1.0422528574252901E-2</v>
      </c>
      <c r="BB785" s="14"/>
      <c r="BC785" s="14">
        <v>1.92550446384432E-2</v>
      </c>
      <c r="BD785" s="14">
        <v>1.43982754291719E-2</v>
      </c>
      <c r="BE785" s="14"/>
      <c r="BF785" s="14">
        <v>5.7317635466611304E-3</v>
      </c>
      <c r="BG785" s="14">
        <v>9.2276452882896799E-3</v>
      </c>
      <c r="BH785" s="14">
        <v>2.5344537851545602E-2</v>
      </c>
      <c r="BI785" s="14">
        <v>3.6025394193546903E-2</v>
      </c>
      <c r="BJ785" s="14"/>
      <c r="BK785" s="14">
        <v>3.4890483220746198E-3</v>
      </c>
      <c r="BL785" s="14">
        <v>1.31263410232805E-2</v>
      </c>
      <c r="BM785" s="14">
        <v>2.3785366966077501E-2</v>
      </c>
      <c r="BN785" s="14">
        <v>1.86570759379283E-2</v>
      </c>
      <c r="BO785" s="14"/>
      <c r="BP785" s="14">
        <v>1.8543321967444199E-2</v>
      </c>
      <c r="BQ785" s="14">
        <v>9.2175237448777602E-3</v>
      </c>
      <c r="BR785" s="14">
        <v>1.3753817083313801E-3</v>
      </c>
      <c r="BS785" s="14">
        <v>4.8546379972195797E-3</v>
      </c>
      <c r="BT785" s="14">
        <v>3.3580045676861403E-2</v>
      </c>
    </row>
    <row r="786" spans="2:72" x14ac:dyDescent="0.35">
      <c r="B786" t="s">
        <v>102</v>
      </c>
      <c r="C786" s="14">
        <v>2.0524938214041701E-2</v>
      </c>
      <c r="D786" s="14">
        <v>1.72339143665475E-2</v>
      </c>
      <c r="E786" s="14">
        <v>2.3826900521806599E-2</v>
      </c>
      <c r="F786" s="14"/>
      <c r="G786" s="14">
        <v>3.0794395858284099E-2</v>
      </c>
      <c r="H786" s="14">
        <v>1.9924113431801501E-2</v>
      </c>
      <c r="I786" s="14">
        <v>2.5938390774786699E-2</v>
      </c>
      <c r="J786" s="14">
        <v>2.4669734734347699E-2</v>
      </c>
      <c r="K786" s="14">
        <v>1.57903668495053E-2</v>
      </c>
      <c r="L786" s="14">
        <v>9.6127529406752499E-3</v>
      </c>
      <c r="M786" s="14"/>
      <c r="N786" s="14">
        <v>9.7788609035113893E-3</v>
      </c>
      <c r="O786" s="14">
        <v>1.3465564424214101E-2</v>
      </c>
      <c r="P786" s="14">
        <v>1.49581269961984E-2</v>
      </c>
      <c r="Q786" s="14">
        <v>4.3627726311328698E-2</v>
      </c>
      <c r="R786" s="14"/>
      <c r="S786" s="14">
        <v>2.0520979324737301E-2</v>
      </c>
      <c r="T786" s="14">
        <v>1.47512887608853E-2</v>
      </c>
      <c r="U786" s="14">
        <v>3.0431633592426399E-2</v>
      </c>
      <c r="V786" s="14">
        <v>1.71633322076842E-2</v>
      </c>
      <c r="W786" s="14">
        <v>2.0852075502376499E-2</v>
      </c>
      <c r="X786" s="14">
        <v>2.18745753017036E-2</v>
      </c>
      <c r="Y786" s="14">
        <v>2.6790347915779202E-2</v>
      </c>
      <c r="Z786" s="14">
        <v>2.0428913586064801E-2</v>
      </c>
      <c r="AA786" s="14">
        <v>1.3192881892712199E-2</v>
      </c>
      <c r="AB786" s="14">
        <v>2.23943372831212E-2</v>
      </c>
      <c r="AC786" s="14">
        <v>2.0494047611781599E-2</v>
      </c>
      <c r="AD786" s="14">
        <v>2.91638327894642E-2</v>
      </c>
      <c r="AE786" s="14"/>
      <c r="AF786" s="14">
        <v>3.4911793691461697E-2</v>
      </c>
      <c r="AG786" s="14">
        <v>1.8588626489509302E-2</v>
      </c>
      <c r="AH786" s="14">
        <v>1.0538947063695099E-2</v>
      </c>
      <c r="AI786" s="14">
        <v>9.1046914343481996E-3</v>
      </c>
      <c r="AJ786" s="14">
        <v>5.0228748739662302E-3</v>
      </c>
      <c r="AK786" s="14"/>
      <c r="AL786" s="14">
        <v>0.15284682451755199</v>
      </c>
      <c r="AM786" s="14">
        <v>6.4682697046607604E-2</v>
      </c>
      <c r="AN786" s="14">
        <v>2.73932408523949E-2</v>
      </c>
      <c r="AO786" s="14">
        <v>2.6447655326743098E-2</v>
      </c>
      <c r="AP786" s="14">
        <v>2.5471285926772301E-2</v>
      </c>
      <c r="AQ786" s="14">
        <v>1.24283794800455E-2</v>
      </c>
      <c r="AR786" s="14">
        <v>1.5062819459305E-2</v>
      </c>
      <c r="AS786" s="14">
        <v>6.5221409444673299E-3</v>
      </c>
      <c r="AT786" s="14">
        <v>1.618024169052E-2</v>
      </c>
      <c r="AU786" s="14">
        <v>1.7943818071220301E-2</v>
      </c>
      <c r="AV786" s="14">
        <v>9.3230268067379298E-3</v>
      </c>
      <c r="AW786" s="14">
        <v>6.4407132651304296E-3</v>
      </c>
      <c r="AX786" s="14">
        <v>5.7186346475331697E-3</v>
      </c>
      <c r="AY786" s="14">
        <v>5.3971987859523802E-3</v>
      </c>
      <c r="AZ786" s="14">
        <v>9.1874933420036699E-3</v>
      </c>
      <c r="BA786" s="14">
        <v>7.8327213454837293E-3</v>
      </c>
      <c r="BB786" s="14"/>
      <c r="BC786" s="14">
        <v>2.0212495496701999E-2</v>
      </c>
      <c r="BD786" s="14">
        <v>2.0661862884218101E-2</v>
      </c>
      <c r="BE786" s="14"/>
      <c r="BF786" s="14">
        <v>2.6615669113895799E-3</v>
      </c>
      <c r="BG786" s="14">
        <v>4.9212489467141303E-3</v>
      </c>
      <c r="BH786" s="14">
        <v>2.4047313543008399E-2</v>
      </c>
      <c r="BI786" s="14">
        <v>9.1894905124526305E-2</v>
      </c>
      <c r="BJ786" s="14"/>
      <c r="BK786" s="14">
        <v>3.8503836539319799E-3</v>
      </c>
      <c r="BL786" s="14">
        <v>6.9260543215525702E-3</v>
      </c>
      <c r="BM786" s="14">
        <v>1.35299362574512E-2</v>
      </c>
      <c r="BN786" s="14">
        <v>6.15644078986992E-2</v>
      </c>
      <c r="BO786" s="14"/>
      <c r="BP786" s="14">
        <v>1.2792537351943901E-2</v>
      </c>
      <c r="BQ786" s="14">
        <v>9.6719085130482808E-3</v>
      </c>
      <c r="BR786" s="14">
        <v>1.1861938251165099E-3</v>
      </c>
      <c r="BS786" s="14">
        <v>3.1026752966869901E-3</v>
      </c>
      <c r="BT786" s="14">
        <v>5.77080310104785E-2</v>
      </c>
    </row>
    <row r="787" spans="2:72" x14ac:dyDescent="0.35">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row>
    <row r="788" spans="2:72" x14ac:dyDescent="0.35">
      <c r="B788" s="6" t="s">
        <v>317</v>
      </c>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row>
    <row r="789" spans="2:72" x14ac:dyDescent="0.35">
      <c r="B789" s="21" t="s">
        <v>106</v>
      </c>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row>
    <row r="790" spans="2:72" x14ac:dyDescent="0.35">
      <c r="B790" t="s">
        <v>313</v>
      </c>
      <c r="C790" s="14">
        <v>0.243883971277813</v>
      </c>
      <c r="D790" s="14">
        <v>0.271532221725165</v>
      </c>
      <c r="E790" s="14">
        <v>0.21699154344014901</v>
      </c>
      <c r="F790" s="14"/>
      <c r="G790" s="14">
        <v>0.29188928029764799</v>
      </c>
      <c r="H790" s="14">
        <v>0.40141839017617997</v>
      </c>
      <c r="I790" s="14">
        <v>0.30418472296540899</v>
      </c>
      <c r="J790" s="14">
        <v>0.21006281058748399</v>
      </c>
      <c r="K790" s="14">
        <v>0.149449170329085</v>
      </c>
      <c r="L790" s="14">
        <v>0.125591083024195</v>
      </c>
      <c r="M790" s="14"/>
      <c r="N790" s="14">
        <v>0.3493990507925</v>
      </c>
      <c r="O790" s="14">
        <v>0.219555243082588</v>
      </c>
      <c r="P790" s="14">
        <v>0.23345408655897501</v>
      </c>
      <c r="Q790" s="14">
        <v>0.16768109024317099</v>
      </c>
      <c r="R790" s="14"/>
      <c r="S790" s="14">
        <v>0.38057898174431698</v>
      </c>
      <c r="T790" s="14">
        <v>0.19407246095455899</v>
      </c>
      <c r="U790" s="14">
        <v>0.20502346039803801</v>
      </c>
      <c r="V790" s="14">
        <v>0.22966957260031801</v>
      </c>
      <c r="W790" s="14">
        <v>0.204966869173654</v>
      </c>
      <c r="X790" s="14">
        <v>0.27144529912538801</v>
      </c>
      <c r="Y790" s="14">
        <v>0.182395140618234</v>
      </c>
      <c r="Z790" s="14">
        <v>0.25867098483754503</v>
      </c>
      <c r="AA790" s="14">
        <v>0.25460532240857697</v>
      </c>
      <c r="AB790" s="14">
        <v>0.205666894055371</v>
      </c>
      <c r="AC790" s="14">
        <v>0.19375878508783201</v>
      </c>
      <c r="AD790" s="14">
        <v>0.27954591321245298</v>
      </c>
      <c r="AE790" s="14"/>
      <c r="AF790" s="14">
        <v>0.158513802736922</v>
      </c>
      <c r="AG790" s="14">
        <v>0.18026638050086499</v>
      </c>
      <c r="AH790" s="14">
        <v>0.310108581972729</v>
      </c>
      <c r="AI790" s="14">
        <v>0.40097625893963101</v>
      </c>
      <c r="AJ790" s="14">
        <v>0.53356855420143701</v>
      </c>
      <c r="AK790" s="14"/>
      <c r="AL790" s="14">
        <v>0.113912043300032</v>
      </c>
      <c r="AM790" s="14">
        <v>0.17153773848508899</v>
      </c>
      <c r="AN790" s="14">
        <v>0.13866216087997801</v>
      </c>
      <c r="AO790" s="14">
        <v>0.160941051979586</v>
      </c>
      <c r="AP790" s="14">
        <v>0.17224405855980399</v>
      </c>
      <c r="AQ790" s="14">
        <v>0.213634934631414</v>
      </c>
      <c r="AR790" s="14">
        <v>0.22747381629771499</v>
      </c>
      <c r="AS790" s="14">
        <v>0.20358656577775799</v>
      </c>
      <c r="AT790" s="14">
        <v>0.23331111805889301</v>
      </c>
      <c r="AU790" s="14">
        <v>0.27375502008052399</v>
      </c>
      <c r="AV790" s="14">
        <v>0.26056845828126901</v>
      </c>
      <c r="AW790" s="14">
        <v>0.31552579425783001</v>
      </c>
      <c r="AX790" s="14">
        <v>0.34618285786347402</v>
      </c>
      <c r="AY790" s="14">
        <v>0.35461633578429402</v>
      </c>
      <c r="AZ790" s="14">
        <v>0.33257935715496001</v>
      </c>
      <c r="BA790" s="14">
        <v>0.558239615078577</v>
      </c>
      <c r="BB790" s="14"/>
      <c r="BC790" s="14">
        <v>0.38781206631555298</v>
      </c>
      <c r="BD790" s="14">
        <v>0.180809027140961</v>
      </c>
      <c r="BE790" s="14"/>
      <c r="BF790" s="14">
        <v>0.28169247375137502</v>
      </c>
      <c r="BG790" s="14">
        <v>0.240305170017971</v>
      </c>
      <c r="BH790" s="14">
        <v>0.25194490388573798</v>
      </c>
      <c r="BI790" s="14">
        <v>0.15586808577573</v>
      </c>
      <c r="BJ790" s="14"/>
      <c r="BK790" s="14">
        <v>0.28620491548670901</v>
      </c>
      <c r="BL790" s="14">
        <v>0.29373591717960001</v>
      </c>
      <c r="BM790" s="14">
        <v>0.244591416861209</v>
      </c>
      <c r="BN790" s="14">
        <v>0.15439070540626201</v>
      </c>
      <c r="BO790" s="14"/>
      <c r="BP790" s="14">
        <v>0.33820884887272101</v>
      </c>
      <c r="BQ790" s="14">
        <v>0.130241149859158</v>
      </c>
      <c r="BR790" s="14">
        <v>7.54272507652472E-2</v>
      </c>
      <c r="BS790" s="14">
        <v>0.47793044902412701</v>
      </c>
      <c r="BT790" s="14">
        <v>7.7276221492293101E-2</v>
      </c>
    </row>
    <row r="791" spans="2:72" x14ac:dyDescent="0.35">
      <c r="B791" t="s">
        <v>314</v>
      </c>
      <c r="C791" s="14">
        <v>0.40774166489271302</v>
      </c>
      <c r="D791" s="14">
        <v>0.41237019181725998</v>
      </c>
      <c r="E791" s="14">
        <v>0.40354802701694997</v>
      </c>
      <c r="F791" s="14"/>
      <c r="G791" s="14">
        <v>0.40103840029344601</v>
      </c>
      <c r="H791" s="14">
        <v>0.39485374714214599</v>
      </c>
      <c r="I791" s="14">
        <v>0.445267129381129</v>
      </c>
      <c r="J791" s="14">
        <v>0.433568542979203</v>
      </c>
      <c r="K791" s="14">
        <v>0.42284479129456898</v>
      </c>
      <c r="L791" s="14">
        <v>0.36101442077658102</v>
      </c>
      <c r="M791" s="14"/>
      <c r="N791" s="14">
        <v>0.389873580184743</v>
      </c>
      <c r="O791" s="14">
        <v>0.41684629035943699</v>
      </c>
      <c r="P791" s="14">
        <v>0.41931440818901999</v>
      </c>
      <c r="Q791" s="14">
        <v>0.40514393101547602</v>
      </c>
      <c r="R791" s="14"/>
      <c r="S791" s="14">
        <v>0.38778526586190498</v>
      </c>
      <c r="T791" s="14">
        <v>0.41429513802599</v>
      </c>
      <c r="U791" s="14">
        <v>0.40861551918368799</v>
      </c>
      <c r="V791" s="14">
        <v>0.42643853753814698</v>
      </c>
      <c r="W791" s="14">
        <v>0.39014148853875502</v>
      </c>
      <c r="X791" s="14">
        <v>0.39857615265124402</v>
      </c>
      <c r="Y791" s="14">
        <v>0.42242395521866</v>
      </c>
      <c r="Z791" s="14">
        <v>0.40820956680623099</v>
      </c>
      <c r="AA791" s="14">
        <v>0.40128302982550301</v>
      </c>
      <c r="AB791" s="14">
        <v>0.43099993469745002</v>
      </c>
      <c r="AC791" s="14">
        <v>0.39689910816912899</v>
      </c>
      <c r="AD791" s="14">
        <v>0.4147504485595</v>
      </c>
      <c r="AE791" s="14"/>
      <c r="AF791" s="14">
        <v>0.41643662544024901</v>
      </c>
      <c r="AG791" s="14">
        <v>0.43765629361729202</v>
      </c>
      <c r="AH791" s="14">
        <v>0.39867290350594597</v>
      </c>
      <c r="AI791" s="14">
        <v>0.38615026104704198</v>
      </c>
      <c r="AJ791" s="14">
        <v>0.26694979667431401</v>
      </c>
      <c r="AK791" s="14"/>
      <c r="AL791" s="14">
        <v>0.3126178977463</v>
      </c>
      <c r="AM791" s="14">
        <v>0.39225319864717101</v>
      </c>
      <c r="AN791" s="14">
        <v>0.40238247555439899</v>
      </c>
      <c r="AO791" s="14">
        <v>0.402367350865939</v>
      </c>
      <c r="AP791" s="14">
        <v>0.40621983155866798</v>
      </c>
      <c r="AQ791" s="14">
        <v>0.40125039551949898</v>
      </c>
      <c r="AR791" s="14">
        <v>0.43054733461099698</v>
      </c>
      <c r="AS791" s="14">
        <v>0.44520866699460898</v>
      </c>
      <c r="AT791" s="14">
        <v>0.43223411915823501</v>
      </c>
      <c r="AU791" s="14">
        <v>0.409495862962101</v>
      </c>
      <c r="AV791" s="14">
        <v>0.43952592440523403</v>
      </c>
      <c r="AW791" s="14">
        <v>0.40078829558771301</v>
      </c>
      <c r="AX791" s="14">
        <v>0.40842456429999902</v>
      </c>
      <c r="AY791" s="14">
        <v>0.41411521614469698</v>
      </c>
      <c r="AZ791" s="14">
        <v>0.43530385942205801</v>
      </c>
      <c r="BA791" s="14">
        <v>0.31527777116003602</v>
      </c>
      <c r="BB791" s="14"/>
      <c r="BC791" s="14">
        <v>0.396868021172951</v>
      </c>
      <c r="BD791" s="14">
        <v>0.41250692264178701</v>
      </c>
      <c r="BE791" s="14"/>
      <c r="BF791" s="14">
        <v>0.39664951257152398</v>
      </c>
      <c r="BG791" s="14">
        <v>0.41384402069169501</v>
      </c>
      <c r="BH791" s="14">
        <v>0.41664289087003997</v>
      </c>
      <c r="BI791" s="14">
        <v>0.39840755710295001</v>
      </c>
      <c r="BJ791" s="14"/>
      <c r="BK791" s="14">
        <v>0.397304675135628</v>
      </c>
      <c r="BL791" s="14">
        <v>0.431187661229185</v>
      </c>
      <c r="BM791" s="14">
        <v>0.42092305471645802</v>
      </c>
      <c r="BN791" s="14">
        <v>0.37731165560270402</v>
      </c>
      <c r="BO791" s="14"/>
      <c r="BP791" s="14">
        <v>0.48797196232816997</v>
      </c>
      <c r="BQ791" s="14">
        <v>0.461538370070045</v>
      </c>
      <c r="BR791" s="14">
        <v>0.34198338705888898</v>
      </c>
      <c r="BS791" s="14">
        <v>0.347745600766867</v>
      </c>
      <c r="BT791" s="14">
        <v>0.38653372689302701</v>
      </c>
    </row>
    <row r="792" spans="2:72" x14ac:dyDescent="0.35">
      <c r="B792" t="s">
        <v>315</v>
      </c>
      <c r="C792" s="14">
        <v>0.23148924633616699</v>
      </c>
      <c r="D792" s="14">
        <v>0.21224069108676899</v>
      </c>
      <c r="E792" s="14">
        <v>0.25055504270344098</v>
      </c>
      <c r="F792" s="14"/>
      <c r="G792" s="14">
        <v>0.19749988190547099</v>
      </c>
      <c r="H792" s="14">
        <v>0.13641020317866501</v>
      </c>
      <c r="I792" s="14">
        <v>0.15972272963853601</v>
      </c>
      <c r="J792" s="14">
        <v>0.245697614226498</v>
      </c>
      <c r="K792" s="14">
        <v>0.27676175722847302</v>
      </c>
      <c r="L792" s="14">
        <v>0.34791373163188499</v>
      </c>
      <c r="M792" s="14"/>
      <c r="N792" s="14">
        <v>0.16920119085669699</v>
      </c>
      <c r="O792" s="14">
        <v>0.25275922441578402</v>
      </c>
      <c r="P792" s="14">
        <v>0.243832172400998</v>
      </c>
      <c r="Q792" s="14">
        <v>0.26500013565771102</v>
      </c>
      <c r="R792" s="14"/>
      <c r="S792" s="14">
        <v>0.146070328929709</v>
      </c>
      <c r="T792" s="14">
        <v>0.25982077958917299</v>
      </c>
      <c r="U792" s="14">
        <v>0.24749940681513299</v>
      </c>
      <c r="V792" s="14">
        <v>0.23114447339726901</v>
      </c>
      <c r="W792" s="14">
        <v>0.28791929320278398</v>
      </c>
      <c r="X792" s="14">
        <v>0.20750682178975299</v>
      </c>
      <c r="Y792" s="14">
        <v>0.27203384184320301</v>
      </c>
      <c r="Z792" s="14">
        <v>0.210809379335268</v>
      </c>
      <c r="AA792" s="14">
        <v>0.23351621952599499</v>
      </c>
      <c r="AB792" s="14">
        <v>0.25047117674863101</v>
      </c>
      <c r="AC792" s="14">
        <v>0.27590686605076398</v>
      </c>
      <c r="AD792" s="14">
        <v>0.18693093081627199</v>
      </c>
      <c r="AE792" s="14"/>
      <c r="AF792" s="14">
        <v>0.28164117573960601</v>
      </c>
      <c r="AG792" s="14">
        <v>0.25999681526269502</v>
      </c>
      <c r="AH792" s="14">
        <v>0.19799290407321299</v>
      </c>
      <c r="AI792" s="14">
        <v>0.135045777840029</v>
      </c>
      <c r="AJ792" s="14">
        <v>0.12897961534644001</v>
      </c>
      <c r="AK792" s="14"/>
      <c r="AL792" s="14">
        <v>0.26908682505738502</v>
      </c>
      <c r="AM792" s="14">
        <v>0.267268017067265</v>
      </c>
      <c r="AN792" s="14">
        <v>0.30492593929164802</v>
      </c>
      <c r="AO792" s="14">
        <v>0.27781852541879598</v>
      </c>
      <c r="AP792" s="14">
        <v>0.27761759653160201</v>
      </c>
      <c r="AQ792" s="14">
        <v>0.27415344567682098</v>
      </c>
      <c r="AR792" s="14">
        <v>0.23598828565257299</v>
      </c>
      <c r="AS792" s="14">
        <v>0.25349949948059902</v>
      </c>
      <c r="AT792" s="14">
        <v>0.21719144720217101</v>
      </c>
      <c r="AU792" s="14">
        <v>0.232961498894422</v>
      </c>
      <c r="AV792" s="14">
        <v>0.20809104146881299</v>
      </c>
      <c r="AW792" s="14">
        <v>0.17884734858010401</v>
      </c>
      <c r="AX792" s="14">
        <v>0.17241839494088701</v>
      </c>
      <c r="AY792" s="14">
        <v>0.14634636625821201</v>
      </c>
      <c r="AZ792" s="14">
        <v>0.151712237782129</v>
      </c>
      <c r="BA792" s="14">
        <v>8.8323575961148995E-2</v>
      </c>
      <c r="BB792" s="14"/>
      <c r="BC792" s="14">
        <v>0.146765749472343</v>
      </c>
      <c r="BD792" s="14">
        <v>0.26861841024515398</v>
      </c>
      <c r="BE792" s="14"/>
      <c r="BF792" s="14">
        <v>0.23081787185418801</v>
      </c>
      <c r="BG792" s="14">
        <v>0.236359056356786</v>
      </c>
      <c r="BH792" s="14">
        <v>0.22173168826734699</v>
      </c>
      <c r="BI792" s="14">
        <v>0.23972493207675299</v>
      </c>
      <c r="BJ792" s="14"/>
      <c r="BK792" s="14">
        <v>0.217005141433805</v>
      </c>
      <c r="BL792" s="14">
        <v>0.200094674731599</v>
      </c>
      <c r="BM792" s="14">
        <v>0.22955559817325299</v>
      </c>
      <c r="BN792" s="14">
        <v>0.27718778060049398</v>
      </c>
      <c r="BO792" s="14"/>
      <c r="BP792" s="14">
        <v>0.12665154808170601</v>
      </c>
      <c r="BQ792" s="14">
        <v>0.29462636529401998</v>
      </c>
      <c r="BR792" s="14">
        <v>0.414466861572719</v>
      </c>
      <c r="BS792" s="14">
        <v>0.115003484451609</v>
      </c>
      <c r="BT792" s="14">
        <v>0.32246565344684303</v>
      </c>
    </row>
    <row r="793" spans="2:72" x14ac:dyDescent="0.35">
      <c r="B793" t="s">
        <v>316</v>
      </c>
      <c r="C793" s="14">
        <v>7.6351748999015506E-2</v>
      </c>
      <c r="D793" s="14">
        <v>6.5981956849408996E-2</v>
      </c>
      <c r="E793" s="14">
        <v>8.5598328290055994E-2</v>
      </c>
      <c r="F793" s="14"/>
      <c r="G793" s="14">
        <v>7.1530360666672205E-2</v>
      </c>
      <c r="H793" s="14">
        <v>3.9778607415676799E-2</v>
      </c>
      <c r="I793" s="14">
        <v>5.4634318267460499E-2</v>
      </c>
      <c r="J793" s="14">
        <v>7.4864542053485694E-2</v>
      </c>
      <c r="K793" s="14">
        <v>9.4993197218773695E-2</v>
      </c>
      <c r="L793" s="14">
        <v>0.11569213456879</v>
      </c>
      <c r="M793" s="14"/>
      <c r="N793" s="14">
        <v>5.89883841686306E-2</v>
      </c>
      <c r="O793" s="14">
        <v>7.7594542190923793E-2</v>
      </c>
      <c r="P793" s="14">
        <v>7.1233199383660406E-2</v>
      </c>
      <c r="Q793" s="14">
        <v>9.9002017185121902E-2</v>
      </c>
      <c r="R793" s="14"/>
      <c r="S793" s="14">
        <v>5.2551824956610503E-2</v>
      </c>
      <c r="T793" s="14">
        <v>8.55259796931611E-2</v>
      </c>
      <c r="U793" s="14">
        <v>8.8509880529391197E-2</v>
      </c>
      <c r="V793" s="14">
        <v>8.4052565583196903E-2</v>
      </c>
      <c r="W793" s="14">
        <v>6.3943385152071E-2</v>
      </c>
      <c r="X793" s="14">
        <v>8.3019072993660098E-2</v>
      </c>
      <c r="Y793" s="14">
        <v>8.4331314234929899E-2</v>
      </c>
      <c r="Z793" s="14">
        <v>7.47662027675281E-2</v>
      </c>
      <c r="AA793" s="14">
        <v>7.0426957962769196E-2</v>
      </c>
      <c r="AB793" s="14">
        <v>6.9241210954940999E-2</v>
      </c>
      <c r="AC793" s="14">
        <v>0.102903573751344</v>
      </c>
      <c r="AD793" s="14">
        <v>8.0676981973432593E-2</v>
      </c>
      <c r="AE793" s="14"/>
      <c r="AF793" s="14">
        <v>8.7678947345802394E-2</v>
      </c>
      <c r="AG793" s="14">
        <v>7.9062297350424499E-2</v>
      </c>
      <c r="AH793" s="14">
        <v>6.5076964566186696E-2</v>
      </c>
      <c r="AI793" s="14">
        <v>5.5979060407879797E-2</v>
      </c>
      <c r="AJ793" s="14">
        <v>3.3207398916700902E-2</v>
      </c>
      <c r="AK793" s="14"/>
      <c r="AL793" s="14">
        <v>0.15178158807981801</v>
      </c>
      <c r="AM793" s="14">
        <v>9.0500069865710103E-2</v>
      </c>
      <c r="AN793" s="14">
        <v>9.8740817993502997E-2</v>
      </c>
      <c r="AO793" s="14">
        <v>0.100256280297964</v>
      </c>
      <c r="AP793" s="14">
        <v>9.9108043840501106E-2</v>
      </c>
      <c r="AQ793" s="14">
        <v>7.9916213187166504E-2</v>
      </c>
      <c r="AR793" s="14">
        <v>7.6722128519971497E-2</v>
      </c>
      <c r="AS793" s="14">
        <v>6.5754009403020203E-2</v>
      </c>
      <c r="AT793" s="14">
        <v>8.5311403556281307E-2</v>
      </c>
      <c r="AU793" s="14">
        <v>6.2088138311319603E-2</v>
      </c>
      <c r="AV793" s="14">
        <v>5.8645627178449899E-2</v>
      </c>
      <c r="AW793" s="14">
        <v>7.8924799472630494E-2</v>
      </c>
      <c r="AX793" s="14">
        <v>4.9060031919847001E-2</v>
      </c>
      <c r="AY793" s="14">
        <v>6.4204909774505298E-2</v>
      </c>
      <c r="AZ793" s="14">
        <v>4.0746077501119603E-2</v>
      </c>
      <c r="BA793" s="14">
        <v>2.4546337959427799E-2</v>
      </c>
      <c r="BB793" s="14"/>
      <c r="BC793" s="14">
        <v>4.4359822312176202E-2</v>
      </c>
      <c r="BD793" s="14">
        <v>9.0371867781755794E-2</v>
      </c>
      <c r="BE793" s="14"/>
      <c r="BF793" s="14">
        <v>6.7530740989289503E-2</v>
      </c>
      <c r="BG793" s="14">
        <v>7.2720825004515599E-2</v>
      </c>
      <c r="BH793" s="14">
        <v>7.2482518695090203E-2</v>
      </c>
      <c r="BI793" s="14">
        <v>0.112236432763129</v>
      </c>
      <c r="BJ793" s="14"/>
      <c r="BK793" s="14">
        <v>7.1066968080111495E-2</v>
      </c>
      <c r="BL793" s="14">
        <v>5.4542458083728401E-2</v>
      </c>
      <c r="BM793" s="14">
        <v>6.7951773753560193E-2</v>
      </c>
      <c r="BN793" s="14">
        <v>0.114482223337366</v>
      </c>
      <c r="BO793" s="14"/>
      <c r="BP793" s="14">
        <v>2.9909403004734901E-2</v>
      </c>
      <c r="BQ793" s="14">
        <v>7.5597044539179301E-2</v>
      </c>
      <c r="BR793" s="14">
        <v>0.112300727488982</v>
      </c>
      <c r="BS793" s="14">
        <v>3.7866243555111798E-2</v>
      </c>
      <c r="BT793" s="14">
        <v>0.13940721511580001</v>
      </c>
    </row>
    <row r="794" spans="2:72" x14ac:dyDescent="0.35">
      <c r="B794" t="s">
        <v>102</v>
      </c>
      <c r="C794" s="14">
        <v>4.0533368494291899E-2</v>
      </c>
      <c r="D794" s="14">
        <v>3.7874938521396798E-2</v>
      </c>
      <c r="E794" s="14">
        <v>4.33070585494039E-2</v>
      </c>
      <c r="F794" s="14"/>
      <c r="G794" s="14">
        <v>3.8042076836762299E-2</v>
      </c>
      <c r="H794" s="14">
        <v>2.7539052087332101E-2</v>
      </c>
      <c r="I794" s="14">
        <v>3.6191099747465802E-2</v>
      </c>
      <c r="J794" s="14">
        <v>3.5806490153328499E-2</v>
      </c>
      <c r="K794" s="14">
        <v>5.5951083929099199E-2</v>
      </c>
      <c r="L794" s="14">
        <v>4.9788629998548703E-2</v>
      </c>
      <c r="M794" s="14"/>
      <c r="N794" s="14">
        <v>3.2537793997430203E-2</v>
      </c>
      <c r="O794" s="14">
        <v>3.3244699951267102E-2</v>
      </c>
      <c r="P794" s="14">
        <v>3.2166133467346598E-2</v>
      </c>
      <c r="Q794" s="14">
        <v>6.3172825898519802E-2</v>
      </c>
      <c r="R794" s="14"/>
      <c r="S794" s="14">
        <v>3.3013598507458698E-2</v>
      </c>
      <c r="T794" s="14">
        <v>4.6285641737117397E-2</v>
      </c>
      <c r="U794" s="14">
        <v>5.0351733073749599E-2</v>
      </c>
      <c r="V794" s="14">
        <v>2.8694850881069899E-2</v>
      </c>
      <c r="W794" s="14">
        <v>5.3028963932735498E-2</v>
      </c>
      <c r="X794" s="14">
        <v>3.9452653439955798E-2</v>
      </c>
      <c r="Y794" s="14">
        <v>3.8815748084974101E-2</v>
      </c>
      <c r="Z794" s="14">
        <v>4.7543866253427901E-2</v>
      </c>
      <c r="AA794" s="14">
        <v>4.0168470277155997E-2</v>
      </c>
      <c r="AB794" s="14">
        <v>4.3620783543606503E-2</v>
      </c>
      <c r="AC794" s="14">
        <v>3.0531666940931099E-2</v>
      </c>
      <c r="AD794" s="14">
        <v>3.8095725438342998E-2</v>
      </c>
      <c r="AE794" s="14"/>
      <c r="AF794" s="14">
        <v>5.5729448737420403E-2</v>
      </c>
      <c r="AG794" s="14">
        <v>4.3018213268723099E-2</v>
      </c>
      <c r="AH794" s="14">
        <v>2.8148645881926102E-2</v>
      </c>
      <c r="AI794" s="14">
        <v>2.1848641765417998E-2</v>
      </c>
      <c r="AJ794" s="14">
        <v>3.7294634861107699E-2</v>
      </c>
      <c r="AK794" s="14"/>
      <c r="AL794" s="14">
        <v>0.15260164581646499</v>
      </c>
      <c r="AM794" s="14">
        <v>7.8440975934764498E-2</v>
      </c>
      <c r="AN794" s="14">
        <v>5.5288606280471803E-2</v>
      </c>
      <c r="AO794" s="14">
        <v>5.8616791437713402E-2</v>
      </c>
      <c r="AP794" s="14">
        <v>4.48104695094255E-2</v>
      </c>
      <c r="AQ794" s="14">
        <v>3.10450109851001E-2</v>
      </c>
      <c r="AR794" s="14">
        <v>2.9268434918743098E-2</v>
      </c>
      <c r="AS794" s="14">
        <v>3.1951258344013099E-2</v>
      </c>
      <c r="AT794" s="14">
        <v>3.1951912024418903E-2</v>
      </c>
      <c r="AU794" s="14">
        <v>2.1699479751632601E-2</v>
      </c>
      <c r="AV794" s="14">
        <v>3.3168948666234002E-2</v>
      </c>
      <c r="AW794" s="14">
        <v>2.5913762101722401E-2</v>
      </c>
      <c r="AX794" s="14">
        <v>2.39141509757918E-2</v>
      </c>
      <c r="AY794" s="14">
        <v>2.0717172038291699E-2</v>
      </c>
      <c r="AZ794" s="14">
        <v>3.9658468139733102E-2</v>
      </c>
      <c r="BA794" s="14">
        <v>1.3612699840810601E-2</v>
      </c>
      <c r="BB794" s="14"/>
      <c r="BC794" s="14">
        <v>2.4194340726977001E-2</v>
      </c>
      <c r="BD794" s="14">
        <v>4.7693772190343202E-2</v>
      </c>
      <c r="BE794" s="14"/>
      <c r="BF794" s="14">
        <v>2.33094008336233E-2</v>
      </c>
      <c r="BG794" s="14">
        <v>3.6770927929031798E-2</v>
      </c>
      <c r="BH794" s="14">
        <v>3.7197998281783599E-2</v>
      </c>
      <c r="BI794" s="14">
        <v>9.3762992281437196E-2</v>
      </c>
      <c r="BJ794" s="14"/>
      <c r="BK794" s="14">
        <v>2.84182998637461E-2</v>
      </c>
      <c r="BL794" s="14">
        <v>2.0439288775887701E-2</v>
      </c>
      <c r="BM794" s="14">
        <v>3.6978156495519103E-2</v>
      </c>
      <c r="BN794" s="14">
        <v>7.6627635053174603E-2</v>
      </c>
      <c r="BO794" s="14"/>
      <c r="BP794" s="14">
        <v>1.7258237712667698E-2</v>
      </c>
      <c r="BQ794" s="14">
        <v>3.7997070237597901E-2</v>
      </c>
      <c r="BR794" s="14">
        <v>5.5821773114162997E-2</v>
      </c>
      <c r="BS794" s="14">
        <v>2.14542222022845E-2</v>
      </c>
      <c r="BT794" s="14">
        <v>7.4317183052036898E-2</v>
      </c>
    </row>
    <row r="795" spans="2:72" x14ac:dyDescent="0.35">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row>
    <row r="796" spans="2:72" x14ac:dyDescent="0.35">
      <c r="B796" s="6" t="s">
        <v>325</v>
      </c>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row>
    <row r="797" spans="2:72" x14ac:dyDescent="0.35">
      <c r="B797" s="21" t="s">
        <v>326</v>
      </c>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row>
    <row r="798" spans="2:72" x14ac:dyDescent="0.35">
      <c r="B798" t="s">
        <v>318</v>
      </c>
      <c r="C798" s="14">
        <v>0.40882647117114401</v>
      </c>
      <c r="D798" s="14">
        <v>0.40748207814996101</v>
      </c>
      <c r="E798" s="14">
        <v>0.40968386680171198</v>
      </c>
      <c r="F798" s="14"/>
      <c r="G798" s="14">
        <v>0.47271478646357901</v>
      </c>
      <c r="H798" s="14">
        <v>0.486947570207586</v>
      </c>
      <c r="I798" s="14">
        <v>0.44913584821778801</v>
      </c>
      <c r="J798" s="14">
        <v>0.39758349358164802</v>
      </c>
      <c r="K798" s="14">
        <v>0.37130386238469498</v>
      </c>
      <c r="L798" s="14">
        <v>0.30441034735967698</v>
      </c>
      <c r="M798" s="14"/>
      <c r="N798" s="14">
        <v>0.43203936397001802</v>
      </c>
      <c r="O798" s="14">
        <v>0.41171408388616698</v>
      </c>
      <c r="P798" s="14">
        <v>0.41416903183008402</v>
      </c>
      <c r="Q798" s="14">
        <v>0.37740581064067602</v>
      </c>
      <c r="R798" s="14"/>
      <c r="S798" s="14">
        <v>0.49540432681804802</v>
      </c>
      <c r="T798" s="14">
        <v>0.38653554395905798</v>
      </c>
      <c r="U798" s="14">
        <v>0.34881542157871998</v>
      </c>
      <c r="V798" s="14">
        <v>0.38822321165727702</v>
      </c>
      <c r="W798" s="14">
        <v>0.38168477324933298</v>
      </c>
      <c r="X798" s="14">
        <v>0.43457879674591599</v>
      </c>
      <c r="Y798" s="14">
        <v>0.386027052110191</v>
      </c>
      <c r="Z798" s="14">
        <v>0.43140544358461402</v>
      </c>
      <c r="AA798" s="14">
        <v>0.417997122385244</v>
      </c>
      <c r="AB798" s="14">
        <v>0.38626340491192901</v>
      </c>
      <c r="AC798" s="14">
        <v>0.363331319667898</v>
      </c>
      <c r="AD798" s="14">
        <v>0.45005909064546201</v>
      </c>
      <c r="AE798" s="14"/>
      <c r="AF798" s="14">
        <v>0.36120335498238199</v>
      </c>
      <c r="AG798" s="14">
        <v>0.406336115123276</v>
      </c>
      <c r="AH798" s="14">
        <v>0.43112241107946497</v>
      </c>
      <c r="AI798" s="14">
        <v>0.48551271251912598</v>
      </c>
      <c r="AJ798" s="14">
        <v>0.50540501657458203</v>
      </c>
      <c r="AK798" s="14"/>
      <c r="AL798" s="14">
        <v>0.29007865546190698</v>
      </c>
      <c r="AM798" s="14">
        <v>0.39078569857002299</v>
      </c>
      <c r="AN798" s="14">
        <v>0.36071017603476202</v>
      </c>
      <c r="AO798" s="14">
        <v>0.35651723084168002</v>
      </c>
      <c r="AP798" s="14">
        <v>0.39151141628674602</v>
      </c>
      <c r="AQ798" s="14">
        <v>0.41152118886197298</v>
      </c>
      <c r="AR798" s="14">
        <v>0.38850016762081102</v>
      </c>
      <c r="AS798" s="14">
        <v>0.40736051989378702</v>
      </c>
      <c r="AT798" s="14">
        <v>0.41695450225313102</v>
      </c>
      <c r="AU798" s="14">
        <v>0.40951757667616201</v>
      </c>
      <c r="AV798" s="14">
        <v>0.437117156224753</v>
      </c>
      <c r="AW798" s="14">
        <v>0.43810384589325702</v>
      </c>
      <c r="AX798" s="14">
        <v>0.47543620962711097</v>
      </c>
      <c r="AY798" s="14">
        <v>0.41944724900073599</v>
      </c>
      <c r="AZ798" s="14">
        <v>0.42674975017699401</v>
      </c>
      <c r="BA798" s="14">
        <v>0.49981878316544098</v>
      </c>
      <c r="BB798" s="14"/>
      <c r="BC798" s="14">
        <v>0.46500607196285398</v>
      </c>
      <c r="BD798" s="14">
        <v>0.38420636360535898</v>
      </c>
      <c r="BE798" s="14"/>
      <c r="BF798" s="14">
        <v>0.41144867585950501</v>
      </c>
      <c r="BG798" s="14">
        <v>0.40477941704259901</v>
      </c>
      <c r="BH798" s="14">
        <v>0.43145356670101798</v>
      </c>
      <c r="BI798" s="14">
        <v>0.36889987934497098</v>
      </c>
      <c r="BJ798" s="14"/>
      <c r="BK798" s="14">
        <v>0.38552658383000199</v>
      </c>
      <c r="BL798" s="14">
        <v>0.43189480343741599</v>
      </c>
      <c r="BM798" s="14">
        <v>0.41986626263218202</v>
      </c>
      <c r="BN798" s="14">
        <v>0.39605647804685301</v>
      </c>
      <c r="BO798" s="14"/>
      <c r="BP798" s="14">
        <v>0.49630869629695701</v>
      </c>
      <c r="BQ798" s="14">
        <v>0.334405291249876</v>
      </c>
      <c r="BR798" s="14">
        <v>0.25804971867673399</v>
      </c>
      <c r="BS798" s="14">
        <v>0.48321044648599099</v>
      </c>
      <c r="BT798" s="14">
        <v>0.36691270598396297</v>
      </c>
    </row>
    <row r="799" spans="2:72" x14ac:dyDescent="0.35">
      <c r="B799" t="s">
        <v>319</v>
      </c>
      <c r="C799" s="14">
        <v>0.34809777898329702</v>
      </c>
      <c r="D799" s="14">
        <v>0.35773164982850197</v>
      </c>
      <c r="E799" s="14">
        <v>0.33898438083871502</v>
      </c>
      <c r="F799" s="14"/>
      <c r="G799" s="14">
        <v>0.44617122240725698</v>
      </c>
      <c r="H799" s="14">
        <v>0.52035672943195299</v>
      </c>
      <c r="I799" s="14">
        <v>0.413155511045252</v>
      </c>
      <c r="J799" s="14">
        <v>0.29305375886142798</v>
      </c>
      <c r="K799" s="14">
        <v>0.25571825063773401</v>
      </c>
      <c r="L799" s="14">
        <v>0.19663173681378199</v>
      </c>
      <c r="M799" s="14"/>
      <c r="N799" s="14">
        <v>0.38711765841087098</v>
      </c>
      <c r="O799" s="14">
        <v>0.336922688458138</v>
      </c>
      <c r="P799" s="14">
        <v>0.34320302951988102</v>
      </c>
      <c r="Q799" s="14">
        <v>0.32228086466302103</v>
      </c>
      <c r="R799" s="14"/>
      <c r="S799" s="14">
        <v>0.42619604639772601</v>
      </c>
      <c r="T799" s="14">
        <v>0.329280585755579</v>
      </c>
      <c r="U799" s="14">
        <v>0.27074134934358302</v>
      </c>
      <c r="V799" s="14">
        <v>0.35784564089945098</v>
      </c>
      <c r="W799" s="14">
        <v>0.29444754403581802</v>
      </c>
      <c r="X799" s="14">
        <v>0.36556030539307</v>
      </c>
      <c r="Y799" s="14">
        <v>0.32181796134584101</v>
      </c>
      <c r="Z799" s="14">
        <v>0.38241722458965599</v>
      </c>
      <c r="AA799" s="14">
        <v>0.36721206734651402</v>
      </c>
      <c r="AB799" s="14">
        <v>0.33575202924104303</v>
      </c>
      <c r="AC799" s="14">
        <v>0.30588868621124099</v>
      </c>
      <c r="AD799" s="14">
        <v>0.37674322474502903</v>
      </c>
      <c r="AE799" s="14"/>
      <c r="AF799" s="14">
        <v>0.29618069067178299</v>
      </c>
      <c r="AG799" s="14">
        <v>0.307830730222445</v>
      </c>
      <c r="AH799" s="14">
        <v>0.39829771082730298</v>
      </c>
      <c r="AI799" s="14">
        <v>0.44056988617734</v>
      </c>
      <c r="AJ799" s="14">
        <v>0.49115956874295902</v>
      </c>
      <c r="AK799" s="14"/>
      <c r="AL799" s="14">
        <v>0.192989523071526</v>
      </c>
      <c r="AM799" s="14">
        <v>0.317696263249578</v>
      </c>
      <c r="AN799" s="14">
        <v>0.32092247103238403</v>
      </c>
      <c r="AO799" s="14">
        <v>0.32336271676948303</v>
      </c>
      <c r="AP799" s="14">
        <v>0.30377077484912501</v>
      </c>
      <c r="AQ799" s="14">
        <v>0.33191013958635301</v>
      </c>
      <c r="AR799" s="14">
        <v>0.33893933473801402</v>
      </c>
      <c r="AS799" s="14">
        <v>0.31714170527611202</v>
      </c>
      <c r="AT799" s="14">
        <v>0.34393787226461803</v>
      </c>
      <c r="AU799" s="14">
        <v>0.294521139735891</v>
      </c>
      <c r="AV799" s="14">
        <v>0.38882703024950299</v>
      </c>
      <c r="AW799" s="14">
        <v>0.41689267965499899</v>
      </c>
      <c r="AX799" s="14">
        <v>0.42319180622768698</v>
      </c>
      <c r="AY799" s="14">
        <v>0.35035319541188098</v>
      </c>
      <c r="AZ799" s="14">
        <v>0.401851852692998</v>
      </c>
      <c r="BA799" s="14">
        <v>0.50255349294873997</v>
      </c>
      <c r="BB799" s="14"/>
      <c r="BC799" s="14">
        <v>0.453031682269317</v>
      </c>
      <c r="BD799" s="14">
        <v>0.30211162120018997</v>
      </c>
      <c r="BE799" s="14"/>
      <c r="BF799" s="14">
        <v>0.34032491477135801</v>
      </c>
      <c r="BG799" s="14">
        <v>0.33543806880839999</v>
      </c>
      <c r="BH799" s="14">
        <v>0.39419999270095302</v>
      </c>
      <c r="BI799" s="14">
        <v>0.306232914514174</v>
      </c>
      <c r="BJ799" s="14"/>
      <c r="BK799" s="14">
        <v>0.33973980624864503</v>
      </c>
      <c r="BL799" s="14">
        <v>0.368247184131128</v>
      </c>
      <c r="BM799" s="14">
        <v>0.35832882328545801</v>
      </c>
      <c r="BN799" s="14">
        <v>0.32307985077826201</v>
      </c>
      <c r="BO799" s="14"/>
      <c r="BP799" s="14">
        <v>0.45557453140360099</v>
      </c>
      <c r="BQ799" s="14">
        <v>0.25418530566901099</v>
      </c>
      <c r="BR799" s="14">
        <v>0.158056919134794</v>
      </c>
      <c r="BS799" s="14">
        <v>0.41615007821512601</v>
      </c>
      <c r="BT799" s="14">
        <v>0.32185240379430602</v>
      </c>
    </row>
    <row r="800" spans="2:72" x14ac:dyDescent="0.35">
      <c r="B800" t="s">
        <v>320</v>
      </c>
      <c r="C800" s="14">
        <v>0.25869550000740599</v>
      </c>
      <c r="D800" s="14">
        <v>0.23567364989107401</v>
      </c>
      <c r="E800" s="14">
        <v>0.28032502860257702</v>
      </c>
      <c r="F800" s="14"/>
      <c r="G800" s="14">
        <v>0.37680505988781798</v>
      </c>
      <c r="H800" s="14">
        <v>0.41139971990059099</v>
      </c>
      <c r="I800" s="14">
        <v>0.32916480861467601</v>
      </c>
      <c r="J800" s="14">
        <v>0.22505205436103301</v>
      </c>
      <c r="K800" s="14">
        <v>0.147402494530117</v>
      </c>
      <c r="L800" s="14">
        <v>0.10077089035856</v>
      </c>
      <c r="M800" s="14"/>
      <c r="N800" s="14">
        <v>0.26906703038618701</v>
      </c>
      <c r="O800" s="14">
        <v>0.23815720403588</v>
      </c>
      <c r="P800" s="14">
        <v>0.25460592310315699</v>
      </c>
      <c r="Q800" s="14">
        <v>0.27055150885984203</v>
      </c>
      <c r="R800" s="14"/>
      <c r="S800" s="14">
        <v>0.31314821027907802</v>
      </c>
      <c r="T800" s="14">
        <v>0.23714851547663901</v>
      </c>
      <c r="U800" s="14">
        <v>0.24306312814567599</v>
      </c>
      <c r="V800" s="14">
        <v>0.23466253801405801</v>
      </c>
      <c r="W800" s="14">
        <v>0.221243819979215</v>
      </c>
      <c r="X800" s="14">
        <v>0.310508788962576</v>
      </c>
      <c r="Y800" s="14">
        <v>0.231777217651329</v>
      </c>
      <c r="Z800" s="14">
        <v>0.25336286778037997</v>
      </c>
      <c r="AA800" s="14">
        <v>0.26857859871182699</v>
      </c>
      <c r="AB800" s="14">
        <v>0.23944214123201499</v>
      </c>
      <c r="AC800" s="14">
        <v>0.24225601265424099</v>
      </c>
      <c r="AD800" s="14">
        <v>0.271541701944012</v>
      </c>
      <c r="AE800" s="14"/>
      <c r="AF800" s="14">
        <v>0.23766943728297399</v>
      </c>
      <c r="AG800" s="14">
        <v>0.25274996755698098</v>
      </c>
      <c r="AH800" s="14">
        <v>0.28292039803332603</v>
      </c>
      <c r="AI800" s="14">
        <v>0.30219330192733701</v>
      </c>
      <c r="AJ800" s="14">
        <v>0.35807602046956799</v>
      </c>
      <c r="AK800" s="14"/>
      <c r="AL800" s="14">
        <v>0.282644344995237</v>
      </c>
      <c r="AM800" s="14">
        <v>0.294859463188691</v>
      </c>
      <c r="AN800" s="14">
        <v>0.24689941758825801</v>
      </c>
      <c r="AO800" s="14">
        <v>0.25923481920895602</v>
      </c>
      <c r="AP800" s="14">
        <v>0.247613251847843</v>
      </c>
      <c r="AQ800" s="14">
        <v>0.24526519702022401</v>
      </c>
      <c r="AR800" s="14">
        <v>0.243518869296413</v>
      </c>
      <c r="AS800" s="14">
        <v>0.225203276023102</v>
      </c>
      <c r="AT800" s="14">
        <v>0.24127708309399701</v>
      </c>
      <c r="AU800" s="14">
        <v>0.23570701276015099</v>
      </c>
      <c r="AV800" s="14">
        <v>0.257614133653361</v>
      </c>
      <c r="AW800" s="14">
        <v>0.30474931281471901</v>
      </c>
      <c r="AX800" s="14">
        <v>0.28026821931246898</v>
      </c>
      <c r="AY800" s="14">
        <v>0.27723588242229902</v>
      </c>
      <c r="AZ800" s="14">
        <v>0.27289342445924197</v>
      </c>
      <c r="BA800" s="14">
        <v>0.33962778039452801</v>
      </c>
      <c r="BB800" s="14"/>
      <c r="BC800" s="14">
        <v>0.340342992298452</v>
      </c>
      <c r="BD800" s="14">
        <v>0.22291436211475699</v>
      </c>
      <c r="BE800" s="14"/>
      <c r="BF800" s="14">
        <v>0.170809319043769</v>
      </c>
      <c r="BG800" s="14">
        <v>0.23645762461203601</v>
      </c>
      <c r="BH800" s="14">
        <v>0.350886393954154</v>
      </c>
      <c r="BI800" s="14">
        <v>0.32260069129837499</v>
      </c>
      <c r="BJ800" s="14"/>
      <c r="BK800" s="14">
        <v>0.17132624457979401</v>
      </c>
      <c r="BL800" s="14">
        <v>0.225917190123854</v>
      </c>
      <c r="BM800" s="14">
        <v>0.300682292643839</v>
      </c>
      <c r="BN800" s="14">
        <v>0.312271381341514</v>
      </c>
      <c r="BO800" s="14"/>
      <c r="BP800" s="14">
        <v>0.40841542426037802</v>
      </c>
      <c r="BQ800" s="14">
        <v>0.11737078119252101</v>
      </c>
      <c r="BR800" s="14">
        <v>6.2658265437660302E-2</v>
      </c>
      <c r="BS800" s="14">
        <v>0.20440693859724901</v>
      </c>
      <c r="BT800" s="14">
        <v>0.34182092108795997</v>
      </c>
    </row>
    <row r="801" spans="2:72" x14ac:dyDescent="0.35">
      <c r="B801" t="s">
        <v>321</v>
      </c>
      <c r="C801" s="14">
        <v>0.218531089145727</v>
      </c>
      <c r="D801" s="14">
        <v>0.25446397902905499</v>
      </c>
      <c r="E801" s="14">
        <v>0.18370860611574699</v>
      </c>
      <c r="F801" s="14"/>
      <c r="G801" s="14">
        <v>0.37339206478131998</v>
      </c>
      <c r="H801" s="14">
        <v>0.37501903598161002</v>
      </c>
      <c r="I801" s="14">
        <v>0.30265087111400102</v>
      </c>
      <c r="J801" s="14">
        <v>0.19299528601600599</v>
      </c>
      <c r="K801" s="14">
        <v>9.5238036564897502E-2</v>
      </c>
      <c r="L801" s="14">
        <v>2.3532317320782901E-2</v>
      </c>
      <c r="M801" s="14"/>
      <c r="N801" s="14">
        <v>0.28512682531140299</v>
      </c>
      <c r="O801" s="14">
        <v>0.18869379259011199</v>
      </c>
      <c r="P801" s="14">
        <v>0.22366857434241999</v>
      </c>
      <c r="Q801" s="14">
        <v>0.17540818610323999</v>
      </c>
      <c r="R801" s="14"/>
      <c r="S801" s="14">
        <v>0.34767122728437599</v>
      </c>
      <c r="T801" s="14">
        <v>0.19090878611770101</v>
      </c>
      <c r="U801" s="14">
        <v>0.17600428521631201</v>
      </c>
      <c r="V801" s="14">
        <v>0.19337198993176299</v>
      </c>
      <c r="W801" s="14">
        <v>0.17551191258543899</v>
      </c>
      <c r="X801" s="14">
        <v>0.240547633792556</v>
      </c>
      <c r="Y801" s="14">
        <v>0.18240253307333501</v>
      </c>
      <c r="Z801" s="14">
        <v>0.18701310971031901</v>
      </c>
      <c r="AA801" s="14">
        <v>0.23682906919743699</v>
      </c>
      <c r="AB801" s="14">
        <v>0.17177398861152501</v>
      </c>
      <c r="AC801" s="14">
        <v>0.190121711284021</v>
      </c>
      <c r="AD801" s="14">
        <v>0.21777031929394899</v>
      </c>
      <c r="AE801" s="14"/>
      <c r="AF801" s="14">
        <v>0.15900285250859</v>
      </c>
      <c r="AG801" s="14">
        <v>0.203480686845008</v>
      </c>
      <c r="AH801" s="14">
        <v>0.26340470110280001</v>
      </c>
      <c r="AI801" s="14">
        <v>0.35243820331869502</v>
      </c>
      <c r="AJ801" s="14">
        <v>0.33840471143077</v>
      </c>
      <c r="AK801" s="14"/>
      <c r="AL801" s="14">
        <v>0.219830150429075</v>
      </c>
      <c r="AM801" s="14">
        <v>0.18555225815072901</v>
      </c>
      <c r="AN801" s="14">
        <v>0.182641603506844</v>
      </c>
      <c r="AO801" s="14">
        <v>0.153507531224372</v>
      </c>
      <c r="AP801" s="14">
        <v>0.17578387616006</v>
      </c>
      <c r="AQ801" s="14">
        <v>0.194930540866353</v>
      </c>
      <c r="AR801" s="14">
        <v>0.20215480292229401</v>
      </c>
      <c r="AS801" s="14">
        <v>0.174891110460484</v>
      </c>
      <c r="AT801" s="14">
        <v>0.22118325706736799</v>
      </c>
      <c r="AU801" s="14">
        <v>0.192793668401361</v>
      </c>
      <c r="AV801" s="14">
        <v>0.231076097739811</v>
      </c>
      <c r="AW801" s="14">
        <v>0.25024535302745499</v>
      </c>
      <c r="AX801" s="14">
        <v>0.324478677541576</v>
      </c>
      <c r="AY801" s="14">
        <v>0.26891112380389498</v>
      </c>
      <c r="AZ801" s="14">
        <v>0.34558506443168402</v>
      </c>
      <c r="BA801" s="14">
        <v>0.40565791484741898</v>
      </c>
      <c r="BB801" s="14"/>
      <c r="BC801" s="14">
        <v>0.35037964968833502</v>
      </c>
      <c r="BD801" s="14">
        <v>0.16074987145804301</v>
      </c>
      <c r="BE801" s="14"/>
      <c r="BF801" s="14">
        <v>0.201013907245507</v>
      </c>
      <c r="BG801" s="14">
        <v>0.20446586840949199</v>
      </c>
      <c r="BH801" s="14">
        <v>0.26357025075780999</v>
      </c>
      <c r="BI801" s="14">
        <v>0.20330480707446399</v>
      </c>
      <c r="BJ801" s="14"/>
      <c r="BK801" s="14">
        <v>0.217894167241375</v>
      </c>
      <c r="BL801" s="14">
        <v>0.247916315067263</v>
      </c>
      <c r="BM801" s="14">
        <v>0.24131452281124</v>
      </c>
      <c r="BN801" s="14">
        <v>0.156777344985018</v>
      </c>
      <c r="BO801" s="14"/>
      <c r="BP801" s="14">
        <v>0.353664763041732</v>
      </c>
      <c r="BQ801" s="14">
        <v>0.128466221506912</v>
      </c>
      <c r="BR801" s="14">
        <v>1.6622401256973399E-2</v>
      </c>
      <c r="BS801" s="14">
        <v>0.30065108872283902</v>
      </c>
      <c r="BT801" s="14">
        <v>0.15726325675396599</v>
      </c>
    </row>
    <row r="802" spans="2:72" x14ac:dyDescent="0.35">
      <c r="B802" t="s">
        <v>322</v>
      </c>
      <c r="C802" s="14">
        <v>0.211146254336469</v>
      </c>
      <c r="D802" s="14">
        <v>0.19588669313138299</v>
      </c>
      <c r="E802" s="14">
        <v>0.225774022722945</v>
      </c>
      <c r="F802" s="14"/>
      <c r="G802" s="14">
        <v>7.1852182171948803E-2</v>
      </c>
      <c r="H802" s="14">
        <v>5.2073323038906598E-2</v>
      </c>
      <c r="I802" s="14">
        <v>0.10394805655419199</v>
      </c>
      <c r="J802" s="14">
        <v>0.22198563116291301</v>
      </c>
      <c r="K802" s="14">
        <v>0.30898864242255702</v>
      </c>
      <c r="L802" s="14">
        <v>0.445725366777798</v>
      </c>
      <c r="M802" s="14"/>
      <c r="N802" s="14">
        <v>0.16507311928313101</v>
      </c>
      <c r="O802" s="14">
        <v>0.24742506988310201</v>
      </c>
      <c r="P802" s="14">
        <v>0.182474980462425</v>
      </c>
      <c r="Q802" s="14">
        <v>0.24620602110502701</v>
      </c>
      <c r="R802" s="14"/>
      <c r="S802" s="14">
        <v>0.10721842627733499</v>
      </c>
      <c r="T802" s="14">
        <v>0.25615264413514299</v>
      </c>
      <c r="U802" s="14">
        <v>0.25658181276374997</v>
      </c>
      <c r="V802" s="14">
        <v>0.224052741550375</v>
      </c>
      <c r="W802" s="14">
        <v>0.22724939957892101</v>
      </c>
      <c r="X802" s="14">
        <v>0.176909456717772</v>
      </c>
      <c r="Y802" s="14">
        <v>0.24914600761219999</v>
      </c>
      <c r="Z802" s="14">
        <v>0.20525326249798401</v>
      </c>
      <c r="AA802" s="14">
        <v>0.19226939048330399</v>
      </c>
      <c r="AB802" s="14">
        <v>0.25954472531765399</v>
      </c>
      <c r="AC802" s="14">
        <v>0.25781033986942897</v>
      </c>
      <c r="AD802" s="14">
        <v>0.15886674533855399</v>
      </c>
      <c r="AE802" s="14"/>
      <c r="AF802" s="14">
        <v>0.26723556592901798</v>
      </c>
      <c r="AG802" s="14">
        <v>0.22240764363653301</v>
      </c>
      <c r="AH802" s="14">
        <v>0.17860837810990299</v>
      </c>
      <c r="AI802" s="14">
        <v>0.104870696527899</v>
      </c>
      <c r="AJ802" s="14">
        <v>0.105434891113504</v>
      </c>
      <c r="AK802" s="14"/>
      <c r="AL802" s="14">
        <v>0.25439246666403098</v>
      </c>
      <c r="AM802" s="14">
        <v>0.19249646235427301</v>
      </c>
      <c r="AN802" s="14">
        <v>0.28698034270772099</v>
      </c>
      <c r="AO802" s="14">
        <v>0.27196823756678001</v>
      </c>
      <c r="AP802" s="14">
        <v>0.212817175216028</v>
      </c>
      <c r="AQ802" s="14">
        <v>0.24334861527436299</v>
      </c>
      <c r="AR802" s="14">
        <v>0.21788413960591499</v>
      </c>
      <c r="AS802" s="14">
        <v>0.23112068845836301</v>
      </c>
      <c r="AT802" s="14">
        <v>0.23469481173387799</v>
      </c>
      <c r="AU802" s="14">
        <v>0.20191136754465899</v>
      </c>
      <c r="AV802" s="14">
        <v>0.173839320255542</v>
      </c>
      <c r="AW802" s="14">
        <v>0.16554859949449</v>
      </c>
      <c r="AX802" s="14">
        <v>0.14058868586488299</v>
      </c>
      <c r="AY802" s="14">
        <v>0.20447212452868499</v>
      </c>
      <c r="AZ802" s="14">
        <v>0.13153341212578401</v>
      </c>
      <c r="BA802" s="14">
        <v>8.0982955796680994E-2</v>
      </c>
      <c r="BB802" s="14"/>
      <c r="BC802" s="14">
        <v>7.7264998028445803E-2</v>
      </c>
      <c r="BD802" s="14">
        <v>0.269818279144313</v>
      </c>
      <c r="BE802" s="14"/>
      <c r="BF802" s="14">
        <v>0.26671334034423599</v>
      </c>
      <c r="BG802" s="14">
        <v>0.23777824704207301</v>
      </c>
      <c r="BH802" s="14">
        <v>0.13693627606872999</v>
      </c>
      <c r="BI802" s="14">
        <v>0.16998907470711</v>
      </c>
      <c r="BJ802" s="14"/>
      <c r="BK802" s="14">
        <v>0.257788658543885</v>
      </c>
      <c r="BL802" s="14">
        <v>0.194699634632546</v>
      </c>
      <c r="BM802" s="14">
        <v>0.18540499401883201</v>
      </c>
      <c r="BN802" s="14">
        <v>0.217125440041501</v>
      </c>
      <c r="BO802" s="14"/>
      <c r="BP802" s="14">
        <v>6.2905571287397405E-2</v>
      </c>
      <c r="BQ802" s="14">
        <v>0.31887892156425202</v>
      </c>
      <c r="BR802" s="14">
        <v>0.52482130627281198</v>
      </c>
      <c r="BS802" s="14">
        <v>0.153168187891117</v>
      </c>
      <c r="BT802" s="14">
        <v>0.20720641400929199</v>
      </c>
    </row>
    <row r="803" spans="2:72" x14ac:dyDescent="0.35">
      <c r="B803" t="s">
        <v>323</v>
      </c>
      <c r="C803" s="14">
        <v>0.20467563038853101</v>
      </c>
      <c r="D803" s="14">
        <v>0.23285280309015499</v>
      </c>
      <c r="E803" s="14">
        <v>0.177331272481656</v>
      </c>
      <c r="F803" s="14"/>
      <c r="G803" s="14">
        <v>0.298678738290653</v>
      </c>
      <c r="H803" s="14">
        <v>0.33727737525384999</v>
      </c>
      <c r="I803" s="14">
        <v>0.27049930303774999</v>
      </c>
      <c r="J803" s="14">
        <v>0.20576315848614399</v>
      </c>
      <c r="K803" s="14">
        <v>0.12976737717998099</v>
      </c>
      <c r="L803" s="14">
        <v>3.02740691121204E-2</v>
      </c>
      <c r="M803" s="14"/>
      <c r="N803" s="14">
        <v>0.27855724528576398</v>
      </c>
      <c r="O803" s="14">
        <v>0.19861991563951101</v>
      </c>
      <c r="P803" s="14">
        <v>0.20048396559097101</v>
      </c>
      <c r="Q803" s="14">
        <v>0.13596808040944999</v>
      </c>
      <c r="R803" s="14"/>
      <c r="S803" s="14">
        <v>0.31424317800130003</v>
      </c>
      <c r="T803" s="14">
        <v>0.174082937035032</v>
      </c>
      <c r="U803" s="14">
        <v>0.17476095802580099</v>
      </c>
      <c r="V803" s="14">
        <v>0.18819490115934001</v>
      </c>
      <c r="W803" s="14">
        <v>0.17712256658229</v>
      </c>
      <c r="X803" s="14">
        <v>0.211559481124628</v>
      </c>
      <c r="Y803" s="14">
        <v>0.175472786195768</v>
      </c>
      <c r="Z803" s="14">
        <v>0.19331941600554001</v>
      </c>
      <c r="AA803" s="14">
        <v>0.22913854074430501</v>
      </c>
      <c r="AB803" s="14">
        <v>0.17143756051339801</v>
      </c>
      <c r="AC803" s="14">
        <v>0.155075359593356</v>
      </c>
      <c r="AD803" s="14">
        <v>0.18452070922776401</v>
      </c>
      <c r="AE803" s="14"/>
      <c r="AF803" s="14">
        <v>0.132402697132884</v>
      </c>
      <c r="AG803" s="14">
        <v>0.17679013332830301</v>
      </c>
      <c r="AH803" s="14">
        <v>0.25983763286523898</v>
      </c>
      <c r="AI803" s="14">
        <v>0.32049351188679498</v>
      </c>
      <c r="AJ803" s="14">
        <v>0.40116487590802002</v>
      </c>
      <c r="AK803" s="14"/>
      <c r="AL803" s="14">
        <v>0.12681256434551799</v>
      </c>
      <c r="AM803" s="14">
        <v>0.13690483742746001</v>
      </c>
      <c r="AN803" s="14">
        <v>0.121534997724548</v>
      </c>
      <c r="AO803" s="14">
        <v>0.120961057689809</v>
      </c>
      <c r="AP803" s="14">
        <v>0.14794247487831</v>
      </c>
      <c r="AQ803" s="14">
        <v>0.162833991728003</v>
      </c>
      <c r="AR803" s="14">
        <v>0.205640944990717</v>
      </c>
      <c r="AS803" s="14">
        <v>0.17459394686864299</v>
      </c>
      <c r="AT803" s="14">
        <v>0.208366020636293</v>
      </c>
      <c r="AU803" s="14">
        <v>0.228945023545051</v>
      </c>
      <c r="AV803" s="14">
        <v>0.24071714264049501</v>
      </c>
      <c r="AW803" s="14">
        <v>0.26092989877360301</v>
      </c>
      <c r="AX803" s="14">
        <v>0.35218703834335702</v>
      </c>
      <c r="AY803" s="14">
        <v>0.29469186227280098</v>
      </c>
      <c r="AZ803" s="14">
        <v>0.336971888013405</v>
      </c>
      <c r="BA803" s="14">
        <v>0.37296987337326098</v>
      </c>
      <c r="BB803" s="14"/>
      <c r="BC803" s="14">
        <v>0.32606530855085902</v>
      </c>
      <c r="BD803" s="14">
        <v>0.151477905740876</v>
      </c>
      <c r="BE803" s="14"/>
      <c r="BF803" s="14">
        <v>0.20944391355592701</v>
      </c>
      <c r="BG803" s="14">
        <v>0.185259315513775</v>
      </c>
      <c r="BH803" s="14">
        <v>0.22531340606686201</v>
      </c>
      <c r="BI803" s="14">
        <v>0.20338477152557799</v>
      </c>
      <c r="BJ803" s="14"/>
      <c r="BK803" s="14">
        <v>0.215526523335861</v>
      </c>
      <c r="BL803" s="14">
        <v>0.24859866950541301</v>
      </c>
      <c r="BM803" s="14">
        <v>0.210825980748194</v>
      </c>
      <c r="BN803" s="14">
        <v>0.14524174359274999</v>
      </c>
      <c r="BO803" s="14"/>
      <c r="BP803" s="14">
        <v>0.308940816102802</v>
      </c>
      <c r="BQ803" s="14">
        <v>0.15153285432142699</v>
      </c>
      <c r="BR803" s="14">
        <v>2.20441010473417E-2</v>
      </c>
      <c r="BS803" s="14">
        <v>0.28477251960887001</v>
      </c>
      <c r="BT803" s="14">
        <v>0.14203308104437201</v>
      </c>
    </row>
    <row r="804" spans="2:72" x14ac:dyDescent="0.35">
      <c r="B804" t="s">
        <v>324</v>
      </c>
      <c r="C804" s="14">
        <v>0.10590393797256201</v>
      </c>
      <c r="D804" s="14">
        <v>0.103281593282315</v>
      </c>
      <c r="E804" s="14">
        <v>0.108450902729526</v>
      </c>
      <c r="F804" s="14"/>
      <c r="G804" s="14">
        <v>3.1066199804479801E-2</v>
      </c>
      <c r="H804" s="14">
        <v>0.19377016739257699</v>
      </c>
      <c r="I804" s="14">
        <v>0.24914089354346999</v>
      </c>
      <c r="J804" s="14">
        <v>0.121244816660088</v>
      </c>
      <c r="K804" s="14">
        <v>3.4260911234168502E-2</v>
      </c>
      <c r="L804" s="14">
        <v>2.9229390119846601E-3</v>
      </c>
      <c r="M804" s="14"/>
      <c r="N804" s="14">
        <v>0.16192501471409601</v>
      </c>
      <c r="O804" s="14">
        <v>9.3474749475884703E-2</v>
      </c>
      <c r="P804" s="14">
        <v>9.8051397943151902E-2</v>
      </c>
      <c r="Q804" s="14">
        <v>6.6850221609503893E-2</v>
      </c>
      <c r="R804" s="14"/>
      <c r="S804" s="14">
        <v>0.14715336319321301</v>
      </c>
      <c r="T804" s="14">
        <v>9.3144415685891394E-2</v>
      </c>
      <c r="U804" s="14">
        <v>7.9032899169862406E-2</v>
      </c>
      <c r="V804" s="14">
        <v>9.7522511371773798E-2</v>
      </c>
      <c r="W804" s="14">
        <v>8.1114570227708793E-2</v>
      </c>
      <c r="X804" s="14">
        <v>0.12651908355049901</v>
      </c>
      <c r="Y804" s="14">
        <v>0.101150086916714</v>
      </c>
      <c r="Z804" s="14">
        <v>0.110252972987957</v>
      </c>
      <c r="AA804" s="14">
        <v>0.118551516029187</v>
      </c>
      <c r="AB804" s="14">
        <v>8.8784767913677204E-2</v>
      </c>
      <c r="AC804" s="14">
        <v>8.1455825789052E-2</v>
      </c>
      <c r="AD804" s="14">
        <v>0.11413721315528599</v>
      </c>
      <c r="AE804" s="14"/>
      <c r="AF804" s="14">
        <v>7.2544737313990498E-2</v>
      </c>
      <c r="AG804" s="14">
        <v>7.2636071743455793E-2</v>
      </c>
      <c r="AH804" s="14">
        <v>0.13213935292967699</v>
      </c>
      <c r="AI804" s="14">
        <v>0.19565523028139101</v>
      </c>
      <c r="AJ804" s="14">
        <v>0.28762141024106702</v>
      </c>
      <c r="AK804" s="14"/>
      <c r="AL804" s="14">
        <v>5.0456978821942999E-2</v>
      </c>
      <c r="AM804" s="14">
        <v>4.3729003388810798E-2</v>
      </c>
      <c r="AN804" s="14">
        <v>6.0905586384725902E-2</v>
      </c>
      <c r="AO804" s="14">
        <v>6.0103679477975402E-2</v>
      </c>
      <c r="AP804" s="14">
        <v>6.7993667547232697E-2</v>
      </c>
      <c r="AQ804" s="14">
        <v>8.0032366751879205E-2</v>
      </c>
      <c r="AR804" s="14">
        <v>9.2330016158992806E-2</v>
      </c>
      <c r="AS804" s="14">
        <v>8.0693554050746005E-2</v>
      </c>
      <c r="AT804" s="14">
        <v>9.9414643181215803E-2</v>
      </c>
      <c r="AU804" s="14">
        <v>0.11089725532502601</v>
      </c>
      <c r="AV804" s="14">
        <v>0.122580500713335</v>
      </c>
      <c r="AW804" s="14">
        <v>0.139819587440149</v>
      </c>
      <c r="AX804" s="14">
        <v>0.17448051666737399</v>
      </c>
      <c r="AY804" s="14">
        <v>0.16318677859088601</v>
      </c>
      <c r="AZ804" s="14">
        <v>0.17315702445953501</v>
      </c>
      <c r="BA804" s="14">
        <v>0.29829745654178202</v>
      </c>
      <c r="BB804" s="14"/>
      <c r="BC804" s="14">
        <v>0.347561735026088</v>
      </c>
      <c r="BD804" s="14">
        <v>0</v>
      </c>
      <c r="BE804" s="14"/>
      <c r="BF804" s="14">
        <v>9.4098972696794306E-2</v>
      </c>
      <c r="BG804" s="14">
        <v>9.4029549857827105E-2</v>
      </c>
      <c r="BH804" s="14">
        <v>0.13653385623171499</v>
      </c>
      <c r="BI804" s="14">
        <v>0.10122461887048</v>
      </c>
      <c r="BJ804" s="14"/>
      <c r="BK804" s="14">
        <v>9.1409395507129704E-2</v>
      </c>
      <c r="BL804" s="14">
        <v>0.101824999408433</v>
      </c>
      <c r="BM804" s="14">
        <v>0.125113572446448</v>
      </c>
      <c r="BN804" s="14">
        <v>9.3630295914377007E-2</v>
      </c>
      <c r="BO804" s="14"/>
      <c r="BP804" s="14">
        <v>0.15361592071362401</v>
      </c>
      <c r="BQ804" s="14">
        <v>6.7388947855487893E-2</v>
      </c>
      <c r="BR804" s="14">
        <v>1.15136623406982E-3</v>
      </c>
      <c r="BS804" s="14">
        <v>0.16065578111034001</v>
      </c>
      <c r="BT804" s="14">
        <v>7.7165936137361696E-2</v>
      </c>
    </row>
    <row r="805" spans="2:72" x14ac:dyDescent="0.35">
      <c r="B805" t="s">
        <v>102</v>
      </c>
      <c r="C805" s="14">
        <v>4.94308670534538E-2</v>
      </c>
      <c r="D805" s="14">
        <v>4.6960962510960901E-2</v>
      </c>
      <c r="E805" s="14">
        <v>5.20601597167719E-2</v>
      </c>
      <c r="F805" s="14"/>
      <c r="G805" s="14">
        <v>2.84368898682936E-2</v>
      </c>
      <c r="H805" s="14">
        <v>2.39131853658805E-2</v>
      </c>
      <c r="I805" s="14">
        <v>4.4088161440551499E-2</v>
      </c>
      <c r="J805" s="14">
        <v>6.68076137042867E-2</v>
      </c>
      <c r="K805" s="14">
        <v>6.0116348554074203E-2</v>
      </c>
      <c r="L805" s="14">
        <v>6.7179910222619807E-2</v>
      </c>
      <c r="M805" s="14"/>
      <c r="N805" s="14">
        <v>3.5904499518233102E-2</v>
      </c>
      <c r="O805" s="14">
        <v>4.4333934633014799E-2</v>
      </c>
      <c r="P805" s="14">
        <v>4.9855225384485599E-2</v>
      </c>
      <c r="Q805" s="14">
        <v>6.9196687751384198E-2</v>
      </c>
      <c r="R805" s="14"/>
      <c r="S805" s="14">
        <v>4.1131486693893798E-2</v>
      </c>
      <c r="T805" s="14">
        <v>4.6684866267560299E-2</v>
      </c>
      <c r="U805" s="14">
        <v>5.7441394255874599E-2</v>
      </c>
      <c r="V805" s="14">
        <v>5.4089668741617997E-2</v>
      </c>
      <c r="W805" s="14">
        <v>6.6448136382211406E-2</v>
      </c>
      <c r="X805" s="14">
        <v>4.1787383750412202E-2</v>
      </c>
      <c r="Y805" s="14">
        <v>5.1999608025937401E-2</v>
      </c>
      <c r="Z805" s="14">
        <v>3.8814373226292297E-2</v>
      </c>
      <c r="AA805" s="14">
        <v>4.2644583082882798E-2</v>
      </c>
      <c r="AB805" s="14">
        <v>4.9729481730448701E-2</v>
      </c>
      <c r="AC805" s="14">
        <v>6.2599296835751106E-2</v>
      </c>
      <c r="AD805" s="14">
        <v>5.7337163575764599E-2</v>
      </c>
      <c r="AE805" s="14"/>
      <c r="AF805" s="14">
        <v>6.4030423246540805E-2</v>
      </c>
      <c r="AG805" s="14">
        <v>5.3671146268432703E-2</v>
      </c>
      <c r="AH805" s="14">
        <v>3.6769272948913599E-2</v>
      </c>
      <c r="AI805" s="14">
        <v>3.1573445996933E-2</v>
      </c>
      <c r="AJ805" s="14">
        <v>1.6775355268845198E-2</v>
      </c>
      <c r="AK805" s="14"/>
      <c r="AL805" s="14">
        <v>0.16492705643584199</v>
      </c>
      <c r="AM805" s="14">
        <v>8.3847309328271599E-2</v>
      </c>
      <c r="AN805" s="14">
        <v>4.2912067811157598E-2</v>
      </c>
      <c r="AO805" s="14">
        <v>5.4302637322040999E-2</v>
      </c>
      <c r="AP805" s="14">
        <v>7.4548348423612298E-2</v>
      </c>
      <c r="AQ805" s="14">
        <v>3.5862187489910102E-2</v>
      </c>
      <c r="AR805" s="14">
        <v>5.3443636683095201E-2</v>
      </c>
      <c r="AS805" s="14">
        <v>4.5473727976211402E-2</v>
      </c>
      <c r="AT805" s="14">
        <v>3.5417255719500301E-2</v>
      </c>
      <c r="AU805" s="14">
        <v>3.5548392628066701E-2</v>
      </c>
      <c r="AV805" s="14">
        <v>3.474692165657E-2</v>
      </c>
      <c r="AW805" s="14">
        <v>3.7761169675685401E-2</v>
      </c>
      <c r="AX805" s="14">
        <v>1.8588682259624501E-2</v>
      </c>
      <c r="AY805" s="14">
        <v>3.8991626933600199E-2</v>
      </c>
      <c r="AZ805" s="14">
        <v>4.68585447685443E-2</v>
      </c>
      <c r="BA805" s="14">
        <v>2.0278700191508001E-2</v>
      </c>
      <c r="BB805" s="14"/>
      <c r="BC805" s="14">
        <v>2.6315777780765302E-2</v>
      </c>
      <c r="BD805" s="14">
        <v>5.9560807036407502E-2</v>
      </c>
      <c r="BE805" s="14"/>
      <c r="BF805" s="14">
        <v>4.0872991655586097E-2</v>
      </c>
      <c r="BG805" s="14">
        <v>4.5487000932633602E-2</v>
      </c>
      <c r="BH805" s="14">
        <v>3.7189315021106902E-2</v>
      </c>
      <c r="BI805" s="14">
        <v>0.102069885666191</v>
      </c>
      <c r="BJ805" s="14"/>
      <c r="BK805" s="14">
        <v>4.2692169713822101E-2</v>
      </c>
      <c r="BL805" s="14">
        <v>4.0084249679487302E-2</v>
      </c>
      <c r="BM805" s="14">
        <v>3.9240166304377003E-2</v>
      </c>
      <c r="BN805" s="14">
        <v>8.1348249374697201E-2</v>
      </c>
      <c r="BO805" s="14"/>
      <c r="BP805" s="14">
        <v>2.16184419566284E-2</v>
      </c>
      <c r="BQ805" s="14">
        <v>6.4955705896496296E-2</v>
      </c>
      <c r="BR805" s="14">
        <v>6.0207892421716203E-2</v>
      </c>
      <c r="BS805" s="14">
        <v>3.7064882145405598E-2</v>
      </c>
      <c r="BT805" s="14">
        <v>7.1515457600368398E-2</v>
      </c>
    </row>
    <row r="806" spans="2:72" x14ac:dyDescent="0.35">
      <c r="B806" t="s">
        <v>166</v>
      </c>
      <c r="C806" s="14">
        <v>2.5218792841413901E-2</v>
      </c>
      <c r="D806" s="14">
        <v>2.5623043129470901E-2</v>
      </c>
      <c r="E806" s="14">
        <v>2.4936445177448901E-2</v>
      </c>
      <c r="F806" s="14"/>
      <c r="G806" s="14">
        <v>3.40638904071896E-3</v>
      </c>
      <c r="H806" s="14">
        <v>5.4669227141838196E-3</v>
      </c>
      <c r="I806" s="14">
        <v>8.0089366229611596E-3</v>
      </c>
      <c r="J806" s="14">
        <v>1.7801445189812401E-2</v>
      </c>
      <c r="K806" s="14">
        <v>4.84262874747503E-2</v>
      </c>
      <c r="L806" s="14">
        <v>6.0210473373141199E-2</v>
      </c>
      <c r="M806" s="14"/>
      <c r="N806" s="14">
        <v>3.5980222010404399E-2</v>
      </c>
      <c r="O806" s="14">
        <v>2.3689046287400001E-2</v>
      </c>
      <c r="P806" s="14">
        <v>2.2528283523334299E-2</v>
      </c>
      <c r="Q806" s="14">
        <v>1.6945456708851399E-2</v>
      </c>
      <c r="R806" s="14"/>
      <c r="S806" s="14">
        <v>1.6998149043180401E-2</v>
      </c>
      <c r="T806" s="14">
        <v>2.4994958716641098E-2</v>
      </c>
      <c r="U806" s="14">
        <v>4.2429395317818197E-2</v>
      </c>
      <c r="V806" s="14">
        <v>2.2717645817284401E-2</v>
      </c>
      <c r="W806" s="14">
        <v>2.6367272323963398E-2</v>
      </c>
      <c r="X806" s="14">
        <v>1.58225058915306E-2</v>
      </c>
      <c r="Y806" s="14">
        <v>2.4824123611915001E-2</v>
      </c>
      <c r="Z806" s="14">
        <v>1.4861991381379201E-2</v>
      </c>
      <c r="AA806" s="14">
        <v>2.2705058428172699E-2</v>
      </c>
      <c r="AB806" s="14">
        <v>2.6886889890124398E-2</v>
      </c>
      <c r="AC806" s="14">
        <v>4.5591841075942101E-2</v>
      </c>
      <c r="AD806" s="14">
        <v>3.68128020522792E-2</v>
      </c>
      <c r="AE806" s="14"/>
      <c r="AF806" s="14">
        <v>1.4548532545849599E-2</v>
      </c>
      <c r="AG806" s="14">
        <v>2.2730718234779599E-2</v>
      </c>
      <c r="AH806" s="14">
        <v>2.75973874092032E-2</v>
      </c>
      <c r="AI806" s="14">
        <v>3.48907408169861E-2</v>
      </c>
      <c r="AJ806" s="14">
        <v>3.57872208643914E-2</v>
      </c>
      <c r="AK806" s="14"/>
      <c r="AL806" s="14">
        <v>0</v>
      </c>
      <c r="AM806" s="14">
        <v>1.4512449563992001E-2</v>
      </c>
      <c r="AN806" s="14">
        <v>2.41321664777219E-2</v>
      </c>
      <c r="AO806" s="14">
        <v>2.8068993937092501E-2</v>
      </c>
      <c r="AP806" s="14">
        <v>2.6514889079732901E-2</v>
      </c>
      <c r="AQ806" s="14">
        <v>1.7631692556758699E-2</v>
      </c>
      <c r="AR806" s="14">
        <v>2.2433570210511102E-2</v>
      </c>
      <c r="AS806" s="14">
        <v>3.8609219715479502E-2</v>
      </c>
      <c r="AT806" s="14">
        <v>3.0002091646797499E-2</v>
      </c>
      <c r="AU806" s="14">
        <v>4.01922518845272E-2</v>
      </c>
      <c r="AV806" s="14">
        <v>2.9196937757072002E-2</v>
      </c>
      <c r="AW806" s="14">
        <v>2.6576459854039301E-2</v>
      </c>
      <c r="AX806" s="14">
        <v>1.7496726711932802E-2</v>
      </c>
      <c r="AY806" s="14">
        <v>2.7005584886987399E-2</v>
      </c>
      <c r="AZ806" s="14">
        <v>1.07407977378932E-2</v>
      </c>
      <c r="BA806" s="14">
        <v>1.8325134529108202E-2</v>
      </c>
      <c r="BB806" s="14"/>
      <c r="BC806" s="14">
        <v>4.3657530131168496E-3</v>
      </c>
      <c r="BD806" s="14">
        <v>3.4357413914029897E-2</v>
      </c>
      <c r="BE806" s="14"/>
      <c r="BF806" s="14">
        <v>5.0164679704885501E-2</v>
      </c>
      <c r="BG806" s="14">
        <v>2.7228871677267698E-2</v>
      </c>
      <c r="BH806" s="14">
        <v>6.2877760293917496E-3</v>
      </c>
      <c r="BI806" s="14">
        <v>3.8081126952643398E-3</v>
      </c>
      <c r="BJ806" s="14"/>
      <c r="BK806" s="14">
        <v>5.6893081604286799E-2</v>
      </c>
      <c r="BL806" s="14">
        <v>2.7816850245667799E-2</v>
      </c>
      <c r="BM806" s="14">
        <v>1.3474472345229801E-2</v>
      </c>
      <c r="BN806" s="14">
        <v>8.0902873034508199E-3</v>
      </c>
      <c r="BO806" s="14"/>
      <c r="BP806" s="14">
        <v>7.3291967669936097E-3</v>
      </c>
      <c r="BQ806" s="14">
        <v>2.6635337194774199E-2</v>
      </c>
      <c r="BR806" s="14">
        <v>5.73875256752941E-2</v>
      </c>
      <c r="BS806" s="14">
        <v>4.9981714379591001E-2</v>
      </c>
      <c r="BT806" s="14">
        <v>4.2833833813101397E-3</v>
      </c>
    </row>
    <row r="807" spans="2:72" x14ac:dyDescent="0.35">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row>
    <row r="808" spans="2:72" x14ac:dyDescent="0.35">
      <c r="B808" s="6" t="s">
        <v>337</v>
      </c>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row>
    <row r="809" spans="2:72" x14ac:dyDescent="0.35">
      <c r="B809" s="21" t="s">
        <v>106</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row>
    <row r="810" spans="2:72" x14ac:dyDescent="0.35">
      <c r="B810" t="s">
        <v>327</v>
      </c>
      <c r="C810" s="14">
        <v>0.32345623265800499</v>
      </c>
      <c r="D810" s="14">
        <v>0.33384939437230099</v>
      </c>
      <c r="E810" s="14">
        <v>0.31327376312229399</v>
      </c>
      <c r="F810" s="14"/>
      <c r="G810" s="14">
        <v>0.235074536578744</v>
      </c>
      <c r="H810" s="14">
        <v>0.20438842545444</v>
      </c>
      <c r="I810" s="14">
        <v>0.24045638910815001</v>
      </c>
      <c r="J810" s="14">
        <v>0.30708282896280298</v>
      </c>
      <c r="K810" s="14">
        <v>0.40482188943447101</v>
      </c>
      <c r="L810" s="14">
        <v>0.50519039015770295</v>
      </c>
      <c r="M810" s="14"/>
      <c r="N810" s="14">
        <v>0.34664271621515902</v>
      </c>
      <c r="O810" s="14">
        <v>0.337001645545289</v>
      </c>
      <c r="P810" s="14">
        <v>0.32083922377657997</v>
      </c>
      <c r="Q810" s="14">
        <v>0.28612671143115298</v>
      </c>
      <c r="R810" s="14"/>
      <c r="S810" s="14">
        <v>0.28100763564225001</v>
      </c>
      <c r="T810" s="14">
        <v>0.37936078142195701</v>
      </c>
      <c r="U810" s="14">
        <v>0.33070767863894301</v>
      </c>
      <c r="V810" s="14">
        <v>0.30098083523559599</v>
      </c>
      <c r="W810" s="14">
        <v>0.30632126433649598</v>
      </c>
      <c r="X810" s="14">
        <v>0.30593261755103002</v>
      </c>
      <c r="Y810" s="14">
        <v>0.33228735225543199</v>
      </c>
      <c r="Z810" s="14">
        <v>0.30127168725046299</v>
      </c>
      <c r="AA810" s="14">
        <v>0.32081494775363001</v>
      </c>
      <c r="AB810" s="14">
        <v>0.365384503335351</v>
      </c>
      <c r="AC810" s="14">
        <v>0.342255405422908</v>
      </c>
      <c r="AD810" s="14">
        <v>0.278321651765149</v>
      </c>
      <c r="AE810" s="14"/>
      <c r="AF810" s="14">
        <v>0.31375722189692501</v>
      </c>
      <c r="AG810" s="14">
        <v>0.337216609579017</v>
      </c>
      <c r="AH810" s="14">
        <v>0.334806382690233</v>
      </c>
      <c r="AI810" s="14">
        <v>0.27905789105307599</v>
      </c>
      <c r="AJ810" s="14">
        <v>0.30409628746089501</v>
      </c>
      <c r="AK810" s="14"/>
      <c r="AL810" s="14">
        <v>0.13660017134189101</v>
      </c>
      <c r="AM810" s="14">
        <v>0.209155925322868</v>
      </c>
      <c r="AN810" s="14">
        <v>0.33613961843818801</v>
      </c>
      <c r="AO810" s="14">
        <v>0.35097106557533497</v>
      </c>
      <c r="AP810" s="14">
        <v>0.326285594384435</v>
      </c>
      <c r="AQ810" s="14">
        <v>0.33154399506410898</v>
      </c>
      <c r="AR810" s="14">
        <v>0.319251006389279</v>
      </c>
      <c r="AS810" s="14">
        <v>0.36897920408156398</v>
      </c>
      <c r="AT810" s="14">
        <v>0.320420908645832</v>
      </c>
      <c r="AU810" s="14">
        <v>0.34561700452205002</v>
      </c>
      <c r="AV810" s="14">
        <v>0.33449784123763598</v>
      </c>
      <c r="AW810" s="14">
        <v>0.32403297989747198</v>
      </c>
      <c r="AX810" s="14">
        <v>0.316933871226527</v>
      </c>
      <c r="AY810" s="14">
        <v>0.35486114600089302</v>
      </c>
      <c r="AZ810" s="14">
        <v>0.31191321300145097</v>
      </c>
      <c r="BA810" s="14">
        <v>0.27609190782267701</v>
      </c>
      <c r="BB810" s="14"/>
      <c r="BC810" s="14">
        <v>0.25392056411844899</v>
      </c>
      <c r="BD810" s="14">
        <v>0.353929493681164</v>
      </c>
      <c r="BE810" s="14"/>
      <c r="BF810" s="14">
        <v>0.42950032102332703</v>
      </c>
      <c r="BG810" s="14">
        <v>0.349600461569536</v>
      </c>
      <c r="BH810" s="14">
        <v>0.24081280985747899</v>
      </c>
      <c r="BI810" s="14">
        <v>0.19168878655987101</v>
      </c>
      <c r="BJ810" s="14"/>
      <c r="BK810" s="14">
        <v>0.43482922099603799</v>
      </c>
      <c r="BL810" s="14">
        <v>0.383138605996455</v>
      </c>
      <c r="BM810" s="14">
        <v>0.29147490506966101</v>
      </c>
      <c r="BN810" s="14">
        <v>0.20461462893476901</v>
      </c>
      <c r="BO810" s="14"/>
      <c r="BP810" s="14">
        <v>0.237108766002431</v>
      </c>
      <c r="BQ810" s="14">
        <v>0.440187418735212</v>
      </c>
      <c r="BR810" s="14">
        <v>0.58460440772022204</v>
      </c>
      <c r="BS810" s="14">
        <v>0.36674669747826799</v>
      </c>
      <c r="BT810" s="14">
        <v>0.185508775702665</v>
      </c>
    </row>
    <row r="811" spans="2:72" x14ac:dyDescent="0.35">
      <c r="B811" t="s">
        <v>328</v>
      </c>
      <c r="C811" s="14">
        <v>0.21107242414247801</v>
      </c>
      <c r="D811" s="14">
        <v>0.18741107498198101</v>
      </c>
      <c r="E811" s="14">
        <v>0.233362476541155</v>
      </c>
      <c r="F811" s="14"/>
      <c r="G811" s="14">
        <v>0.23995753981502799</v>
      </c>
      <c r="H811" s="14">
        <v>0.18937129812618</v>
      </c>
      <c r="I811" s="14">
        <v>0.21744864268155101</v>
      </c>
      <c r="J811" s="14">
        <v>0.21888453069582101</v>
      </c>
      <c r="K811" s="14">
        <v>0.20250276362623901</v>
      </c>
      <c r="L811" s="14">
        <v>0.20380398699091801</v>
      </c>
      <c r="M811" s="14"/>
      <c r="N811" s="14">
        <v>0.16963333270441899</v>
      </c>
      <c r="O811" s="14">
        <v>0.22247656955443401</v>
      </c>
      <c r="P811" s="14">
        <v>0.22509923470162199</v>
      </c>
      <c r="Q811" s="14">
        <v>0.23240212699559401</v>
      </c>
      <c r="R811" s="14"/>
      <c r="S811" s="14">
        <v>0.16757173080409099</v>
      </c>
      <c r="T811" s="14">
        <v>0.223482908482042</v>
      </c>
      <c r="U811" s="14">
        <v>0.205339246478485</v>
      </c>
      <c r="V811" s="14">
        <v>0.22447775348806201</v>
      </c>
      <c r="W811" s="14">
        <v>0.22691144350411199</v>
      </c>
      <c r="X811" s="14">
        <v>0.24184817519587201</v>
      </c>
      <c r="Y811" s="14">
        <v>0.22292126106065099</v>
      </c>
      <c r="Z811" s="14">
        <v>0.19223668541064001</v>
      </c>
      <c r="AA811" s="14">
        <v>0.19331961373550099</v>
      </c>
      <c r="AB811" s="14">
        <v>0.24921504602588401</v>
      </c>
      <c r="AC811" s="14">
        <v>0.19446854596751001</v>
      </c>
      <c r="AD811" s="14">
        <v>0.17781558597192201</v>
      </c>
      <c r="AE811" s="14"/>
      <c r="AF811" s="14">
        <v>0.223783155000078</v>
      </c>
      <c r="AG811" s="14">
        <v>0.22483180384727799</v>
      </c>
      <c r="AH811" s="14">
        <v>0.19415745756671299</v>
      </c>
      <c r="AI811" s="14">
        <v>0.19182896907598601</v>
      </c>
      <c r="AJ811" s="14">
        <v>0.10977170759293001</v>
      </c>
      <c r="AK811" s="14"/>
      <c r="AL811" s="14">
        <v>0.18275890754485999</v>
      </c>
      <c r="AM811" s="14">
        <v>0.24032713814967599</v>
      </c>
      <c r="AN811" s="14">
        <v>0.24694619014045799</v>
      </c>
      <c r="AO811" s="14">
        <v>0.22789404261653901</v>
      </c>
      <c r="AP811" s="14">
        <v>0.21927576496878701</v>
      </c>
      <c r="AQ811" s="14">
        <v>0.22304851677423701</v>
      </c>
      <c r="AR811" s="14">
        <v>0.24065616472243001</v>
      </c>
      <c r="AS811" s="14">
        <v>0.236506466890332</v>
      </c>
      <c r="AT811" s="14">
        <v>0.211964868396358</v>
      </c>
      <c r="AU811" s="14">
        <v>0.19683426910941401</v>
      </c>
      <c r="AV811" s="14">
        <v>0.18118047701649001</v>
      </c>
      <c r="AW811" s="14">
        <v>0.205623852335591</v>
      </c>
      <c r="AX811" s="14">
        <v>0.18049597682326801</v>
      </c>
      <c r="AY811" s="14">
        <v>0.169320050628187</v>
      </c>
      <c r="AZ811" s="14">
        <v>0.13363670103366501</v>
      </c>
      <c r="BA811" s="14">
        <v>0.13212996234951699</v>
      </c>
      <c r="BB811" s="14"/>
      <c r="BC811" s="14">
        <v>0.17498356854939601</v>
      </c>
      <c r="BD811" s="14">
        <v>0.22688797808210101</v>
      </c>
      <c r="BE811" s="14"/>
      <c r="BF811" s="14">
        <v>0.16115753172067199</v>
      </c>
      <c r="BG811" s="14">
        <v>0.21616735368418999</v>
      </c>
      <c r="BH811" s="14">
        <v>0.24033526339172101</v>
      </c>
      <c r="BI811" s="14">
        <v>0.24758863149051799</v>
      </c>
      <c r="BJ811" s="14"/>
      <c r="BK811" s="14">
        <v>0.155468699040923</v>
      </c>
      <c r="BL811" s="14">
        <v>0.18566650483056299</v>
      </c>
      <c r="BM811" s="14">
        <v>0.231434963196715</v>
      </c>
      <c r="BN811" s="14">
        <v>0.25945623134212398</v>
      </c>
      <c r="BO811" s="14"/>
      <c r="BP811" s="14">
        <v>0.23893954985379301</v>
      </c>
      <c r="BQ811" s="14">
        <v>0.18231039876869301</v>
      </c>
      <c r="BR811" s="14">
        <v>0.20283991913736399</v>
      </c>
      <c r="BS811" s="14">
        <v>0.112175148940443</v>
      </c>
      <c r="BT811" s="14">
        <v>0.30037888058998002</v>
      </c>
    </row>
    <row r="812" spans="2:72" x14ac:dyDescent="0.35">
      <c r="B812" t="s">
        <v>329</v>
      </c>
      <c r="C812" s="14">
        <v>0.187450793979972</v>
      </c>
      <c r="D812" s="14">
        <v>0.17674768208789901</v>
      </c>
      <c r="E812" s="14">
        <v>0.197271519069038</v>
      </c>
      <c r="F812" s="14"/>
      <c r="G812" s="14">
        <v>0.24837909595263699</v>
      </c>
      <c r="H812" s="14">
        <v>0.23758369872714799</v>
      </c>
      <c r="I812" s="14">
        <v>0.25226414770225702</v>
      </c>
      <c r="J812" s="14">
        <v>0.172009635744825</v>
      </c>
      <c r="K812" s="14">
        <v>0.13006202661192301</v>
      </c>
      <c r="L812" s="14">
        <v>0.104530531431673</v>
      </c>
      <c r="M812" s="14"/>
      <c r="N812" s="14">
        <v>0.197737442999802</v>
      </c>
      <c r="O812" s="14">
        <v>0.19514738680746699</v>
      </c>
      <c r="P812" s="14">
        <v>0.17625927427923699</v>
      </c>
      <c r="Q812" s="14">
        <v>0.17569095819591801</v>
      </c>
      <c r="R812" s="14"/>
      <c r="S812" s="14">
        <v>0.22807718290503001</v>
      </c>
      <c r="T812" s="14">
        <v>0.190583939879064</v>
      </c>
      <c r="U812" s="14">
        <v>0.18848548379444999</v>
      </c>
      <c r="V812" s="14">
        <v>0.17828623266395399</v>
      </c>
      <c r="W812" s="14">
        <v>0.15856283488221801</v>
      </c>
      <c r="X812" s="14">
        <v>0.186594770996063</v>
      </c>
      <c r="Y812" s="14">
        <v>0.17125249342781601</v>
      </c>
      <c r="Z812" s="14">
        <v>0.18390965309443699</v>
      </c>
      <c r="AA812" s="14">
        <v>0.18764721724693201</v>
      </c>
      <c r="AB812" s="14">
        <v>0.17216478686778</v>
      </c>
      <c r="AC812" s="14">
        <v>0.15471923817250299</v>
      </c>
      <c r="AD812" s="14">
        <v>0.22666449002699601</v>
      </c>
      <c r="AE812" s="14"/>
      <c r="AF812" s="14">
        <v>0.16415598059179501</v>
      </c>
      <c r="AG812" s="14">
        <v>0.16861764235257801</v>
      </c>
      <c r="AH812" s="14">
        <v>0.219591904163351</v>
      </c>
      <c r="AI812" s="14">
        <v>0.22863517900142999</v>
      </c>
      <c r="AJ812" s="14">
        <v>0.15698779764199</v>
      </c>
      <c r="AK812" s="14"/>
      <c r="AL812" s="14">
        <v>0.13008636560758099</v>
      </c>
      <c r="AM812" s="14">
        <v>0.19443761077236299</v>
      </c>
      <c r="AN812" s="14">
        <v>0.179173402740715</v>
      </c>
      <c r="AO812" s="14">
        <v>0.15582591460704801</v>
      </c>
      <c r="AP812" s="14">
        <v>0.169854236719474</v>
      </c>
      <c r="AQ812" s="14">
        <v>0.17687204453688299</v>
      </c>
      <c r="AR812" s="14">
        <v>0.186666284581567</v>
      </c>
      <c r="AS812" s="14">
        <v>0.17231009059888</v>
      </c>
      <c r="AT812" s="14">
        <v>0.17526418418275699</v>
      </c>
      <c r="AU812" s="14">
        <v>0.178989694719137</v>
      </c>
      <c r="AV812" s="14">
        <v>0.22699508211533401</v>
      </c>
      <c r="AW812" s="14">
        <v>0.18772650307217301</v>
      </c>
      <c r="AX812" s="14">
        <v>0.217513202494623</v>
      </c>
      <c r="AY812" s="14">
        <v>0.15820884089218501</v>
      </c>
      <c r="AZ812" s="14">
        <v>0.21893304850828599</v>
      </c>
      <c r="BA812" s="14">
        <v>0.22436300462147801</v>
      </c>
      <c r="BB812" s="14"/>
      <c r="BC812" s="14">
        <v>0.227730471520704</v>
      </c>
      <c r="BD812" s="14">
        <v>0.16979865726499699</v>
      </c>
      <c r="BE812" s="14"/>
      <c r="BF812" s="14">
        <v>0.15538605345251499</v>
      </c>
      <c r="BG812" s="14">
        <v>0.19061237148375601</v>
      </c>
      <c r="BH812" s="14">
        <v>0.209902413780755</v>
      </c>
      <c r="BI812" s="14">
        <v>0.20398459444977901</v>
      </c>
      <c r="BJ812" s="14"/>
      <c r="BK812" s="14">
        <v>0.147183434993262</v>
      </c>
      <c r="BL812" s="14">
        <v>0.18078880370613101</v>
      </c>
      <c r="BM812" s="14">
        <v>0.213275316149244</v>
      </c>
      <c r="BN812" s="14">
        <v>0.194320274750303</v>
      </c>
      <c r="BO812" s="14"/>
      <c r="BP812" s="14">
        <v>0.246274683267898</v>
      </c>
      <c r="BQ812" s="14">
        <v>0.152656060695397</v>
      </c>
      <c r="BR812" s="14">
        <v>8.6269721948782102E-2</v>
      </c>
      <c r="BS812" s="14">
        <v>0.14142036483262699</v>
      </c>
      <c r="BT812" s="14">
        <v>0.23985174380035401</v>
      </c>
    </row>
    <row r="813" spans="2:72" x14ac:dyDescent="0.35">
      <c r="B813" t="s">
        <v>330</v>
      </c>
      <c r="C813" s="14">
        <v>0.15828335630986401</v>
      </c>
      <c r="D813" s="14">
        <v>0.15370599661415399</v>
      </c>
      <c r="E813" s="14">
        <v>0.16296108550878</v>
      </c>
      <c r="F813" s="14"/>
      <c r="G813" s="14">
        <v>9.5649204834878807E-2</v>
      </c>
      <c r="H813" s="14">
        <v>0.103204932572698</v>
      </c>
      <c r="I813" s="14">
        <v>0.14428780587269499</v>
      </c>
      <c r="J813" s="14">
        <v>0.138870878962148</v>
      </c>
      <c r="K813" s="14">
        <v>0.16723086163413201</v>
      </c>
      <c r="L813" s="14">
        <v>0.26572935309113299</v>
      </c>
      <c r="M813" s="14"/>
      <c r="N813" s="14">
        <v>0.120528045112508</v>
      </c>
      <c r="O813" s="14">
        <v>0.15103068709782599</v>
      </c>
      <c r="P813" s="14">
        <v>0.17219398635750899</v>
      </c>
      <c r="Q813" s="14">
        <v>0.193794200481956</v>
      </c>
      <c r="R813" s="14"/>
      <c r="S813" s="14">
        <v>0.13551019066633399</v>
      </c>
      <c r="T813" s="14">
        <v>0.139254248414767</v>
      </c>
      <c r="U813" s="14">
        <v>0.150696849060941</v>
      </c>
      <c r="V813" s="14">
        <v>0.16309415898604299</v>
      </c>
      <c r="W813" s="14">
        <v>0.16429020057990901</v>
      </c>
      <c r="X813" s="14">
        <v>0.16595285267204701</v>
      </c>
      <c r="Y813" s="14">
        <v>0.17920272391834299</v>
      </c>
      <c r="Z813" s="14">
        <v>0.19690275338726501</v>
      </c>
      <c r="AA813" s="14">
        <v>0.16231108207202599</v>
      </c>
      <c r="AB813" s="14">
        <v>0.15125226631410499</v>
      </c>
      <c r="AC813" s="14">
        <v>0.18997494113715499</v>
      </c>
      <c r="AD813" s="14">
        <v>0.16203230962766399</v>
      </c>
      <c r="AE813" s="14"/>
      <c r="AF813" s="14">
        <v>0.197050554541436</v>
      </c>
      <c r="AG813" s="14">
        <v>0.16506470109294699</v>
      </c>
      <c r="AH813" s="14">
        <v>0.114309844750282</v>
      </c>
      <c r="AI813" s="14">
        <v>0.111187932157523</v>
      </c>
      <c r="AJ813" s="14">
        <v>0.105800131581787</v>
      </c>
      <c r="AK813" s="14"/>
      <c r="AL813" s="14">
        <v>0.14632753986552699</v>
      </c>
      <c r="AM813" s="14">
        <v>0.18200368474457701</v>
      </c>
      <c r="AN813" s="14">
        <v>0.20397113586573301</v>
      </c>
      <c r="AO813" s="14">
        <v>0.192844412219005</v>
      </c>
      <c r="AP813" s="14">
        <v>0.17290300593041999</v>
      </c>
      <c r="AQ813" s="14">
        <v>0.18552266841242901</v>
      </c>
      <c r="AR813" s="14">
        <v>0.17486130547707601</v>
      </c>
      <c r="AS813" s="14">
        <v>0.16180337781278101</v>
      </c>
      <c r="AT813" s="14">
        <v>0.176387239853489</v>
      </c>
      <c r="AU813" s="14">
        <v>0.12969753194484401</v>
      </c>
      <c r="AV813" s="14">
        <v>0.13046933848814901</v>
      </c>
      <c r="AW813" s="14">
        <v>0.16259961062021799</v>
      </c>
      <c r="AX813" s="14">
        <v>9.1146097346921903E-2</v>
      </c>
      <c r="AY813" s="14">
        <v>8.9870240060493004E-2</v>
      </c>
      <c r="AZ813" s="14">
        <v>0.119936696000079</v>
      </c>
      <c r="BA813" s="14">
        <v>9.0177638258835902E-2</v>
      </c>
      <c r="BB813" s="14"/>
      <c r="BC813" s="14">
        <v>0.124709144665354</v>
      </c>
      <c r="BD813" s="14">
        <v>0.172996894506565</v>
      </c>
      <c r="BE813" s="14"/>
      <c r="BF813" s="14">
        <v>0.126811505796362</v>
      </c>
      <c r="BG813" s="14">
        <v>0.17277467549094</v>
      </c>
      <c r="BH813" s="14">
        <v>0.15745821468267099</v>
      </c>
      <c r="BI813" s="14">
        <v>0.190481514054753</v>
      </c>
      <c r="BJ813" s="14"/>
      <c r="BK813" s="14">
        <v>0.113416030178359</v>
      </c>
      <c r="BL813" s="14">
        <v>0.12240820097034801</v>
      </c>
      <c r="BM813" s="14">
        <v>0.17500118562625</v>
      </c>
      <c r="BN813" s="14">
        <v>0.21005829815086399</v>
      </c>
      <c r="BO813" s="14"/>
      <c r="BP813" s="14">
        <v>0.15447722554461299</v>
      </c>
      <c r="BQ813" s="14">
        <v>0.117591028280167</v>
      </c>
      <c r="BR813" s="14">
        <v>0.26270900549793802</v>
      </c>
      <c r="BS813" s="14">
        <v>8.1364668470160398E-2</v>
      </c>
      <c r="BT813" s="14">
        <v>0.218392068602904</v>
      </c>
    </row>
    <row r="814" spans="2:72" x14ac:dyDescent="0.35">
      <c r="B814" t="s">
        <v>331</v>
      </c>
      <c r="C814" s="14">
        <v>0.148274955980259</v>
      </c>
      <c r="D814" s="14">
        <v>0.12784277349380899</v>
      </c>
      <c r="E814" s="14">
        <v>0.166156937119459</v>
      </c>
      <c r="F814" s="14"/>
      <c r="G814" s="14">
        <v>0.24418005265874099</v>
      </c>
      <c r="H814" s="14">
        <v>0.21313003178557999</v>
      </c>
      <c r="I814" s="14">
        <v>0.17917188526200201</v>
      </c>
      <c r="J814" s="14">
        <v>0.135059201019567</v>
      </c>
      <c r="K814" s="14">
        <v>9.9624644027550002E-2</v>
      </c>
      <c r="L814" s="14">
        <v>5.0170511169739099E-2</v>
      </c>
      <c r="M814" s="14"/>
      <c r="N814" s="14">
        <v>0.13315856956932101</v>
      </c>
      <c r="O814" s="14">
        <v>0.13613135301616799</v>
      </c>
      <c r="P814" s="14">
        <v>0.15404832294625001</v>
      </c>
      <c r="Q814" s="14">
        <v>0.17156489150227799</v>
      </c>
      <c r="R814" s="14"/>
      <c r="S814" s="14">
        <v>0.17180277154410201</v>
      </c>
      <c r="T814" s="14">
        <v>0.13984056361807001</v>
      </c>
      <c r="U814" s="14">
        <v>0.152862476890084</v>
      </c>
      <c r="V814" s="14">
        <v>0.14486504913562701</v>
      </c>
      <c r="W814" s="14">
        <v>0.151851189642426</v>
      </c>
      <c r="X814" s="14">
        <v>0.16118556266970499</v>
      </c>
      <c r="Y814" s="14">
        <v>0.14803556723848299</v>
      </c>
      <c r="Z814" s="14">
        <v>0.121739869363039</v>
      </c>
      <c r="AA814" s="14">
        <v>0.13559209977040801</v>
      </c>
      <c r="AB814" s="14">
        <v>0.13776222008064501</v>
      </c>
      <c r="AC814" s="14">
        <v>0.14561380263600901</v>
      </c>
      <c r="AD814" s="14">
        <v>0.14443990641415799</v>
      </c>
      <c r="AE814" s="14"/>
      <c r="AF814" s="14">
        <v>0.14434648464668401</v>
      </c>
      <c r="AG814" s="14">
        <v>0.17286828210149399</v>
      </c>
      <c r="AH814" s="14">
        <v>0.14948237271797701</v>
      </c>
      <c r="AI814" s="14">
        <v>0.14947679950895801</v>
      </c>
      <c r="AJ814" s="14">
        <v>0.13867451895534</v>
      </c>
      <c r="AK814" s="14"/>
      <c r="AL814" s="14">
        <v>0.136795347345637</v>
      </c>
      <c r="AM814" s="14">
        <v>0.17743274680957399</v>
      </c>
      <c r="AN814" s="14">
        <v>0.17214730388409</v>
      </c>
      <c r="AO814" s="14">
        <v>0.15166804961996899</v>
      </c>
      <c r="AP814" s="14">
        <v>0.165880063305852</v>
      </c>
      <c r="AQ814" s="14">
        <v>0.16526386398908799</v>
      </c>
      <c r="AR814" s="14">
        <v>0.145792153145237</v>
      </c>
      <c r="AS814" s="14">
        <v>0.13428679064086699</v>
      </c>
      <c r="AT814" s="14">
        <v>0.124062901417043</v>
      </c>
      <c r="AU814" s="14">
        <v>0.10720439064307399</v>
      </c>
      <c r="AV814" s="14">
        <v>0.15056511722524199</v>
      </c>
      <c r="AW814" s="14">
        <v>0.15853736642102301</v>
      </c>
      <c r="AX814" s="14">
        <v>0.136237746195849</v>
      </c>
      <c r="AY814" s="14">
        <v>0.11306761336224901</v>
      </c>
      <c r="AZ814" s="14">
        <v>0.147219547249683</v>
      </c>
      <c r="BA814" s="14">
        <v>0.15540818142294299</v>
      </c>
      <c r="BB814" s="14"/>
      <c r="BC814" s="14">
        <v>0.174777895922826</v>
      </c>
      <c r="BD814" s="14">
        <v>0.13666032677321299</v>
      </c>
      <c r="BE814" s="14"/>
      <c r="BF814" s="14">
        <v>8.4861543132453907E-2</v>
      </c>
      <c r="BG814" s="14">
        <v>0.14433877678031101</v>
      </c>
      <c r="BH814" s="14">
        <v>0.194904399722751</v>
      </c>
      <c r="BI814" s="14">
        <v>0.202646839058681</v>
      </c>
      <c r="BJ814" s="14"/>
      <c r="BK814" s="14">
        <v>7.7775105734140204E-2</v>
      </c>
      <c r="BL814" s="14">
        <v>0.12951030203375499</v>
      </c>
      <c r="BM814" s="14">
        <v>0.17061870254828601</v>
      </c>
      <c r="BN814" s="14">
        <v>0.203746428506591</v>
      </c>
      <c r="BO814" s="14"/>
      <c r="BP814" s="14">
        <v>0.23248594704211201</v>
      </c>
      <c r="BQ814" s="14">
        <v>8.6731972574624894E-2</v>
      </c>
      <c r="BR814" s="14">
        <v>2.9616250112748099E-2</v>
      </c>
      <c r="BS814" s="14">
        <v>7.3616567844701594E-2</v>
      </c>
      <c r="BT814" s="14">
        <v>0.228604329451604</v>
      </c>
    </row>
    <row r="815" spans="2:72" x14ac:dyDescent="0.35">
      <c r="B815" t="s">
        <v>332</v>
      </c>
      <c r="C815" s="14">
        <v>0.124880127650827</v>
      </c>
      <c r="D815" s="14">
        <v>0.126212302953148</v>
      </c>
      <c r="E815" s="14">
        <v>0.123626878269381</v>
      </c>
      <c r="F815" s="14"/>
      <c r="G815" s="14">
        <v>0.18713628588366199</v>
      </c>
      <c r="H815" s="14">
        <v>0.18221465060237599</v>
      </c>
      <c r="I815" s="14">
        <v>0.14830653815665901</v>
      </c>
      <c r="J815" s="14">
        <v>0.130380732916626</v>
      </c>
      <c r="K815" s="14">
        <v>8.4196940715516394E-2</v>
      </c>
      <c r="L815" s="14">
        <v>4.0736728363576599E-2</v>
      </c>
      <c r="M815" s="14"/>
      <c r="N815" s="14">
        <v>0.124100189356101</v>
      </c>
      <c r="O815" s="14">
        <v>0.12488189322425</v>
      </c>
      <c r="P815" s="14">
        <v>0.131594344661569</v>
      </c>
      <c r="Q815" s="14">
        <v>0.12026921507914801</v>
      </c>
      <c r="R815" s="14"/>
      <c r="S815" s="14">
        <v>0.15320658434692</v>
      </c>
      <c r="T815" s="14">
        <v>0.104218005110068</v>
      </c>
      <c r="U815" s="14">
        <v>0.12007011473616799</v>
      </c>
      <c r="V815" s="14">
        <v>0.120414260931033</v>
      </c>
      <c r="W815" s="14">
        <v>0.120749464603524</v>
      </c>
      <c r="X815" s="14">
        <v>0.13815332055721899</v>
      </c>
      <c r="Y815" s="14">
        <v>0.129110920870181</v>
      </c>
      <c r="Z815" s="14">
        <v>0.12955344504091501</v>
      </c>
      <c r="AA815" s="14">
        <v>0.119589441418693</v>
      </c>
      <c r="AB815" s="14">
        <v>0.113799559665717</v>
      </c>
      <c r="AC815" s="14">
        <v>0.132750161352263</v>
      </c>
      <c r="AD815" s="14">
        <v>0.10021895470091099</v>
      </c>
      <c r="AE815" s="14"/>
      <c r="AF815" s="14">
        <v>0.11414751386586899</v>
      </c>
      <c r="AG815" s="14">
        <v>0.14392309124397901</v>
      </c>
      <c r="AH815" s="14">
        <v>0.128727826149625</v>
      </c>
      <c r="AI815" s="14">
        <v>0.15357397841477899</v>
      </c>
      <c r="AJ815" s="14">
        <v>0.122923996411095</v>
      </c>
      <c r="AK815" s="14"/>
      <c r="AL815" s="14">
        <v>0.139443032647841</v>
      </c>
      <c r="AM815" s="14">
        <v>0.12686178322014099</v>
      </c>
      <c r="AN815" s="14">
        <v>0.11150954955709</v>
      </c>
      <c r="AO815" s="14">
        <v>9.3573563711756E-2</v>
      </c>
      <c r="AP815" s="14">
        <v>0.13025140792854401</v>
      </c>
      <c r="AQ815" s="14">
        <v>0.12308928035910199</v>
      </c>
      <c r="AR815" s="14">
        <v>0.12856861151579399</v>
      </c>
      <c r="AS815" s="14">
        <v>0.11078837086646399</v>
      </c>
      <c r="AT815" s="14">
        <v>0.111839596603537</v>
      </c>
      <c r="AU815" s="14">
        <v>0.135106186439235</v>
      </c>
      <c r="AV815" s="14">
        <v>0.147364046398126</v>
      </c>
      <c r="AW815" s="14">
        <v>0.14860657815217501</v>
      </c>
      <c r="AX815" s="14">
        <v>0.12762837123510301</v>
      </c>
      <c r="AY815" s="14">
        <v>0.102307901150861</v>
      </c>
      <c r="AZ815" s="14">
        <v>0.14833519025823999</v>
      </c>
      <c r="BA815" s="14">
        <v>0.134568368890781</v>
      </c>
      <c r="BB815" s="14"/>
      <c r="BC815" s="14">
        <v>0.15627531582024801</v>
      </c>
      <c r="BD815" s="14">
        <v>0.111121523123803</v>
      </c>
      <c r="BE815" s="14"/>
      <c r="BF815" s="14">
        <v>8.87721622811556E-2</v>
      </c>
      <c r="BG815" s="14">
        <v>0.11856349000033101</v>
      </c>
      <c r="BH815" s="14">
        <v>0.15694702032367699</v>
      </c>
      <c r="BI815" s="14">
        <v>0.15538379917372599</v>
      </c>
      <c r="BJ815" s="14"/>
      <c r="BK815" s="14">
        <v>8.7386859629145094E-2</v>
      </c>
      <c r="BL815" s="14">
        <v>0.11907882585254</v>
      </c>
      <c r="BM815" s="14">
        <v>0.144382785320332</v>
      </c>
      <c r="BN815" s="14">
        <v>0.13834988812349999</v>
      </c>
      <c r="BO815" s="14"/>
      <c r="BP815" s="14">
        <v>0.18509853334676099</v>
      </c>
      <c r="BQ815" s="14">
        <v>8.8588562209227298E-2</v>
      </c>
      <c r="BR815" s="14">
        <v>2.3341871942550899E-2</v>
      </c>
      <c r="BS815" s="14">
        <v>7.3368502915428693E-2</v>
      </c>
      <c r="BT815" s="14">
        <v>0.18226317596018601</v>
      </c>
    </row>
    <row r="816" spans="2:72" x14ac:dyDescent="0.35">
      <c r="B816" t="s">
        <v>333</v>
      </c>
      <c r="C816" s="14">
        <v>0.123515890345549</v>
      </c>
      <c r="D816" s="14">
        <v>0.125427557576755</v>
      </c>
      <c r="E816" s="14">
        <v>0.121216170582605</v>
      </c>
      <c r="F816" s="14"/>
      <c r="G816" s="14">
        <v>0.13097393650672701</v>
      </c>
      <c r="H816" s="14">
        <v>0.10035660239549</v>
      </c>
      <c r="I816" s="14">
        <v>0.123636955485337</v>
      </c>
      <c r="J816" s="14">
        <v>0.120482512825591</v>
      </c>
      <c r="K816" s="14">
        <v>0.129704455866819</v>
      </c>
      <c r="L816" s="14">
        <v>0.13562768112423501</v>
      </c>
      <c r="M816" s="14"/>
      <c r="N816" s="14">
        <v>0.10423182298387999</v>
      </c>
      <c r="O816" s="14">
        <v>0.128134728232569</v>
      </c>
      <c r="P816" s="14">
        <v>0.119046187688336</v>
      </c>
      <c r="Q816" s="14">
        <v>0.14347185837363099</v>
      </c>
      <c r="R816" s="14"/>
      <c r="S816" s="14">
        <v>9.6219763729797306E-2</v>
      </c>
      <c r="T816" s="14">
        <v>0.13732163633928901</v>
      </c>
      <c r="U816" s="14">
        <v>0.12530918631179999</v>
      </c>
      <c r="V816" s="14">
        <v>0.141527241304201</v>
      </c>
      <c r="W816" s="14">
        <v>0.12313145103578101</v>
      </c>
      <c r="X816" s="14">
        <v>0.12833012684533501</v>
      </c>
      <c r="Y816" s="14">
        <v>0.12043075569236</v>
      </c>
      <c r="Z816" s="14">
        <v>0.149868628328269</v>
      </c>
      <c r="AA816" s="14">
        <v>0.11796359446199101</v>
      </c>
      <c r="AB816" s="14">
        <v>0.100572777008801</v>
      </c>
      <c r="AC816" s="14">
        <v>0.16178313635384101</v>
      </c>
      <c r="AD816" s="14">
        <v>0.117166648669442</v>
      </c>
      <c r="AE816" s="14"/>
      <c r="AF816" s="14">
        <v>0.14374952121908</v>
      </c>
      <c r="AG816" s="14">
        <v>0.122753936388297</v>
      </c>
      <c r="AH816" s="14">
        <v>0.121419193436518</v>
      </c>
      <c r="AI816" s="14">
        <v>8.7269402487768793E-2</v>
      </c>
      <c r="AJ816" s="14">
        <v>7.9059491082560898E-2</v>
      </c>
      <c r="AK816" s="14"/>
      <c r="AL816" s="14">
        <v>0.14681995224015201</v>
      </c>
      <c r="AM816" s="14">
        <v>0.18721091302068699</v>
      </c>
      <c r="AN816" s="14">
        <v>0.129019335567679</v>
      </c>
      <c r="AO816" s="14">
        <v>0.14804923490056099</v>
      </c>
      <c r="AP816" s="14">
        <v>0.130149897014185</v>
      </c>
      <c r="AQ816" s="14">
        <v>0.13388254756561199</v>
      </c>
      <c r="AR816" s="14">
        <v>0.11665152557967701</v>
      </c>
      <c r="AS816" s="14">
        <v>0.13584730372925499</v>
      </c>
      <c r="AT816" s="14">
        <v>0.12272281347955</v>
      </c>
      <c r="AU816" s="14">
        <v>0.117686340852264</v>
      </c>
      <c r="AV816" s="14">
        <v>0.104969455583864</v>
      </c>
      <c r="AW816" s="14">
        <v>0.110498361569965</v>
      </c>
      <c r="AX816" s="14">
        <v>7.3281730398079198E-2</v>
      </c>
      <c r="AY816" s="14">
        <v>0.109229959219838</v>
      </c>
      <c r="AZ816" s="14">
        <v>0.14490755700804001</v>
      </c>
      <c r="BA816" s="14">
        <v>7.8470265117035795E-2</v>
      </c>
      <c r="BB816" s="14"/>
      <c r="BC816" s="14">
        <v>0.108838356694274</v>
      </c>
      <c r="BD816" s="14">
        <v>0.12994816206343901</v>
      </c>
      <c r="BE816" s="14"/>
      <c r="BF816" s="14">
        <v>0.116664993567095</v>
      </c>
      <c r="BG816" s="14">
        <v>0.114054304592914</v>
      </c>
      <c r="BH816" s="14">
        <v>0.122999599125147</v>
      </c>
      <c r="BI816" s="14">
        <v>0.163468539692632</v>
      </c>
      <c r="BJ816" s="14"/>
      <c r="BK816" s="14">
        <v>0.112974325944825</v>
      </c>
      <c r="BL816" s="14">
        <v>0.108046802843371</v>
      </c>
      <c r="BM816" s="14">
        <v>0.11525147431725501</v>
      </c>
      <c r="BN816" s="14">
        <v>0.161636170444725</v>
      </c>
      <c r="BO816" s="14"/>
      <c r="BP816" s="14">
        <v>0.112545440002379</v>
      </c>
      <c r="BQ816" s="14">
        <v>9.60933455316174E-2</v>
      </c>
      <c r="BR816" s="14">
        <v>0.13392108550399501</v>
      </c>
      <c r="BS816" s="14">
        <v>9.0060840654633198E-2</v>
      </c>
      <c r="BT816" s="14">
        <v>0.17724341100183499</v>
      </c>
    </row>
    <row r="817" spans="2:72" x14ac:dyDescent="0.35">
      <c r="B817" t="s">
        <v>334</v>
      </c>
      <c r="C817" s="14">
        <v>0.109560923005887</v>
      </c>
      <c r="D817" s="14">
        <v>9.7039639301468306E-2</v>
      </c>
      <c r="E817" s="14">
        <v>0.12051573204751399</v>
      </c>
      <c r="F817" s="14"/>
      <c r="G817" s="14">
        <v>0.17066277031021901</v>
      </c>
      <c r="H817" s="14">
        <v>0.15596602323376099</v>
      </c>
      <c r="I817" s="14">
        <v>0.15199661448228599</v>
      </c>
      <c r="J817" s="14">
        <v>9.78826505584003E-2</v>
      </c>
      <c r="K817" s="14">
        <v>6.4918889721935505E-2</v>
      </c>
      <c r="L817" s="14">
        <v>3.6184523825358202E-2</v>
      </c>
      <c r="M817" s="14"/>
      <c r="N817" s="14">
        <v>9.7894085434010805E-2</v>
      </c>
      <c r="O817" s="14">
        <v>9.7466470155975996E-2</v>
      </c>
      <c r="P817" s="14">
        <v>0.118092170345674</v>
      </c>
      <c r="Q817" s="14">
        <v>0.127350316874035</v>
      </c>
      <c r="R817" s="14"/>
      <c r="S817" s="14">
        <v>0.13769598827401</v>
      </c>
      <c r="T817" s="14">
        <v>8.7712166216223894E-2</v>
      </c>
      <c r="U817" s="14">
        <v>0.11092187421478999</v>
      </c>
      <c r="V817" s="14">
        <v>8.4247263023855906E-2</v>
      </c>
      <c r="W817" s="14">
        <v>0.11852434687360699</v>
      </c>
      <c r="X817" s="14">
        <v>0.13322700410885299</v>
      </c>
      <c r="Y817" s="14">
        <v>0.105471414020921</v>
      </c>
      <c r="Z817" s="14">
        <v>0.116108301224076</v>
      </c>
      <c r="AA817" s="14">
        <v>0.108757173505156</v>
      </c>
      <c r="AB817" s="14">
        <v>8.8141531118567901E-2</v>
      </c>
      <c r="AC817" s="14">
        <v>0.120168119352302</v>
      </c>
      <c r="AD817" s="14">
        <v>0.105079503077397</v>
      </c>
      <c r="AE817" s="14"/>
      <c r="AF817" s="14">
        <v>0.10797355776523899</v>
      </c>
      <c r="AG817" s="14">
        <v>0.117029937170591</v>
      </c>
      <c r="AH817" s="14">
        <v>0.10938395444837901</v>
      </c>
      <c r="AI817" s="14">
        <v>0.13542426563933699</v>
      </c>
      <c r="AJ817" s="14">
        <v>0.12474146409225299</v>
      </c>
      <c r="AK817" s="14"/>
      <c r="AL817" s="14">
        <v>9.9689900995259206E-2</v>
      </c>
      <c r="AM817" s="14">
        <v>0.12506230063650001</v>
      </c>
      <c r="AN817" s="14">
        <v>0.13367257721059</v>
      </c>
      <c r="AO817" s="14">
        <v>0.124157606712615</v>
      </c>
      <c r="AP817" s="14">
        <v>0.107768692296902</v>
      </c>
      <c r="AQ817" s="14">
        <v>0.121131128403558</v>
      </c>
      <c r="AR817" s="14">
        <v>0.11700388656081701</v>
      </c>
      <c r="AS817" s="14">
        <v>9.3688149320017705E-2</v>
      </c>
      <c r="AT817" s="14">
        <v>0.104029540101433</v>
      </c>
      <c r="AU817" s="14">
        <v>8.6929039477065095E-2</v>
      </c>
      <c r="AV817" s="14">
        <v>9.8556329875395907E-2</v>
      </c>
      <c r="AW817" s="14">
        <v>0.110397772541157</v>
      </c>
      <c r="AX817" s="14">
        <v>9.5247609185623694E-2</v>
      </c>
      <c r="AY817" s="14">
        <v>8.88066064954217E-2</v>
      </c>
      <c r="AZ817" s="14">
        <v>8.0614607044576805E-2</v>
      </c>
      <c r="BA817" s="14">
        <v>0.11427270791980899</v>
      </c>
      <c r="BB817" s="14"/>
      <c r="BC817" s="14">
        <v>0.13623186306925</v>
      </c>
      <c r="BD817" s="14">
        <v>9.7872669547568902E-2</v>
      </c>
      <c r="BE817" s="14"/>
      <c r="BF817" s="14">
        <v>4.56722267558968E-2</v>
      </c>
      <c r="BG817" s="14">
        <v>8.5968608376188693E-2</v>
      </c>
      <c r="BH817" s="14">
        <v>0.15604213465945399</v>
      </c>
      <c r="BI817" s="14">
        <v>0.21553876334365801</v>
      </c>
      <c r="BJ817" s="14"/>
      <c r="BK817" s="14">
        <v>4.8275940785353202E-2</v>
      </c>
      <c r="BL817" s="14">
        <v>7.5539313645594797E-2</v>
      </c>
      <c r="BM817" s="14">
        <v>0.123736661478723</v>
      </c>
      <c r="BN817" s="14">
        <v>0.181558328556228</v>
      </c>
      <c r="BO817" s="14"/>
      <c r="BP817" s="14">
        <v>0.18104611908802001</v>
      </c>
      <c r="BQ817" s="14">
        <v>3.5546349119099201E-2</v>
      </c>
      <c r="BR817" s="14">
        <v>9.5973175199885394E-3</v>
      </c>
      <c r="BS817" s="14">
        <v>3.5661021387760901E-2</v>
      </c>
      <c r="BT817" s="14">
        <v>0.200693290984155</v>
      </c>
    </row>
    <row r="818" spans="2:72" x14ac:dyDescent="0.35">
      <c r="B818" t="s">
        <v>335</v>
      </c>
      <c r="C818" s="14">
        <v>6.7170120592714197E-2</v>
      </c>
      <c r="D818" s="14">
        <v>6.5622585198900005E-2</v>
      </c>
      <c r="E818" s="14">
        <v>6.8735403508648998E-2</v>
      </c>
      <c r="F818" s="14"/>
      <c r="G818" s="14">
        <v>0.10266728571638301</v>
      </c>
      <c r="H818" s="14">
        <v>6.66841958812978E-2</v>
      </c>
      <c r="I818" s="14">
        <v>6.9244070855467202E-2</v>
      </c>
      <c r="J818" s="14">
        <v>5.2661581109820402E-2</v>
      </c>
      <c r="K818" s="14">
        <v>4.77318394878515E-2</v>
      </c>
      <c r="L818" s="14">
        <v>6.7170038525831602E-2</v>
      </c>
      <c r="M818" s="14"/>
      <c r="N818" s="14">
        <v>5.0705945803993999E-2</v>
      </c>
      <c r="O818" s="14">
        <v>5.4415839785120899E-2</v>
      </c>
      <c r="P818" s="14">
        <v>7.8381182914463193E-2</v>
      </c>
      <c r="Q818" s="14">
        <v>8.7499937280753698E-2</v>
      </c>
      <c r="R818" s="14"/>
      <c r="S818" s="14">
        <v>7.3348225848438794E-2</v>
      </c>
      <c r="T818" s="14">
        <v>6.4146808657729606E-2</v>
      </c>
      <c r="U818" s="14">
        <v>6.2869495887278706E-2</v>
      </c>
      <c r="V818" s="14">
        <v>6.22799813407749E-2</v>
      </c>
      <c r="W818" s="14">
        <v>9.0216140226808905E-2</v>
      </c>
      <c r="X818" s="14">
        <v>5.1021477035298697E-2</v>
      </c>
      <c r="Y818" s="14">
        <v>7.9948294360691799E-2</v>
      </c>
      <c r="Z818" s="14">
        <v>6.3167638263018203E-2</v>
      </c>
      <c r="AA818" s="14">
        <v>6.2258599779217202E-2</v>
      </c>
      <c r="AB818" s="14">
        <v>7.3282945105842698E-2</v>
      </c>
      <c r="AC818" s="14">
        <v>6.2765713289626199E-2</v>
      </c>
      <c r="AD818" s="14">
        <v>5.0517303292772403E-2</v>
      </c>
      <c r="AE818" s="14"/>
      <c r="AF818" s="14">
        <v>7.8819838582818796E-2</v>
      </c>
      <c r="AG818" s="14">
        <v>6.6535460929005502E-2</v>
      </c>
      <c r="AH818" s="14">
        <v>5.3175361916477301E-2</v>
      </c>
      <c r="AI818" s="14">
        <v>6.8019656065557696E-2</v>
      </c>
      <c r="AJ818" s="14">
        <v>8.0545498968307594E-2</v>
      </c>
      <c r="AK818" s="14"/>
      <c r="AL818" s="14">
        <v>0.124778127536101</v>
      </c>
      <c r="AM818" s="14">
        <v>9.5965653613707402E-2</v>
      </c>
      <c r="AN818" s="14">
        <v>8.1780732929068997E-2</v>
      </c>
      <c r="AO818" s="14">
        <v>7.7723625617504899E-2</v>
      </c>
      <c r="AP818" s="14">
        <v>7.2707846671757004E-2</v>
      </c>
      <c r="AQ818" s="14">
        <v>7.7590868834237395E-2</v>
      </c>
      <c r="AR818" s="14">
        <v>7.4994412926036896E-2</v>
      </c>
      <c r="AS818" s="14">
        <v>6.2487203504260402E-2</v>
      </c>
      <c r="AT818" s="14">
        <v>6.54252895711704E-2</v>
      </c>
      <c r="AU818" s="14">
        <v>6.4408276935260994E-2</v>
      </c>
      <c r="AV818" s="14">
        <v>4.1873030063040502E-2</v>
      </c>
      <c r="AW818" s="14">
        <v>6.0207816512412499E-2</v>
      </c>
      <c r="AX818" s="14">
        <v>5.1281225987296002E-2</v>
      </c>
      <c r="AY818" s="14">
        <v>4.5318477240319399E-2</v>
      </c>
      <c r="AZ818" s="14">
        <v>4.4826795888581898E-2</v>
      </c>
      <c r="BA818" s="14">
        <v>5.5266223216653101E-2</v>
      </c>
      <c r="BB818" s="14"/>
      <c r="BC818" s="14">
        <v>7.3357059829343194E-2</v>
      </c>
      <c r="BD818" s="14">
        <v>6.4458760822225E-2</v>
      </c>
      <c r="BE818" s="14"/>
      <c r="BF818" s="14">
        <v>3.24559163007649E-2</v>
      </c>
      <c r="BG818" s="14">
        <v>5.6326616167414703E-2</v>
      </c>
      <c r="BH818" s="14">
        <v>9.5020101215509106E-2</v>
      </c>
      <c r="BI818" s="14">
        <v>0.114580628709395</v>
      </c>
      <c r="BJ818" s="14"/>
      <c r="BK818" s="14">
        <v>4.0421933477805601E-2</v>
      </c>
      <c r="BL818" s="14">
        <v>4.9729600391448199E-2</v>
      </c>
      <c r="BM818" s="14">
        <v>7.53722997713384E-2</v>
      </c>
      <c r="BN818" s="14">
        <v>9.7528463126921594E-2</v>
      </c>
      <c r="BO818" s="14"/>
      <c r="BP818" s="14">
        <v>8.0423260792395895E-2</v>
      </c>
      <c r="BQ818" s="14">
        <v>3.6857141678472399E-2</v>
      </c>
      <c r="BR818" s="14">
        <v>4.9535394922424002E-2</v>
      </c>
      <c r="BS818" s="14">
        <v>3.2049885251349698E-2</v>
      </c>
      <c r="BT818" s="14">
        <v>0.11398662327846899</v>
      </c>
    </row>
    <row r="819" spans="2:72" x14ac:dyDescent="0.35">
      <c r="B819" t="s">
        <v>102</v>
      </c>
      <c r="C819" s="14">
        <v>2.7091871358566499E-2</v>
      </c>
      <c r="D819" s="14">
        <v>2.4152486878052298E-2</v>
      </c>
      <c r="E819" s="14">
        <v>3.0079945392477499E-2</v>
      </c>
      <c r="F819" s="14"/>
      <c r="G819" s="14">
        <v>2.7564042908907498E-2</v>
      </c>
      <c r="H819" s="14">
        <v>2.7128496488882499E-2</v>
      </c>
      <c r="I819" s="14">
        <v>3.1520755879740799E-2</v>
      </c>
      <c r="J819" s="14">
        <v>3.34989826762132E-2</v>
      </c>
      <c r="K819" s="14">
        <v>2.88686316466212E-2</v>
      </c>
      <c r="L819" s="14">
        <v>1.6751072492867801E-2</v>
      </c>
      <c r="M819" s="14"/>
      <c r="N819" s="14">
        <v>1.8063369944677499E-2</v>
      </c>
      <c r="O819" s="14">
        <v>2.0805907167361099E-2</v>
      </c>
      <c r="P819" s="14">
        <v>2.5470146724201701E-2</v>
      </c>
      <c r="Q819" s="14">
        <v>4.4688302443496003E-2</v>
      </c>
      <c r="R819" s="14"/>
      <c r="S819" s="14">
        <v>1.9224637753735101E-2</v>
      </c>
      <c r="T819" s="14">
        <v>2.8786815706461001E-2</v>
      </c>
      <c r="U819" s="14">
        <v>2.8576583097715401E-2</v>
      </c>
      <c r="V819" s="14">
        <v>3.9618435201363003E-2</v>
      </c>
      <c r="W819" s="14">
        <v>3.3019919807256902E-2</v>
      </c>
      <c r="X819" s="14">
        <v>3.47123418945759E-2</v>
      </c>
      <c r="Y819" s="14">
        <v>3.2457470140370197E-2</v>
      </c>
      <c r="Z819" s="14">
        <v>1.26461499320949E-2</v>
      </c>
      <c r="AA819" s="14">
        <v>2.1256080039216699E-2</v>
      </c>
      <c r="AB819" s="14">
        <v>2.1282228618830799E-2</v>
      </c>
      <c r="AC819" s="14">
        <v>1.7738835020475598E-2</v>
      </c>
      <c r="AD819" s="14">
        <v>3.7618106611449403E-2</v>
      </c>
      <c r="AE819" s="14"/>
      <c r="AF819" s="14">
        <v>3.7421685913883701E-2</v>
      </c>
      <c r="AG819" s="14">
        <v>3.0353158661673901E-2</v>
      </c>
      <c r="AH819" s="14">
        <v>2.23742952709679E-2</v>
      </c>
      <c r="AI819" s="14">
        <v>1.48204681384453E-2</v>
      </c>
      <c r="AJ819" s="14">
        <v>1.2083611280086601E-2</v>
      </c>
      <c r="AK819" s="14"/>
      <c r="AL819" s="14">
        <v>0.102821800695287</v>
      </c>
      <c r="AM819" s="14">
        <v>4.8403467060307903E-2</v>
      </c>
      <c r="AN819" s="14">
        <v>2.46079534226725E-2</v>
      </c>
      <c r="AO819" s="14">
        <v>3.9588901442830497E-2</v>
      </c>
      <c r="AP819" s="14">
        <v>2.8719225675080898E-2</v>
      </c>
      <c r="AQ819" s="14">
        <v>1.6440587782648699E-2</v>
      </c>
      <c r="AR819" s="14">
        <v>2.7037044672239101E-2</v>
      </c>
      <c r="AS819" s="14">
        <v>2.2115367170474701E-2</v>
      </c>
      <c r="AT819" s="14">
        <v>2.2972593705279501E-2</v>
      </c>
      <c r="AU819" s="14">
        <v>2.53795507034907E-2</v>
      </c>
      <c r="AV819" s="14">
        <v>1.5150530325100799E-2</v>
      </c>
      <c r="AW819" s="14">
        <v>2.0657751667281499E-2</v>
      </c>
      <c r="AX819" s="14">
        <v>2.16083437588135E-2</v>
      </c>
      <c r="AY819" s="14">
        <v>2.0558657708212899E-2</v>
      </c>
      <c r="AZ819" s="14">
        <v>2.0419071641857502E-2</v>
      </c>
      <c r="BA819" s="14">
        <v>1.21614131751282E-2</v>
      </c>
      <c r="BB819" s="14"/>
      <c r="BC819" s="14">
        <v>2.08533896932378E-2</v>
      </c>
      <c r="BD819" s="14">
        <v>2.98258190456821E-2</v>
      </c>
      <c r="BE819" s="14"/>
      <c r="BF819" s="14">
        <v>1.11586287957159E-2</v>
      </c>
      <c r="BG819" s="14">
        <v>1.9168069210101699E-2</v>
      </c>
      <c r="BH819" s="14">
        <v>3.2079009662871E-2</v>
      </c>
      <c r="BI819" s="14">
        <v>7.1773381092874705E-2</v>
      </c>
      <c r="BJ819" s="14"/>
      <c r="BK819" s="14">
        <v>1.77936033773302E-2</v>
      </c>
      <c r="BL819" s="14">
        <v>1.4854948324167901E-2</v>
      </c>
      <c r="BM819" s="14">
        <v>2.2976703717568901E-2</v>
      </c>
      <c r="BN819" s="14">
        <v>5.4323266781845903E-2</v>
      </c>
      <c r="BO819" s="14"/>
      <c r="BP819" s="14">
        <v>2.2352663121490899E-2</v>
      </c>
      <c r="BQ819" s="14">
        <v>2.5498246072552699E-2</v>
      </c>
      <c r="BR819" s="14">
        <v>1.0968415994303701E-2</v>
      </c>
      <c r="BS819" s="14">
        <v>1.6289198406479001E-2</v>
      </c>
      <c r="BT819" s="14">
        <v>4.8539213061905402E-2</v>
      </c>
    </row>
    <row r="820" spans="2:72" x14ac:dyDescent="0.35">
      <c r="B820" t="s">
        <v>166</v>
      </c>
      <c r="C820" s="14">
        <v>7.9427861491000607E-3</v>
      </c>
      <c r="D820" s="14">
        <v>7.5678689795058403E-3</v>
      </c>
      <c r="E820" s="14">
        <v>8.1070251894716106E-3</v>
      </c>
      <c r="F820" s="14"/>
      <c r="G820" s="14">
        <v>2.6570646271845098E-3</v>
      </c>
      <c r="H820" s="14">
        <v>2.3728905750006399E-3</v>
      </c>
      <c r="I820" s="14">
        <v>4.3732440475967903E-3</v>
      </c>
      <c r="J820" s="14">
        <v>7.9670164279480402E-3</v>
      </c>
      <c r="K820" s="14">
        <v>1.0282465953230201E-2</v>
      </c>
      <c r="L820" s="14">
        <v>1.7293856732998499E-2</v>
      </c>
      <c r="M820" s="14"/>
      <c r="N820" s="14">
        <v>1.0261668425311499E-2</v>
      </c>
      <c r="O820" s="14">
        <v>6.6447893361673404E-3</v>
      </c>
      <c r="P820" s="14">
        <v>6.0471740674701204E-3</v>
      </c>
      <c r="Q820" s="14">
        <v>8.5789924119547903E-3</v>
      </c>
      <c r="R820" s="14"/>
      <c r="S820" s="14">
        <v>2.66120553079595E-3</v>
      </c>
      <c r="T820" s="14">
        <v>9.8519007608100905E-3</v>
      </c>
      <c r="U820" s="14">
        <v>1.27956818016976E-2</v>
      </c>
      <c r="V820" s="14">
        <v>1.23233529846613E-2</v>
      </c>
      <c r="W820" s="14">
        <v>1.4431879860596301E-2</v>
      </c>
      <c r="X820" s="14">
        <v>2.7080692890493001E-3</v>
      </c>
      <c r="Y820" s="14">
        <v>7.6173007058024196E-3</v>
      </c>
      <c r="Z820" s="14">
        <v>5.4037909751487503E-3</v>
      </c>
      <c r="AA820" s="14">
        <v>5.55547400631334E-3</v>
      </c>
      <c r="AB820" s="14">
        <v>6.5891426812631103E-3</v>
      </c>
      <c r="AC820" s="14">
        <v>1.50981903795919E-2</v>
      </c>
      <c r="AD820" s="14">
        <v>3.9351588309685E-3</v>
      </c>
      <c r="AE820" s="14"/>
      <c r="AF820" s="14">
        <v>8.1241301323939502E-3</v>
      </c>
      <c r="AG820" s="14">
        <v>5.1829715177372001E-3</v>
      </c>
      <c r="AH820" s="14">
        <v>9.0427924889030595E-3</v>
      </c>
      <c r="AI820" s="14">
        <v>7.8814591279169899E-3</v>
      </c>
      <c r="AJ820" s="14">
        <v>7.0146867971760197E-3</v>
      </c>
      <c r="AK820" s="14"/>
      <c r="AL820" s="14">
        <v>1.23805509315341E-2</v>
      </c>
      <c r="AM820" s="14">
        <v>9.2511537712128798E-3</v>
      </c>
      <c r="AN820" s="14">
        <v>9.2354007908016997E-3</v>
      </c>
      <c r="AO820" s="14">
        <v>3.8169771065930799E-3</v>
      </c>
      <c r="AP820" s="14">
        <v>5.5792818941179101E-3</v>
      </c>
      <c r="AQ820" s="14">
        <v>6.2239772826841698E-3</v>
      </c>
      <c r="AR820" s="14">
        <v>1.0484969767302101E-2</v>
      </c>
      <c r="AS820" s="14">
        <v>1.2386830629533101E-2</v>
      </c>
      <c r="AT820" s="14">
        <v>9.4485981756765799E-3</v>
      </c>
      <c r="AU820" s="14">
        <v>8.9870466457598799E-3</v>
      </c>
      <c r="AV820" s="14">
        <v>6.2722270746220204E-3</v>
      </c>
      <c r="AW820" s="14">
        <v>8.1909559829645203E-3</v>
      </c>
      <c r="AX820" s="14">
        <v>5.4814098110294602E-3</v>
      </c>
      <c r="AY820" s="14">
        <v>5.0928708946463997E-3</v>
      </c>
      <c r="AZ820" s="14">
        <v>9.6826721698842991E-3</v>
      </c>
      <c r="BA820" s="14">
        <v>0</v>
      </c>
      <c r="BB820" s="14"/>
      <c r="BC820" s="14">
        <v>3.2512313309431698E-3</v>
      </c>
      <c r="BD820" s="14">
        <v>9.9988097349929302E-3</v>
      </c>
      <c r="BE820" s="14"/>
      <c r="BF820" s="14">
        <v>9.1096164029401995E-3</v>
      </c>
      <c r="BG820" s="14">
        <v>1.17240619473489E-2</v>
      </c>
      <c r="BH820" s="14">
        <v>1.9603607107944701E-3</v>
      </c>
      <c r="BI820" s="14">
        <v>7.5638102128381202E-3</v>
      </c>
      <c r="BJ820" s="14"/>
      <c r="BK820" s="14">
        <v>1.31586851888599E-2</v>
      </c>
      <c r="BL820" s="14">
        <v>5.9985534804822003E-3</v>
      </c>
      <c r="BM820" s="14">
        <v>6.2774871475937497E-3</v>
      </c>
      <c r="BN820" s="14">
        <v>6.7203014024511598E-3</v>
      </c>
      <c r="BO820" s="14"/>
      <c r="BP820" s="14">
        <v>3.28956834797449E-3</v>
      </c>
      <c r="BQ820" s="14">
        <v>6.9785992437752598E-3</v>
      </c>
      <c r="BR820" s="14">
        <v>1.7226204328757402E-2</v>
      </c>
      <c r="BS820" s="14">
        <v>9.0036029484050206E-3</v>
      </c>
      <c r="BT820" s="14">
        <v>8.0053878768688806E-3</v>
      </c>
    </row>
    <row r="821" spans="2:72" x14ac:dyDescent="0.35">
      <c r="B821" t="s">
        <v>336</v>
      </c>
      <c r="C821" s="14">
        <v>0.172008278005087</v>
      </c>
      <c r="D821" s="14">
        <v>0.19282676480642</v>
      </c>
      <c r="E821" s="14">
        <v>0.15246167085581699</v>
      </c>
      <c r="F821" s="14"/>
      <c r="G821" s="14">
        <v>0.133013356363261</v>
      </c>
      <c r="H821" s="14">
        <v>0.20661408198478201</v>
      </c>
      <c r="I821" s="14">
        <v>0.18932039340024501</v>
      </c>
      <c r="J821" s="14">
        <v>0.17274106891596799</v>
      </c>
      <c r="K821" s="14">
        <v>0.17569950748486701</v>
      </c>
      <c r="L821" s="14">
        <v>0.152518573476187</v>
      </c>
      <c r="M821" s="14"/>
      <c r="N821" s="14">
        <v>0.22518471535621601</v>
      </c>
      <c r="O821" s="14">
        <v>0.16770822657137699</v>
      </c>
      <c r="P821" s="14">
        <v>0.15491348472942201</v>
      </c>
      <c r="Q821" s="14">
        <v>0.13467908350282801</v>
      </c>
      <c r="R821" s="14"/>
      <c r="S821" s="14">
        <v>0.2256410421875</v>
      </c>
      <c r="T821" s="14">
        <v>0.15343170764109401</v>
      </c>
      <c r="U821" s="14">
        <v>0.148702043372683</v>
      </c>
      <c r="V821" s="14">
        <v>0.17239026807730601</v>
      </c>
      <c r="W821" s="14">
        <v>0.157117375191235</v>
      </c>
      <c r="X821" s="14">
        <v>0.14364383674043099</v>
      </c>
      <c r="Y821" s="14">
        <v>0.16079348056913401</v>
      </c>
      <c r="Z821" s="14">
        <v>0.19282537649640399</v>
      </c>
      <c r="AA821" s="14">
        <v>0.17712521135968801</v>
      </c>
      <c r="AB821" s="14">
        <v>0.16457930643320501</v>
      </c>
      <c r="AC821" s="14">
        <v>0.16926972383605801</v>
      </c>
      <c r="AD821" s="14">
        <v>0.193397969020142</v>
      </c>
      <c r="AE821" s="14"/>
      <c r="AF821" s="14">
        <v>0.13146301668963101</v>
      </c>
      <c r="AG821" s="14">
        <v>0.14117689118148799</v>
      </c>
      <c r="AH821" s="14">
        <v>0.20421116475659401</v>
      </c>
      <c r="AI821" s="14">
        <v>0.23973881111360201</v>
      </c>
      <c r="AJ821" s="14">
        <v>0.26024939706136602</v>
      </c>
      <c r="AK821" s="14"/>
      <c r="AL821" s="14">
        <v>0.185989186778001</v>
      </c>
      <c r="AM821" s="14">
        <v>0.11055094093499999</v>
      </c>
      <c r="AN821" s="14">
        <v>0.14479983181763001</v>
      </c>
      <c r="AO821" s="14">
        <v>0.132668681120408</v>
      </c>
      <c r="AP821" s="14">
        <v>0.12952644924203099</v>
      </c>
      <c r="AQ821" s="14">
        <v>0.14686087943901899</v>
      </c>
      <c r="AR821" s="14">
        <v>0.14866033363356301</v>
      </c>
      <c r="AS821" s="14">
        <v>0.15664940541816399</v>
      </c>
      <c r="AT821" s="14">
        <v>0.20261425393004001</v>
      </c>
      <c r="AU821" s="14">
        <v>0.198447132991762</v>
      </c>
      <c r="AV821" s="14">
        <v>0.180554052574007</v>
      </c>
      <c r="AW821" s="14">
        <v>0.16012136942866401</v>
      </c>
      <c r="AX821" s="14">
        <v>0.237619934068213</v>
      </c>
      <c r="AY821" s="14">
        <v>0.22752941541161001</v>
      </c>
      <c r="AZ821" s="14">
        <v>0.194437865161352</v>
      </c>
      <c r="BA821" s="14">
        <v>0.32279513970451401</v>
      </c>
      <c r="BB821" s="14"/>
      <c r="BC821" s="14">
        <v>0.21416702181455499</v>
      </c>
      <c r="BD821" s="14">
        <v>0.153532660649318</v>
      </c>
      <c r="BE821" s="14"/>
      <c r="BF821" s="14">
        <v>0.22964065810377399</v>
      </c>
      <c r="BG821" s="14">
        <v>0.18023631712208399</v>
      </c>
      <c r="BH821" s="14">
        <v>0.13847341161875901</v>
      </c>
      <c r="BI821" s="14">
        <v>9.3244770246582606E-2</v>
      </c>
      <c r="BJ821" s="14"/>
      <c r="BK821" s="14">
        <v>0.22901829051681899</v>
      </c>
      <c r="BL821" s="14">
        <v>0.217080409363996</v>
      </c>
      <c r="BM821" s="14">
        <v>0.14480814048026799</v>
      </c>
      <c r="BN821" s="14">
        <v>0.116390359591413</v>
      </c>
      <c r="BO821" s="14"/>
      <c r="BP821" s="14">
        <v>0.13105265852897499</v>
      </c>
      <c r="BQ821" s="14">
        <v>0.183004630942045</v>
      </c>
      <c r="BR821" s="14">
        <v>0.142558312922627</v>
      </c>
      <c r="BS821" s="14">
        <v>0.329252201650853</v>
      </c>
      <c r="BT821" s="14">
        <v>6.4846733599687095E-2</v>
      </c>
    </row>
    <row r="822" spans="2:72" x14ac:dyDescent="0.35">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row>
    <row r="823" spans="2:72" x14ac:dyDescent="0.35">
      <c r="B823" s="6" t="s">
        <v>343</v>
      </c>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row>
    <row r="824" spans="2:72" x14ac:dyDescent="0.35">
      <c r="B824" s="21" t="s">
        <v>106</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row>
    <row r="825" spans="2:72" x14ac:dyDescent="0.35">
      <c r="B825" t="s">
        <v>338</v>
      </c>
      <c r="C825" s="14">
        <v>0.19251113391198801</v>
      </c>
      <c r="D825" s="14">
        <v>0.22865595804518599</v>
      </c>
      <c r="E825" s="14">
        <v>0.157846794123885</v>
      </c>
      <c r="F825" s="14"/>
      <c r="G825" s="14">
        <v>0.221782358134296</v>
      </c>
      <c r="H825" s="14">
        <v>0.30285641544193598</v>
      </c>
      <c r="I825" s="14">
        <v>0.22867598599168201</v>
      </c>
      <c r="J825" s="14">
        <v>0.15205795253026899</v>
      </c>
      <c r="K825" s="14">
        <v>0.145649566022341</v>
      </c>
      <c r="L825" s="14">
        <v>0.11815571921745301</v>
      </c>
      <c r="M825" s="14"/>
      <c r="N825" s="14">
        <v>0.271622388531156</v>
      </c>
      <c r="O825" s="14">
        <v>0.156015178753416</v>
      </c>
      <c r="P825" s="14">
        <v>0.20399125121815401</v>
      </c>
      <c r="Q825" s="14">
        <v>0.13736207596623601</v>
      </c>
      <c r="R825" s="14"/>
      <c r="S825" s="14">
        <v>0.28367797574266002</v>
      </c>
      <c r="T825" s="14">
        <v>0.151132136119462</v>
      </c>
      <c r="U825" s="14">
        <v>0.173046506460865</v>
      </c>
      <c r="V825" s="14">
        <v>0.16484519029910899</v>
      </c>
      <c r="W825" s="14">
        <v>0.16237324747610901</v>
      </c>
      <c r="X825" s="14">
        <v>0.217394569989772</v>
      </c>
      <c r="Y825" s="14">
        <v>0.175112329817662</v>
      </c>
      <c r="Z825" s="14">
        <v>0.20143382296075499</v>
      </c>
      <c r="AA825" s="14">
        <v>0.20069351480768099</v>
      </c>
      <c r="AB825" s="14">
        <v>0.17262868185573499</v>
      </c>
      <c r="AC825" s="14">
        <v>0.15030974621381299</v>
      </c>
      <c r="AD825" s="14">
        <v>0.21151036471330301</v>
      </c>
      <c r="AE825" s="14"/>
      <c r="AF825" s="14">
        <v>0.14279771175162001</v>
      </c>
      <c r="AG825" s="14">
        <v>0.14100641119072199</v>
      </c>
      <c r="AH825" s="14">
        <v>0.23183817549403901</v>
      </c>
      <c r="AI825" s="14">
        <v>0.30204501487200103</v>
      </c>
      <c r="AJ825" s="14">
        <v>0.41258385818984999</v>
      </c>
      <c r="AK825" s="14"/>
      <c r="AL825" s="14">
        <v>9.6392835706701596E-2</v>
      </c>
      <c r="AM825" s="14">
        <v>0.15485124739272399</v>
      </c>
      <c r="AN825" s="14">
        <v>0.15276169234925399</v>
      </c>
      <c r="AO825" s="14">
        <v>0.163854015869796</v>
      </c>
      <c r="AP825" s="14">
        <v>0.15032015543369101</v>
      </c>
      <c r="AQ825" s="14">
        <v>0.14864898671301299</v>
      </c>
      <c r="AR825" s="14">
        <v>0.17619376740707299</v>
      </c>
      <c r="AS825" s="14">
        <v>0.159249241418326</v>
      </c>
      <c r="AT825" s="14">
        <v>0.178366936286804</v>
      </c>
      <c r="AU825" s="14">
        <v>0.18921901824503101</v>
      </c>
      <c r="AV825" s="14">
        <v>0.195093916584063</v>
      </c>
      <c r="AW825" s="14">
        <v>0.25068365184068298</v>
      </c>
      <c r="AX825" s="14">
        <v>0.23435859596602801</v>
      </c>
      <c r="AY825" s="14">
        <v>0.25491526007726101</v>
      </c>
      <c r="AZ825" s="14">
        <v>0.27531005282007598</v>
      </c>
      <c r="BA825" s="14">
        <v>0.42398564929327098</v>
      </c>
      <c r="BB825" s="14"/>
      <c r="BC825" s="14">
        <v>0.30733757587898503</v>
      </c>
      <c r="BD825" s="14">
        <v>0.14218967714149</v>
      </c>
      <c r="BE825" s="14"/>
      <c r="BF825" s="14">
        <v>0.219967467708714</v>
      </c>
      <c r="BG825" s="14">
        <v>0.17997978965526701</v>
      </c>
      <c r="BH825" s="14">
        <v>0.20301907958870799</v>
      </c>
      <c r="BI825" s="14">
        <v>0.14482446989726899</v>
      </c>
      <c r="BJ825" s="14"/>
      <c r="BK825" s="14">
        <v>0.218319972528354</v>
      </c>
      <c r="BL825" s="14">
        <v>0.21083922538404601</v>
      </c>
      <c r="BM825" s="14">
        <v>0.19713318760797099</v>
      </c>
      <c r="BN825" s="14">
        <v>0.141458815964742</v>
      </c>
      <c r="BO825" s="14"/>
      <c r="BP825" s="14">
        <v>0.26209583433919098</v>
      </c>
      <c r="BQ825" s="14">
        <v>0.106982939592677</v>
      </c>
      <c r="BR825" s="14">
        <v>9.5217297762910394E-2</v>
      </c>
      <c r="BS825" s="14">
        <v>0.35172672573142</v>
      </c>
      <c r="BT825" s="14">
        <v>7.2832944114075704E-2</v>
      </c>
    </row>
    <row r="826" spans="2:72" x14ac:dyDescent="0.35">
      <c r="B826" t="s">
        <v>339</v>
      </c>
      <c r="C826" s="14">
        <v>0.31550619688561499</v>
      </c>
      <c r="D826" s="14">
        <v>0.322493042973926</v>
      </c>
      <c r="E826" s="14">
        <v>0.30859727235318102</v>
      </c>
      <c r="F826" s="14"/>
      <c r="G826" s="14">
        <v>0.34252703535401002</v>
      </c>
      <c r="H826" s="14">
        <v>0.339287473242464</v>
      </c>
      <c r="I826" s="14">
        <v>0.33542317870502503</v>
      </c>
      <c r="J826" s="14">
        <v>0.30963247459578902</v>
      </c>
      <c r="K826" s="14">
        <v>0.29197086785960602</v>
      </c>
      <c r="L826" s="14">
        <v>0.28258746827408299</v>
      </c>
      <c r="M826" s="14"/>
      <c r="N826" s="14">
        <v>0.326165903302229</v>
      </c>
      <c r="O826" s="14">
        <v>0.31625964453204802</v>
      </c>
      <c r="P826" s="14">
        <v>0.304128241804976</v>
      </c>
      <c r="Q826" s="14">
        <v>0.31163188898785399</v>
      </c>
      <c r="R826" s="14"/>
      <c r="S826" s="14">
        <v>0.34676003472342298</v>
      </c>
      <c r="T826" s="14">
        <v>0.29332308409652802</v>
      </c>
      <c r="U826" s="14">
        <v>0.28362742887831599</v>
      </c>
      <c r="V826" s="14">
        <v>0.313632169213307</v>
      </c>
      <c r="W826" s="14">
        <v>0.29180413928715798</v>
      </c>
      <c r="X826" s="14">
        <v>0.29070212925892103</v>
      </c>
      <c r="Y826" s="14">
        <v>0.32628015587315301</v>
      </c>
      <c r="Z826" s="14">
        <v>0.30365543003066398</v>
      </c>
      <c r="AA826" s="14">
        <v>0.32090866373691901</v>
      </c>
      <c r="AB826" s="14">
        <v>0.34235954313020101</v>
      </c>
      <c r="AC826" s="14">
        <v>0.31137861373236703</v>
      </c>
      <c r="AD826" s="14">
        <v>0.37989741922568598</v>
      </c>
      <c r="AE826" s="14"/>
      <c r="AF826" s="14">
        <v>0.295409383279927</v>
      </c>
      <c r="AG826" s="14">
        <v>0.32750920969743003</v>
      </c>
      <c r="AH826" s="14">
        <v>0.31314576727104498</v>
      </c>
      <c r="AI826" s="14">
        <v>0.34386329080461803</v>
      </c>
      <c r="AJ826" s="14">
        <v>0.321280964043762</v>
      </c>
      <c r="AK826" s="14"/>
      <c r="AL826" s="14">
        <v>0.238138216257959</v>
      </c>
      <c r="AM826" s="14">
        <v>0.25729093368922301</v>
      </c>
      <c r="AN826" s="14">
        <v>0.30294508456181302</v>
      </c>
      <c r="AO826" s="14">
        <v>0.32437829443685401</v>
      </c>
      <c r="AP826" s="14">
        <v>0.31074853308084499</v>
      </c>
      <c r="AQ826" s="14">
        <v>0.33120473018748597</v>
      </c>
      <c r="AR826" s="14">
        <v>0.31916863764052</v>
      </c>
      <c r="AS826" s="14">
        <v>0.33076490404303399</v>
      </c>
      <c r="AT826" s="14">
        <v>0.35391900438903501</v>
      </c>
      <c r="AU826" s="14">
        <v>0.32923701614476802</v>
      </c>
      <c r="AV826" s="14">
        <v>0.31451979819443199</v>
      </c>
      <c r="AW826" s="14">
        <v>0.30983147785792903</v>
      </c>
      <c r="AX826" s="14">
        <v>0.344814019391261</v>
      </c>
      <c r="AY826" s="14">
        <v>0.287188047649929</v>
      </c>
      <c r="AZ826" s="14">
        <v>0.29952163618802002</v>
      </c>
      <c r="BA826" s="14">
        <v>0.326100134708113</v>
      </c>
      <c r="BB826" s="14"/>
      <c r="BC826" s="14">
        <v>0.331225145590614</v>
      </c>
      <c r="BD826" s="14">
        <v>0.30861753618877302</v>
      </c>
      <c r="BE826" s="14"/>
      <c r="BF826" s="14">
        <v>0.31803596464093398</v>
      </c>
      <c r="BG826" s="14">
        <v>0.318632256062644</v>
      </c>
      <c r="BH826" s="14">
        <v>0.320148406764661</v>
      </c>
      <c r="BI826" s="14">
        <v>0.29291084728887701</v>
      </c>
      <c r="BJ826" s="14"/>
      <c r="BK826" s="14">
        <v>0.31064103984180702</v>
      </c>
      <c r="BL826" s="14">
        <v>0.33560373336233501</v>
      </c>
      <c r="BM826" s="14">
        <v>0.34033424076961899</v>
      </c>
      <c r="BN826" s="14">
        <v>0.26293769504443298</v>
      </c>
      <c r="BO826" s="14"/>
      <c r="BP826" s="14">
        <v>0.39930005190838602</v>
      </c>
      <c r="BQ826" s="14">
        <v>0.30850695704318598</v>
      </c>
      <c r="BR826" s="14">
        <v>0.286219717226255</v>
      </c>
      <c r="BS826" s="14">
        <v>0.29261551799326702</v>
      </c>
      <c r="BT826" s="14">
        <v>0.27968851178856702</v>
      </c>
    </row>
    <row r="827" spans="2:72" x14ac:dyDescent="0.35">
      <c r="B827" t="s">
        <v>340</v>
      </c>
      <c r="C827" s="14">
        <v>0.32928357257139201</v>
      </c>
      <c r="D827" s="14">
        <v>0.31011275561539198</v>
      </c>
      <c r="E827" s="14">
        <v>0.34773046894301002</v>
      </c>
      <c r="F827" s="14"/>
      <c r="G827" s="14">
        <v>0.22903378091635901</v>
      </c>
      <c r="H827" s="14">
        <v>0.21264495410482201</v>
      </c>
      <c r="I827" s="14">
        <v>0.26963199081213102</v>
      </c>
      <c r="J827" s="14">
        <v>0.36195887680245298</v>
      </c>
      <c r="K827" s="14">
        <v>0.41699481819138701</v>
      </c>
      <c r="L827" s="14">
        <v>0.45382702502016697</v>
      </c>
      <c r="M827" s="14"/>
      <c r="N827" s="14">
        <v>0.27698467100955998</v>
      </c>
      <c r="O827" s="14">
        <v>0.35037194325691001</v>
      </c>
      <c r="P827" s="14">
        <v>0.33663945159957898</v>
      </c>
      <c r="Q827" s="14">
        <v>0.35748711794874999</v>
      </c>
      <c r="R827" s="14"/>
      <c r="S827" s="14">
        <v>0.23447397791095001</v>
      </c>
      <c r="T827" s="14">
        <v>0.377156058432362</v>
      </c>
      <c r="U827" s="14">
        <v>0.34235353255810702</v>
      </c>
      <c r="V827" s="14">
        <v>0.36301684957840702</v>
      </c>
      <c r="W827" s="14">
        <v>0.3624513881468</v>
      </c>
      <c r="X827" s="14">
        <v>0.33584127967231903</v>
      </c>
      <c r="Y827" s="14">
        <v>0.32342149907072898</v>
      </c>
      <c r="Z827" s="14">
        <v>0.32355155373296901</v>
      </c>
      <c r="AA827" s="14">
        <v>0.32711777428960898</v>
      </c>
      <c r="AB827" s="14">
        <v>0.33473827319601202</v>
      </c>
      <c r="AC827" s="14">
        <v>0.37968210795319102</v>
      </c>
      <c r="AD827" s="14">
        <v>0.26184571269623402</v>
      </c>
      <c r="AE827" s="14"/>
      <c r="AF827" s="14">
        <v>0.390886384960972</v>
      </c>
      <c r="AG827" s="14">
        <v>0.35003263317246602</v>
      </c>
      <c r="AH827" s="14">
        <v>0.29255150234773603</v>
      </c>
      <c r="AI827" s="14">
        <v>0.24036459801711699</v>
      </c>
      <c r="AJ827" s="14">
        <v>0.18829135645649001</v>
      </c>
      <c r="AK827" s="14"/>
      <c r="AL827" s="14">
        <v>0.31335022266294399</v>
      </c>
      <c r="AM827" s="14">
        <v>0.35414080153174099</v>
      </c>
      <c r="AN827" s="14">
        <v>0.365931326719804</v>
      </c>
      <c r="AO827" s="14">
        <v>0.36114019328427999</v>
      </c>
      <c r="AP827" s="14">
        <v>0.37726643350724898</v>
      </c>
      <c r="AQ827" s="14">
        <v>0.32975483275189299</v>
      </c>
      <c r="AR827" s="14">
        <v>0.33057331515183902</v>
      </c>
      <c r="AS827" s="14">
        <v>0.36335862515578599</v>
      </c>
      <c r="AT827" s="14">
        <v>0.31656180015722701</v>
      </c>
      <c r="AU827" s="14">
        <v>0.33583278646630299</v>
      </c>
      <c r="AV827" s="14">
        <v>0.33366109125517901</v>
      </c>
      <c r="AW827" s="14">
        <v>0.29073487795409902</v>
      </c>
      <c r="AX827" s="14">
        <v>0.30063403191235899</v>
      </c>
      <c r="AY827" s="14">
        <v>0.36980604020772001</v>
      </c>
      <c r="AZ827" s="14">
        <v>0.317200824486285</v>
      </c>
      <c r="BA827" s="14">
        <v>0.14465083104360399</v>
      </c>
      <c r="BB827" s="14"/>
      <c r="BC827" s="14">
        <v>0.23416185042781501</v>
      </c>
      <c r="BD827" s="14">
        <v>0.37096964719659897</v>
      </c>
      <c r="BE827" s="14"/>
      <c r="BF827" s="14">
        <v>0.327230605632087</v>
      </c>
      <c r="BG827" s="14">
        <v>0.34422459309266301</v>
      </c>
      <c r="BH827" s="14">
        <v>0.30321681325689598</v>
      </c>
      <c r="BI827" s="14">
        <v>0.34690020207630601</v>
      </c>
      <c r="BJ827" s="14"/>
      <c r="BK827" s="14">
        <v>0.33162502143317701</v>
      </c>
      <c r="BL827" s="14">
        <v>0.30589648416843901</v>
      </c>
      <c r="BM827" s="14">
        <v>0.310443733225444</v>
      </c>
      <c r="BN827" s="14">
        <v>0.37761294511821503</v>
      </c>
      <c r="BO827" s="14"/>
      <c r="BP827" s="14">
        <v>0.20950566849796201</v>
      </c>
      <c r="BQ827" s="14">
        <v>0.419859440856093</v>
      </c>
      <c r="BR827" s="14">
        <v>0.47732737468557401</v>
      </c>
      <c r="BS827" s="14">
        <v>0.244852628986543</v>
      </c>
      <c r="BT827" s="14">
        <v>0.39983325053260599</v>
      </c>
    </row>
    <row r="828" spans="2:72" x14ac:dyDescent="0.35">
      <c r="B828" t="s">
        <v>341</v>
      </c>
      <c r="C828" s="14">
        <v>9.8736630113918103E-2</v>
      </c>
      <c r="D828" s="14">
        <v>8.8108950371372299E-2</v>
      </c>
      <c r="E828" s="14">
        <v>0.10904926615848499</v>
      </c>
      <c r="F828" s="14"/>
      <c r="G828" s="14">
        <v>0.144694294367822</v>
      </c>
      <c r="H828" s="14">
        <v>9.7238526549632207E-2</v>
      </c>
      <c r="I828" s="14">
        <v>0.108349825850374</v>
      </c>
      <c r="J828" s="14">
        <v>9.8783181955828497E-2</v>
      </c>
      <c r="K828" s="14">
        <v>8.0248033682270001E-2</v>
      </c>
      <c r="L828" s="14">
        <v>7.4041411217316E-2</v>
      </c>
      <c r="M828" s="14"/>
      <c r="N828" s="14">
        <v>8.6427441578220299E-2</v>
      </c>
      <c r="O828" s="14">
        <v>0.109680465096527</v>
      </c>
      <c r="P828" s="14">
        <v>0.10046853728742899</v>
      </c>
      <c r="Q828" s="14">
        <v>9.8669684154834597E-2</v>
      </c>
      <c r="R828" s="14"/>
      <c r="S828" s="14">
        <v>8.0956628120756699E-2</v>
      </c>
      <c r="T828" s="14">
        <v>0.11307453015362801</v>
      </c>
      <c r="U828" s="14">
        <v>0.10767359092298399</v>
      </c>
      <c r="V828" s="14">
        <v>0.101671661347224</v>
      </c>
      <c r="W828" s="14">
        <v>0.119920967079442</v>
      </c>
      <c r="X828" s="14">
        <v>0.10108365267078399</v>
      </c>
      <c r="Y828" s="14">
        <v>9.1096965573794306E-2</v>
      </c>
      <c r="Z828" s="14">
        <v>0.11529692741</v>
      </c>
      <c r="AA828" s="14">
        <v>9.9758805207413301E-2</v>
      </c>
      <c r="AB828" s="14">
        <v>9.0686082745422794E-2</v>
      </c>
      <c r="AC828" s="14">
        <v>7.8923414875158499E-2</v>
      </c>
      <c r="AD828" s="14">
        <v>8.2158744039375703E-2</v>
      </c>
      <c r="AE828" s="14"/>
      <c r="AF828" s="14">
        <v>9.5315098748506605E-2</v>
      </c>
      <c r="AG828" s="14">
        <v>0.112577696411102</v>
      </c>
      <c r="AH828" s="14">
        <v>0.10512545701732499</v>
      </c>
      <c r="AI828" s="14">
        <v>7.5637082740310599E-2</v>
      </c>
      <c r="AJ828" s="14">
        <v>1.78022159631364E-2</v>
      </c>
      <c r="AK828" s="14"/>
      <c r="AL828" s="14">
        <v>0.148817047936807</v>
      </c>
      <c r="AM828" s="14">
        <v>0.13222540866747501</v>
      </c>
      <c r="AN828" s="14">
        <v>8.9391906188437398E-2</v>
      </c>
      <c r="AO828" s="14">
        <v>7.7477335947303105E-2</v>
      </c>
      <c r="AP828" s="14">
        <v>8.9927993045472998E-2</v>
      </c>
      <c r="AQ828" s="14">
        <v>0.11608380997574699</v>
      </c>
      <c r="AR828" s="14">
        <v>0.110756925711972</v>
      </c>
      <c r="AS828" s="14">
        <v>0.111796685777675</v>
      </c>
      <c r="AT828" s="14">
        <v>9.4163027380789105E-2</v>
      </c>
      <c r="AU828" s="14">
        <v>9.7895433957464306E-2</v>
      </c>
      <c r="AV828" s="14">
        <v>0.12144084775775101</v>
      </c>
      <c r="AW828" s="14">
        <v>9.9147591243617203E-2</v>
      </c>
      <c r="AX828" s="14">
        <v>8.5598166512761198E-2</v>
      </c>
      <c r="AY828" s="14">
        <v>6.1879621335224698E-2</v>
      </c>
      <c r="AZ828" s="14">
        <v>7.8974005173928899E-2</v>
      </c>
      <c r="BA828" s="14">
        <v>7.7061688107476295E-2</v>
      </c>
      <c r="BB828" s="14"/>
      <c r="BC828" s="14">
        <v>8.5967658899513993E-2</v>
      </c>
      <c r="BD828" s="14">
        <v>0.10433249481165099</v>
      </c>
      <c r="BE828" s="14"/>
      <c r="BF828" s="14">
        <v>9.7706801926937495E-2</v>
      </c>
      <c r="BG828" s="14">
        <v>9.94832023809024E-2</v>
      </c>
      <c r="BH828" s="14">
        <v>0.105462763921306</v>
      </c>
      <c r="BI828" s="14">
        <v>8.5768850234632502E-2</v>
      </c>
      <c r="BJ828" s="14"/>
      <c r="BK828" s="14">
        <v>9.9158238876786306E-2</v>
      </c>
      <c r="BL828" s="14">
        <v>0.1087030753617</v>
      </c>
      <c r="BM828" s="14">
        <v>9.4777104566390102E-2</v>
      </c>
      <c r="BN828" s="14">
        <v>9.6190988426826302E-2</v>
      </c>
      <c r="BO828" s="14"/>
      <c r="BP828" s="14">
        <v>9.2935630280659001E-2</v>
      </c>
      <c r="BQ828" s="14">
        <v>9.9879598244532297E-2</v>
      </c>
      <c r="BR828" s="14">
        <v>7.9658501128409803E-2</v>
      </c>
      <c r="BS828" s="14">
        <v>7.9927647259831702E-2</v>
      </c>
      <c r="BT828" s="14">
        <v>0.12807110951206599</v>
      </c>
    </row>
    <row r="829" spans="2:72" x14ac:dyDescent="0.35">
      <c r="B829" t="s">
        <v>342</v>
      </c>
      <c r="C829" s="14">
        <v>1.7625029943098301E-2</v>
      </c>
      <c r="D829" s="14">
        <v>1.73393906819709E-2</v>
      </c>
      <c r="E829" s="14">
        <v>1.7982010341451998E-2</v>
      </c>
      <c r="F829" s="14"/>
      <c r="G829" s="14">
        <v>3.21323113883508E-2</v>
      </c>
      <c r="H829" s="14">
        <v>1.6948898307405199E-2</v>
      </c>
      <c r="I829" s="14">
        <v>1.32810400920572E-2</v>
      </c>
      <c r="J829" s="14">
        <v>2.0923327481328E-2</v>
      </c>
      <c r="K829" s="14">
        <v>1.2891617733725901E-2</v>
      </c>
      <c r="L829" s="14">
        <v>1.2600718154471001E-2</v>
      </c>
      <c r="M829" s="14"/>
      <c r="N829" s="14">
        <v>1.3771385237412E-2</v>
      </c>
      <c r="O829" s="14">
        <v>1.67284214129386E-2</v>
      </c>
      <c r="P829" s="14">
        <v>1.5321075923121799E-2</v>
      </c>
      <c r="Q829" s="14">
        <v>2.5023702153556399E-2</v>
      </c>
      <c r="R829" s="14"/>
      <c r="S829" s="14">
        <v>2.3869126627730601E-2</v>
      </c>
      <c r="T829" s="14">
        <v>1.6911057057738901E-2</v>
      </c>
      <c r="U829" s="14">
        <v>1.69615390985354E-2</v>
      </c>
      <c r="V829" s="14">
        <v>2.01434180891682E-2</v>
      </c>
      <c r="W829" s="14">
        <v>1.23739446590884E-2</v>
      </c>
      <c r="X829" s="14">
        <v>1.7691731497015299E-2</v>
      </c>
      <c r="Y829" s="14">
        <v>1.59619080927378E-2</v>
      </c>
      <c r="Z829" s="14">
        <v>2.1796693030149101E-2</v>
      </c>
      <c r="AA829" s="14">
        <v>1.46355358188628E-2</v>
      </c>
      <c r="AB829" s="14">
        <v>1.26607982526909E-2</v>
      </c>
      <c r="AC829" s="14">
        <v>2.1153227956161001E-2</v>
      </c>
      <c r="AD829" s="14">
        <v>1.6678506790138999E-2</v>
      </c>
      <c r="AE829" s="14"/>
      <c r="AF829" s="14">
        <v>1.7516501677905499E-2</v>
      </c>
      <c r="AG829" s="14">
        <v>1.61762363948687E-2</v>
      </c>
      <c r="AH829" s="14">
        <v>1.8130825604217402E-2</v>
      </c>
      <c r="AI829" s="14">
        <v>1.41469940449577E-2</v>
      </c>
      <c r="AJ829" s="14">
        <v>9.6473844416137995E-3</v>
      </c>
      <c r="AK829" s="14"/>
      <c r="AL829" s="14">
        <v>6.4566150073431694E-2</v>
      </c>
      <c r="AM829" s="14">
        <v>3.2538401015514203E-2</v>
      </c>
      <c r="AN829" s="14">
        <v>1.36930802646453E-2</v>
      </c>
      <c r="AO829" s="14">
        <v>1.52047863856992E-2</v>
      </c>
      <c r="AP829" s="14">
        <v>2.74869996464225E-2</v>
      </c>
      <c r="AQ829" s="14">
        <v>2.2599064777300799E-2</v>
      </c>
      <c r="AR829" s="14">
        <v>1.6753339566691599E-2</v>
      </c>
      <c r="AS829" s="14">
        <v>9.61012196990884E-3</v>
      </c>
      <c r="AT829" s="14">
        <v>1.1294501055171701E-2</v>
      </c>
      <c r="AU829" s="14">
        <v>1.3601507428378699E-2</v>
      </c>
      <c r="AV829" s="14">
        <v>5.7922113334487801E-3</v>
      </c>
      <c r="AW829" s="14">
        <v>2.0588668379107299E-2</v>
      </c>
      <c r="AX829" s="14">
        <v>2.3926408862944702E-2</v>
      </c>
      <c r="AY829" s="14">
        <v>9.9643225362935402E-3</v>
      </c>
      <c r="AZ829" s="14">
        <v>1.01872896052983E-2</v>
      </c>
      <c r="BA829" s="14">
        <v>1.22532173894174E-2</v>
      </c>
      <c r="BB829" s="14"/>
      <c r="BC829" s="14">
        <v>1.5200882327611701E-2</v>
      </c>
      <c r="BD829" s="14">
        <v>1.8687386638545401E-2</v>
      </c>
      <c r="BE829" s="14"/>
      <c r="BF829" s="14">
        <v>1.3997261035341499E-2</v>
      </c>
      <c r="BG829" s="14">
        <v>1.72725852180101E-2</v>
      </c>
      <c r="BH829" s="14">
        <v>2.0662235576444799E-2</v>
      </c>
      <c r="BI829" s="14">
        <v>2.0331877263492101E-2</v>
      </c>
      <c r="BJ829" s="14"/>
      <c r="BK829" s="14">
        <v>1.32916704313544E-2</v>
      </c>
      <c r="BL829" s="14">
        <v>1.4433063034030601E-2</v>
      </c>
      <c r="BM829" s="14">
        <v>1.74595396310512E-2</v>
      </c>
      <c r="BN829" s="14">
        <v>2.5298195593832701E-2</v>
      </c>
      <c r="BO829" s="14"/>
      <c r="BP829" s="14">
        <v>1.29090182394951E-2</v>
      </c>
      <c r="BQ829" s="14">
        <v>1.9250974690913799E-2</v>
      </c>
      <c r="BR829" s="14">
        <v>1.08315665939766E-2</v>
      </c>
      <c r="BS829" s="14">
        <v>1.33000776190394E-2</v>
      </c>
      <c r="BT829" s="14">
        <v>2.7402910108662502E-2</v>
      </c>
    </row>
    <row r="830" spans="2:72" x14ac:dyDescent="0.35">
      <c r="B830" t="s">
        <v>102</v>
      </c>
      <c r="C830" s="14">
        <v>4.6337436573988297E-2</v>
      </c>
      <c r="D830" s="14">
        <v>3.3289902312152703E-2</v>
      </c>
      <c r="E830" s="14">
        <v>5.8794188079986397E-2</v>
      </c>
      <c r="F830" s="14"/>
      <c r="G830" s="14">
        <v>2.9830219839162099E-2</v>
      </c>
      <c r="H830" s="14">
        <v>3.1023732353740101E-2</v>
      </c>
      <c r="I830" s="14">
        <v>4.4637978548730597E-2</v>
      </c>
      <c r="J830" s="14">
        <v>5.66441866343321E-2</v>
      </c>
      <c r="K830" s="14">
        <v>5.2245096510670198E-2</v>
      </c>
      <c r="L830" s="14">
        <v>5.8787658116510502E-2</v>
      </c>
      <c r="M830" s="14"/>
      <c r="N830" s="14">
        <v>2.50282103414225E-2</v>
      </c>
      <c r="O830" s="14">
        <v>5.0944346948160503E-2</v>
      </c>
      <c r="P830" s="14">
        <v>3.9451442166740701E-2</v>
      </c>
      <c r="Q830" s="14">
        <v>6.9825530788768894E-2</v>
      </c>
      <c r="R830" s="14"/>
      <c r="S830" s="14">
        <v>3.0262256874478401E-2</v>
      </c>
      <c r="T830" s="14">
        <v>4.8403134140282397E-2</v>
      </c>
      <c r="U830" s="14">
        <v>7.6337402081194106E-2</v>
      </c>
      <c r="V830" s="14">
        <v>3.6690711472785E-2</v>
      </c>
      <c r="W830" s="14">
        <v>5.1076313351402197E-2</v>
      </c>
      <c r="X830" s="14">
        <v>3.7286636911188602E-2</v>
      </c>
      <c r="Y830" s="14">
        <v>6.8127141571923303E-2</v>
      </c>
      <c r="Z830" s="14">
        <v>3.4265572835462201E-2</v>
      </c>
      <c r="AA830" s="14">
        <v>3.6885706139514397E-2</v>
      </c>
      <c r="AB830" s="14">
        <v>4.6926620819938501E-2</v>
      </c>
      <c r="AC830" s="14">
        <v>5.85528892693103E-2</v>
      </c>
      <c r="AD830" s="14">
        <v>4.7909252535263298E-2</v>
      </c>
      <c r="AE830" s="14"/>
      <c r="AF830" s="14">
        <v>5.8074919581068703E-2</v>
      </c>
      <c r="AG830" s="14">
        <v>5.2697813133410397E-2</v>
      </c>
      <c r="AH830" s="14">
        <v>3.9208272265637598E-2</v>
      </c>
      <c r="AI830" s="14">
        <v>2.3943019520995298E-2</v>
      </c>
      <c r="AJ830" s="14">
        <v>5.03942209051471E-2</v>
      </c>
      <c r="AK830" s="14"/>
      <c r="AL830" s="14">
        <v>0.138735527362157</v>
      </c>
      <c r="AM830" s="14">
        <v>6.8953207703322306E-2</v>
      </c>
      <c r="AN830" s="14">
        <v>7.5276909916046894E-2</v>
      </c>
      <c r="AO830" s="14">
        <v>5.7945374076066702E-2</v>
      </c>
      <c r="AP830" s="14">
        <v>4.4249885286319901E-2</v>
      </c>
      <c r="AQ830" s="14">
        <v>5.1708575594559797E-2</v>
      </c>
      <c r="AR830" s="14">
        <v>4.6554014521905197E-2</v>
      </c>
      <c r="AS830" s="14">
        <v>2.52204216352701E-2</v>
      </c>
      <c r="AT830" s="14">
        <v>4.5694730730973201E-2</v>
      </c>
      <c r="AU830" s="14">
        <v>3.42142377580546E-2</v>
      </c>
      <c r="AV830" s="14">
        <v>2.9492134875125E-2</v>
      </c>
      <c r="AW830" s="14">
        <v>2.90137327245646E-2</v>
      </c>
      <c r="AX830" s="14">
        <v>1.0668777354645701E-2</v>
      </c>
      <c r="AY830" s="14">
        <v>1.6246708193572299E-2</v>
      </c>
      <c r="AZ830" s="14">
        <v>1.8806191726392401E-2</v>
      </c>
      <c r="BA830" s="14">
        <v>1.5948479458118E-2</v>
      </c>
      <c r="BB830" s="14"/>
      <c r="BC830" s="14">
        <v>2.61068868754601E-2</v>
      </c>
      <c r="BD830" s="14">
        <v>5.5203258022940897E-2</v>
      </c>
      <c r="BE830" s="14"/>
      <c r="BF830" s="14">
        <v>2.3061899055986101E-2</v>
      </c>
      <c r="BG830" s="14">
        <v>4.0407573590514299E-2</v>
      </c>
      <c r="BH830" s="14">
        <v>4.7490700891984303E-2</v>
      </c>
      <c r="BI830" s="14">
        <v>0.109263753239423</v>
      </c>
      <c r="BJ830" s="14"/>
      <c r="BK830" s="14">
        <v>2.6964056888521801E-2</v>
      </c>
      <c r="BL830" s="14">
        <v>2.4524418689448602E-2</v>
      </c>
      <c r="BM830" s="14">
        <v>3.98521941995243E-2</v>
      </c>
      <c r="BN830" s="14">
        <v>9.6501359851951393E-2</v>
      </c>
      <c r="BO830" s="14"/>
      <c r="BP830" s="14">
        <v>2.3253796734306199E-2</v>
      </c>
      <c r="BQ830" s="14">
        <v>4.5520089572598399E-2</v>
      </c>
      <c r="BR830" s="14">
        <v>5.07455426028749E-2</v>
      </c>
      <c r="BS830" s="14">
        <v>1.7577402409898399E-2</v>
      </c>
      <c r="BT830" s="14">
        <v>9.2171273944022997E-2</v>
      </c>
    </row>
    <row r="831" spans="2:72" x14ac:dyDescent="0.35">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row>
    <row r="832" spans="2:72" x14ac:dyDescent="0.35">
      <c r="B832" s="6" t="s">
        <v>353</v>
      </c>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row>
    <row r="833" spans="2:72" x14ac:dyDescent="0.35">
      <c r="B833" s="21" t="s">
        <v>106</v>
      </c>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row>
    <row r="834" spans="2:72" x14ac:dyDescent="0.35">
      <c r="B834" t="s">
        <v>344</v>
      </c>
      <c r="C834" s="14">
        <v>0.53134536276029898</v>
      </c>
      <c r="D834" s="14">
        <v>0.52625017058232104</v>
      </c>
      <c r="E834" s="14">
        <v>0.53694969835218898</v>
      </c>
      <c r="F834" s="14"/>
      <c r="G834" s="14">
        <v>0.40471666525399802</v>
      </c>
      <c r="H834" s="14">
        <v>0.48777670789344602</v>
      </c>
      <c r="I834" s="14">
        <v>0.50483347470981199</v>
      </c>
      <c r="J834" s="14">
        <v>0.55044447876098901</v>
      </c>
      <c r="K834" s="14">
        <v>0.57356164498551299</v>
      </c>
      <c r="L834" s="14">
        <v>0.62845428687808802</v>
      </c>
      <c r="M834" s="14"/>
      <c r="N834" s="14">
        <v>0.57981041357733798</v>
      </c>
      <c r="O834" s="14">
        <v>0.56173359631913899</v>
      </c>
      <c r="P834" s="14">
        <v>0.49973145489274001</v>
      </c>
      <c r="Q834" s="14">
        <v>0.47444991683176502</v>
      </c>
      <c r="R834" s="14"/>
      <c r="S834" s="14">
        <v>0.51730266533404201</v>
      </c>
      <c r="T834" s="14">
        <v>0.55172927016026496</v>
      </c>
      <c r="U834" s="14">
        <v>0.52030749296786805</v>
      </c>
      <c r="V834" s="14">
        <v>0.51141986304106202</v>
      </c>
      <c r="W834" s="14">
        <v>0.55054720375106603</v>
      </c>
      <c r="X834" s="14">
        <v>0.52511461512433399</v>
      </c>
      <c r="Y834" s="14">
        <v>0.54443881312831599</v>
      </c>
      <c r="Z834" s="14">
        <v>0.51774859323613898</v>
      </c>
      <c r="AA834" s="14">
        <v>0.53650301868692596</v>
      </c>
      <c r="AB834" s="14">
        <v>0.54359409873199005</v>
      </c>
      <c r="AC834" s="14">
        <v>0.50132782480203597</v>
      </c>
      <c r="AD834" s="14">
        <v>0.54930791081508601</v>
      </c>
      <c r="AE834" s="14"/>
      <c r="AF834" s="14">
        <v>0.48410941031271998</v>
      </c>
      <c r="AG834" s="14">
        <v>0.50253380474821396</v>
      </c>
      <c r="AH834" s="14">
        <v>0.58411371641486898</v>
      </c>
      <c r="AI834" s="14">
        <v>0.55306389653612698</v>
      </c>
      <c r="AJ834" s="14">
        <v>0.49463061976594802</v>
      </c>
      <c r="AK834" s="14"/>
      <c r="AL834" s="14">
        <v>0.38062555338736698</v>
      </c>
      <c r="AM834" s="14">
        <v>0.41914055360971703</v>
      </c>
      <c r="AN834" s="14">
        <v>0.50859749617210304</v>
      </c>
      <c r="AO834" s="14">
        <v>0.51898939503874097</v>
      </c>
      <c r="AP834" s="14">
        <v>0.46773022482738502</v>
      </c>
      <c r="AQ834" s="14">
        <v>0.53192578003565305</v>
      </c>
      <c r="AR834" s="14">
        <v>0.50665116565826096</v>
      </c>
      <c r="AS834" s="14">
        <v>0.56577033655857101</v>
      </c>
      <c r="AT834" s="14">
        <v>0.56486649418200496</v>
      </c>
      <c r="AU834" s="14">
        <v>0.57353485413736405</v>
      </c>
      <c r="AV834" s="14">
        <v>0.537097870121237</v>
      </c>
      <c r="AW834" s="14">
        <v>0.54377661932702803</v>
      </c>
      <c r="AX834" s="14">
        <v>0.56334230664401097</v>
      </c>
      <c r="AY834" s="14">
        <v>0.61318249420510995</v>
      </c>
      <c r="AZ834" s="14">
        <v>0.52128283161106603</v>
      </c>
      <c r="BA834" s="14">
        <v>0.61712122079570997</v>
      </c>
      <c r="BB834" s="14"/>
      <c r="BC834" s="14">
        <v>0.50669922987822202</v>
      </c>
      <c r="BD834" s="14">
        <v>0.54214626618585204</v>
      </c>
      <c r="BE834" s="14"/>
      <c r="BF834" s="14">
        <v>0.65685342564417604</v>
      </c>
      <c r="BG834" s="14">
        <v>0.580648436005758</v>
      </c>
      <c r="BH834" s="14">
        <v>0.442764192103623</v>
      </c>
      <c r="BI834" s="14">
        <v>0.31020273790837699</v>
      </c>
      <c r="BJ834" s="14"/>
      <c r="BK834" s="14">
        <v>0.63219084331262099</v>
      </c>
      <c r="BL834" s="14">
        <v>0.58732078734698701</v>
      </c>
      <c r="BM834" s="14">
        <v>0.50935745432052404</v>
      </c>
      <c r="BN834" s="14">
        <v>0.41069319641170798</v>
      </c>
      <c r="BO834" s="14"/>
      <c r="BP834" s="14">
        <v>0.47002517441267999</v>
      </c>
      <c r="BQ834" s="14">
        <v>0.60418921088694699</v>
      </c>
      <c r="BR834" s="14">
        <v>0.65219041654011001</v>
      </c>
      <c r="BS834" s="14">
        <v>0.66012210951114403</v>
      </c>
      <c r="BT834" s="14">
        <v>0.37259716061197801</v>
      </c>
    </row>
    <row r="835" spans="2:72" x14ac:dyDescent="0.35">
      <c r="B835" t="s">
        <v>345</v>
      </c>
      <c r="C835" s="14">
        <v>0.459454492948767</v>
      </c>
      <c r="D835" s="14">
        <v>0.45956045180897398</v>
      </c>
      <c r="E835" s="14">
        <v>0.45841382570416001</v>
      </c>
      <c r="F835" s="14"/>
      <c r="G835" s="14">
        <v>0.37819950004832598</v>
      </c>
      <c r="H835" s="14">
        <v>0.434131425547719</v>
      </c>
      <c r="I835" s="14">
        <v>0.42497975445327302</v>
      </c>
      <c r="J835" s="14">
        <v>0.45668683597765902</v>
      </c>
      <c r="K835" s="14">
        <v>0.49651619339056702</v>
      </c>
      <c r="L835" s="14">
        <v>0.53935317033569297</v>
      </c>
      <c r="M835" s="14"/>
      <c r="N835" s="14">
        <v>0.55122452967075997</v>
      </c>
      <c r="O835" s="14">
        <v>0.48593960500958999</v>
      </c>
      <c r="P835" s="14">
        <v>0.396288393429994</v>
      </c>
      <c r="Q835" s="14">
        <v>0.38696748382611001</v>
      </c>
      <c r="R835" s="14"/>
      <c r="S835" s="14">
        <v>0.44951745554917899</v>
      </c>
      <c r="T835" s="14">
        <v>0.478073983874444</v>
      </c>
      <c r="U835" s="14">
        <v>0.48093622966284499</v>
      </c>
      <c r="V835" s="14">
        <v>0.428138339470372</v>
      </c>
      <c r="W835" s="14">
        <v>0.43717581826478003</v>
      </c>
      <c r="X835" s="14">
        <v>0.451821395091492</v>
      </c>
      <c r="Y835" s="14">
        <v>0.44345098066884597</v>
      </c>
      <c r="Z835" s="14">
        <v>0.45264071155406799</v>
      </c>
      <c r="AA835" s="14">
        <v>0.48775626602282202</v>
      </c>
      <c r="AB835" s="14">
        <v>0.47635003781714202</v>
      </c>
      <c r="AC835" s="14">
        <v>0.45190231494663902</v>
      </c>
      <c r="AD835" s="14">
        <v>0.44652541157417802</v>
      </c>
      <c r="AE835" s="14"/>
      <c r="AF835" s="14">
        <v>0.381991547731662</v>
      </c>
      <c r="AG835" s="14">
        <v>0.45508338441559099</v>
      </c>
      <c r="AH835" s="14">
        <v>0.52182206931755504</v>
      </c>
      <c r="AI835" s="14">
        <v>0.52785014399631303</v>
      </c>
      <c r="AJ835" s="14">
        <v>0.46285957569053299</v>
      </c>
      <c r="AK835" s="14"/>
      <c r="AL835" s="14">
        <v>0.35395192156821897</v>
      </c>
      <c r="AM835" s="14">
        <v>0.31181478452598599</v>
      </c>
      <c r="AN835" s="14">
        <v>0.42212219648753102</v>
      </c>
      <c r="AO835" s="14">
        <v>0.43331146324539699</v>
      </c>
      <c r="AP835" s="14">
        <v>0.409369621648011</v>
      </c>
      <c r="AQ835" s="14">
        <v>0.42233633346998101</v>
      </c>
      <c r="AR835" s="14">
        <v>0.43396271334256298</v>
      </c>
      <c r="AS835" s="14">
        <v>0.465085961636097</v>
      </c>
      <c r="AT835" s="14">
        <v>0.48509739270193902</v>
      </c>
      <c r="AU835" s="14">
        <v>0.50264555698262903</v>
      </c>
      <c r="AV835" s="14">
        <v>0.49230254675448099</v>
      </c>
      <c r="AW835" s="14">
        <v>0.54368470871401897</v>
      </c>
      <c r="AX835" s="14">
        <v>0.53603281847049999</v>
      </c>
      <c r="AY835" s="14">
        <v>0.51794840547805499</v>
      </c>
      <c r="AZ835" s="14">
        <v>0.49058404266030098</v>
      </c>
      <c r="BA835" s="14">
        <v>0.544686972497882</v>
      </c>
      <c r="BB835" s="14"/>
      <c r="BC835" s="14">
        <v>0.428174854139728</v>
      </c>
      <c r="BD835" s="14">
        <v>0.473162459207778</v>
      </c>
      <c r="BE835" s="14"/>
      <c r="BF835" s="14">
        <v>0.611507587903247</v>
      </c>
      <c r="BG835" s="14">
        <v>0.48418506910220499</v>
      </c>
      <c r="BH835" s="14">
        <v>0.35461780817663102</v>
      </c>
      <c r="BI835" s="14">
        <v>0.27619868866284902</v>
      </c>
      <c r="BJ835" s="14"/>
      <c r="BK835" s="14">
        <v>0.57958494698525098</v>
      </c>
      <c r="BL835" s="14">
        <v>0.52091296274834897</v>
      </c>
      <c r="BM835" s="14">
        <v>0.43599479901556198</v>
      </c>
      <c r="BN835" s="14">
        <v>0.31575002037302102</v>
      </c>
      <c r="BO835" s="14"/>
      <c r="BP835" s="14">
        <v>0.42349701932640998</v>
      </c>
      <c r="BQ835" s="14">
        <v>0.48166587564587499</v>
      </c>
      <c r="BR835" s="14">
        <v>0.57603604543063802</v>
      </c>
      <c r="BS835" s="14">
        <v>0.57785095742815695</v>
      </c>
      <c r="BT835" s="14">
        <v>0.32112331193881599</v>
      </c>
    </row>
    <row r="836" spans="2:72" x14ac:dyDescent="0.35">
      <c r="B836" t="s">
        <v>346</v>
      </c>
      <c r="C836" s="14">
        <v>0.42398906509291301</v>
      </c>
      <c r="D836" s="14">
        <v>0.42678826014892701</v>
      </c>
      <c r="E836" s="14">
        <v>0.421169748520693</v>
      </c>
      <c r="F836" s="14"/>
      <c r="G836" s="14">
        <v>0.34604851845053303</v>
      </c>
      <c r="H836" s="14">
        <v>0.37935536355012101</v>
      </c>
      <c r="I836" s="14">
        <v>0.39750856975722898</v>
      </c>
      <c r="J836" s="14">
        <v>0.40167967492484302</v>
      </c>
      <c r="K836" s="14">
        <v>0.44874884429484602</v>
      </c>
      <c r="L836" s="14">
        <v>0.53499579376163897</v>
      </c>
      <c r="M836" s="14"/>
      <c r="N836" s="14">
        <v>0.486829927515741</v>
      </c>
      <c r="O836" s="14">
        <v>0.45965947650602201</v>
      </c>
      <c r="P836" s="14">
        <v>0.380391300763948</v>
      </c>
      <c r="Q836" s="14">
        <v>0.35540409995662497</v>
      </c>
      <c r="R836" s="14"/>
      <c r="S836" s="14">
        <v>0.39874355376131898</v>
      </c>
      <c r="T836" s="14">
        <v>0.47781090799818099</v>
      </c>
      <c r="U836" s="14">
        <v>0.42051352709869899</v>
      </c>
      <c r="V836" s="14">
        <v>0.40894344827000001</v>
      </c>
      <c r="W836" s="14">
        <v>0.40240985496770199</v>
      </c>
      <c r="X836" s="14">
        <v>0.39660697676946999</v>
      </c>
      <c r="Y836" s="14">
        <v>0.438118753182691</v>
      </c>
      <c r="Z836" s="14">
        <v>0.38829409019306099</v>
      </c>
      <c r="AA836" s="14">
        <v>0.40789134222463103</v>
      </c>
      <c r="AB836" s="14">
        <v>0.484011037162561</v>
      </c>
      <c r="AC836" s="14">
        <v>0.41729288281890597</v>
      </c>
      <c r="AD836" s="14">
        <v>0.39531575961718801</v>
      </c>
      <c r="AE836" s="14"/>
      <c r="AF836" s="14">
        <v>0.36353745195475801</v>
      </c>
      <c r="AG836" s="14">
        <v>0.40120697099652503</v>
      </c>
      <c r="AH836" s="14">
        <v>0.47708947556908698</v>
      </c>
      <c r="AI836" s="14">
        <v>0.46132172534662502</v>
      </c>
      <c r="AJ836" s="14">
        <v>0.52198366299968402</v>
      </c>
      <c r="AK836" s="14"/>
      <c r="AL836" s="14">
        <v>0.28322213495642101</v>
      </c>
      <c r="AM836" s="14">
        <v>0.33438134580332801</v>
      </c>
      <c r="AN836" s="14">
        <v>0.390249347618222</v>
      </c>
      <c r="AO836" s="14">
        <v>0.41228045322555701</v>
      </c>
      <c r="AP836" s="14">
        <v>0.38019524615484102</v>
      </c>
      <c r="AQ836" s="14">
        <v>0.39216373369351998</v>
      </c>
      <c r="AR836" s="14">
        <v>0.42578565971256399</v>
      </c>
      <c r="AS836" s="14">
        <v>0.464234845031537</v>
      </c>
      <c r="AT836" s="14">
        <v>0.43169668433540997</v>
      </c>
      <c r="AU836" s="14">
        <v>0.45550293474891901</v>
      </c>
      <c r="AV836" s="14">
        <v>0.45383376812658999</v>
      </c>
      <c r="AW836" s="14">
        <v>0.45325782153468702</v>
      </c>
      <c r="AX836" s="14">
        <v>0.46589878461943901</v>
      </c>
      <c r="AY836" s="14">
        <v>0.44581710165081301</v>
      </c>
      <c r="AZ836" s="14">
        <v>0.43255034380110702</v>
      </c>
      <c r="BA836" s="14">
        <v>0.476711114141602</v>
      </c>
      <c r="BB836" s="14"/>
      <c r="BC836" s="14">
        <v>0.38573804800460099</v>
      </c>
      <c r="BD836" s="14">
        <v>0.44075216312037202</v>
      </c>
      <c r="BE836" s="14"/>
      <c r="BF836" s="14">
        <v>0.54997769917724604</v>
      </c>
      <c r="BG836" s="14">
        <v>0.43406575897835098</v>
      </c>
      <c r="BH836" s="14">
        <v>0.35818942365613299</v>
      </c>
      <c r="BI836" s="14">
        <v>0.25722776129797398</v>
      </c>
      <c r="BJ836" s="14"/>
      <c r="BK836" s="14">
        <v>0.52582460641566897</v>
      </c>
      <c r="BL836" s="14">
        <v>0.46109486672057098</v>
      </c>
      <c r="BM836" s="14">
        <v>0.40194731001405798</v>
      </c>
      <c r="BN836" s="14">
        <v>0.318562866674517</v>
      </c>
      <c r="BO836" s="14"/>
      <c r="BP836" s="14">
        <v>0.38467386449579799</v>
      </c>
      <c r="BQ836" s="14">
        <v>0.43581590599751002</v>
      </c>
      <c r="BR836" s="14">
        <v>0.55881411161440697</v>
      </c>
      <c r="BS836" s="14">
        <v>0.52762601481776705</v>
      </c>
      <c r="BT836" s="14">
        <v>0.30175150413804502</v>
      </c>
    </row>
    <row r="837" spans="2:72" x14ac:dyDescent="0.35">
      <c r="B837" t="s">
        <v>347</v>
      </c>
      <c r="C837" s="14">
        <v>0.23068656260320899</v>
      </c>
      <c r="D837" s="14">
        <v>0.24882222540606999</v>
      </c>
      <c r="E837" s="14">
        <v>0.212764171494183</v>
      </c>
      <c r="F837" s="14"/>
      <c r="G837" s="14">
        <v>0.26495310825916002</v>
      </c>
      <c r="H837" s="14">
        <v>0.26073461187436597</v>
      </c>
      <c r="I837" s="14">
        <v>0.242211377953681</v>
      </c>
      <c r="J837" s="14">
        <v>0.192458745964001</v>
      </c>
      <c r="K837" s="14">
        <v>0.20781317387169701</v>
      </c>
      <c r="L837" s="14">
        <v>0.220518206428231</v>
      </c>
      <c r="M837" s="14"/>
      <c r="N837" s="14">
        <v>0.288605378565996</v>
      </c>
      <c r="O837" s="14">
        <v>0.220795345939614</v>
      </c>
      <c r="P837" s="14">
        <v>0.215307868638591</v>
      </c>
      <c r="Q837" s="14">
        <v>0.18952424934852699</v>
      </c>
      <c r="R837" s="14"/>
      <c r="S837" s="14">
        <v>0.28241176170364002</v>
      </c>
      <c r="T837" s="14">
        <v>0.22103461294321</v>
      </c>
      <c r="U837" s="14">
        <v>0.21204236367402299</v>
      </c>
      <c r="V837" s="14">
        <v>0.22563205594852301</v>
      </c>
      <c r="W837" s="14">
        <v>0.19113207535236401</v>
      </c>
      <c r="X837" s="14">
        <v>0.24286711128848401</v>
      </c>
      <c r="Y837" s="14">
        <v>0.19036215825137701</v>
      </c>
      <c r="Z837" s="14">
        <v>0.26181082161267699</v>
      </c>
      <c r="AA837" s="14">
        <v>0.245021812437206</v>
      </c>
      <c r="AB837" s="14">
        <v>0.22242282373084199</v>
      </c>
      <c r="AC837" s="14">
        <v>0.21079036337391199</v>
      </c>
      <c r="AD837" s="14">
        <v>0.22316369533344399</v>
      </c>
      <c r="AE837" s="14"/>
      <c r="AF837" s="14">
        <v>0.15876558023908099</v>
      </c>
      <c r="AG837" s="14">
        <v>0.21240869146834199</v>
      </c>
      <c r="AH837" s="14">
        <v>0.27566792646729399</v>
      </c>
      <c r="AI837" s="14">
        <v>0.31461507603605998</v>
      </c>
      <c r="AJ837" s="14">
        <v>0.346543081061296</v>
      </c>
      <c r="AK837" s="14"/>
      <c r="AL837" s="14">
        <v>0.11081361047159401</v>
      </c>
      <c r="AM837" s="14">
        <v>0.16490100554687501</v>
      </c>
      <c r="AN837" s="14">
        <v>0.226171773873866</v>
      </c>
      <c r="AO837" s="14">
        <v>0.21847346997824299</v>
      </c>
      <c r="AP837" s="14">
        <v>0.20226085835424901</v>
      </c>
      <c r="AQ837" s="14">
        <v>0.20455770255953501</v>
      </c>
      <c r="AR837" s="14">
        <v>0.22160617399340199</v>
      </c>
      <c r="AS837" s="14">
        <v>0.216632964340296</v>
      </c>
      <c r="AT837" s="14">
        <v>0.24194001505544099</v>
      </c>
      <c r="AU837" s="14">
        <v>0.21171515553130499</v>
      </c>
      <c r="AV837" s="14">
        <v>0.25850063055779299</v>
      </c>
      <c r="AW837" s="14">
        <v>0.245290754422368</v>
      </c>
      <c r="AX837" s="14">
        <v>0.28469822818497098</v>
      </c>
      <c r="AY837" s="14">
        <v>0.30812928146338298</v>
      </c>
      <c r="AZ837" s="14">
        <v>0.30439051831181102</v>
      </c>
      <c r="BA837" s="14">
        <v>0.31136297060245499</v>
      </c>
      <c r="BB837" s="14"/>
      <c r="BC837" s="14">
        <v>0.25668412760030701</v>
      </c>
      <c r="BD837" s="14">
        <v>0.21929340854627399</v>
      </c>
      <c r="BE837" s="14"/>
      <c r="BF837" s="14">
        <v>0.28797757719811401</v>
      </c>
      <c r="BG837" s="14">
        <v>0.23243916660646699</v>
      </c>
      <c r="BH837" s="14">
        <v>0.19853180440061199</v>
      </c>
      <c r="BI837" s="14">
        <v>0.16650169263893999</v>
      </c>
      <c r="BJ837" s="14"/>
      <c r="BK837" s="14">
        <v>0.27939466380037098</v>
      </c>
      <c r="BL837" s="14">
        <v>0.26789839756191502</v>
      </c>
      <c r="BM837" s="14">
        <v>0.22310926817274301</v>
      </c>
      <c r="BN837" s="14">
        <v>0.15870495909872501</v>
      </c>
      <c r="BO837" s="14"/>
      <c r="BP837" s="14">
        <v>0.276240493954722</v>
      </c>
      <c r="BQ837" s="14">
        <v>0.18464491018628301</v>
      </c>
      <c r="BR837" s="14">
        <v>0.21721407355698899</v>
      </c>
      <c r="BS837" s="14">
        <v>0.30344273624330598</v>
      </c>
      <c r="BT837" s="14">
        <v>0.15635150634733799</v>
      </c>
    </row>
    <row r="838" spans="2:72" x14ac:dyDescent="0.35">
      <c r="B838" t="s">
        <v>348</v>
      </c>
      <c r="C838" s="14">
        <v>0.22924666353939099</v>
      </c>
      <c r="D838" s="14">
        <v>0.26514216577126598</v>
      </c>
      <c r="E838" s="14">
        <v>0.194499835083385</v>
      </c>
      <c r="F838" s="14"/>
      <c r="G838" s="14">
        <v>0.25133947561206599</v>
      </c>
      <c r="H838" s="14">
        <v>0.30511197627379699</v>
      </c>
      <c r="I838" s="14">
        <v>0.259301388054899</v>
      </c>
      <c r="J838" s="14">
        <v>0.20782339841768399</v>
      </c>
      <c r="K838" s="14">
        <v>0.18318698295708999</v>
      </c>
      <c r="L838" s="14">
        <v>0.17668958225002801</v>
      </c>
      <c r="M838" s="14"/>
      <c r="N838" s="14">
        <v>0.301986485321797</v>
      </c>
      <c r="O838" s="14">
        <v>0.21339308354387401</v>
      </c>
      <c r="P838" s="14">
        <v>0.220154945868451</v>
      </c>
      <c r="Q838" s="14">
        <v>0.175745384344205</v>
      </c>
      <c r="R838" s="14"/>
      <c r="S838" s="14">
        <v>0.28272263726049401</v>
      </c>
      <c r="T838" s="14">
        <v>0.21250032884374101</v>
      </c>
      <c r="U838" s="14">
        <v>0.191684772293927</v>
      </c>
      <c r="V838" s="14">
        <v>0.220763953504197</v>
      </c>
      <c r="W838" s="14">
        <v>0.205096012596512</v>
      </c>
      <c r="X838" s="14">
        <v>0.22847823783615701</v>
      </c>
      <c r="Y838" s="14">
        <v>0.20369945057869299</v>
      </c>
      <c r="Z838" s="14">
        <v>0.27017932940080502</v>
      </c>
      <c r="AA838" s="14">
        <v>0.26265081467531798</v>
      </c>
      <c r="AB838" s="14">
        <v>0.20693004887937899</v>
      </c>
      <c r="AC838" s="14">
        <v>0.210855269690263</v>
      </c>
      <c r="AD838" s="14">
        <v>0.22526487594274</v>
      </c>
      <c r="AE838" s="14"/>
      <c r="AF838" s="14">
        <v>0.16658242920726299</v>
      </c>
      <c r="AG838" s="14">
        <v>0.201182181991236</v>
      </c>
      <c r="AH838" s="14">
        <v>0.27376343679007797</v>
      </c>
      <c r="AI838" s="14">
        <v>0.32158385417984903</v>
      </c>
      <c r="AJ838" s="14">
        <v>0.39307007489229301</v>
      </c>
      <c r="AK838" s="14"/>
      <c r="AL838" s="14">
        <v>0.106336153739503</v>
      </c>
      <c r="AM838" s="14">
        <v>0.13920113363718001</v>
      </c>
      <c r="AN838" s="14">
        <v>0.17108099307916899</v>
      </c>
      <c r="AO838" s="14">
        <v>0.17937614980993</v>
      </c>
      <c r="AP838" s="14">
        <v>0.18850768897418399</v>
      </c>
      <c r="AQ838" s="14">
        <v>0.204716923018012</v>
      </c>
      <c r="AR838" s="14">
        <v>0.22458825653912101</v>
      </c>
      <c r="AS838" s="14">
        <v>0.20600407009846</v>
      </c>
      <c r="AT838" s="14">
        <v>0.22719458634651199</v>
      </c>
      <c r="AU838" s="14">
        <v>0.250950593011117</v>
      </c>
      <c r="AV838" s="14">
        <v>0.295125836050665</v>
      </c>
      <c r="AW838" s="14">
        <v>0.26752408470933597</v>
      </c>
      <c r="AX838" s="14">
        <v>0.29249541177535698</v>
      </c>
      <c r="AY838" s="14">
        <v>0.26200790126794898</v>
      </c>
      <c r="AZ838" s="14">
        <v>0.27071111143253301</v>
      </c>
      <c r="BA838" s="14">
        <v>0.38897525098998997</v>
      </c>
      <c r="BB838" s="14"/>
      <c r="BC838" s="14">
        <v>0.305208280729937</v>
      </c>
      <c r="BD838" s="14">
        <v>0.19595729943308299</v>
      </c>
      <c r="BE838" s="14"/>
      <c r="BF838" s="14">
        <v>0.26777899804864702</v>
      </c>
      <c r="BG838" s="14">
        <v>0.225186539217894</v>
      </c>
      <c r="BH838" s="14">
        <v>0.214874345805631</v>
      </c>
      <c r="BI838" s="14">
        <v>0.18516897565957899</v>
      </c>
      <c r="BJ838" s="14"/>
      <c r="BK838" s="14">
        <v>0.25830723075977902</v>
      </c>
      <c r="BL838" s="14">
        <v>0.264753969698233</v>
      </c>
      <c r="BM838" s="14">
        <v>0.22709075010421301</v>
      </c>
      <c r="BN838" s="14">
        <v>0.17101301852141201</v>
      </c>
      <c r="BO838" s="14"/>
      <c r="BP838" s="14">
        <v>0.274465438652295</v>
      </c>
      <c r="BQ838" s="14">
        <v>0.153293996098713</v>
      </c>
      <c r="BR838" s="14">
        <v>0.144485943953163</v>
      </c>
      <c r="BS838" s="14">
        <v>0.34001667250008399</v>
      </c>
      <c r="BT838" s="14">
        <v>0.16545065657677299</v>
      </c>
    </row>
    <row r="839" spans="2:72" x14ac:dyDescent="0.35">
      <c r="B839" t="s">
        <v>349</v>
      </c>
      <c r="C839" s="14">
        <v>0.191377823719036</v>
      </c>
      <c r="D839" s="14">
        <v>0.188610683221905</v>
      </c>
      <c r="E839" s="14">
        <v>0.193713119182847</v>
      </c>
      <c r="F839" s="14"/>
      <c r="G839" s="14">
        <v>0.19461804373871899</v>
      </c>
      <c r="H839" s="14">
        <v>0.20770872359925499</v>
      </c>
      <c r="I839" s="14">
        <v>0.19720853048334899</v>
      </c>
      <c r="J839" s="14">
        <v>0.18529941884720499</v>
      </c>
      <c r="K839" s="14">
        <v>0.167227162908717</v>
      </c>
      <c r="L839" s="14">
        <v>0.192324258764519</v>
      </c>
      <c r="M839" s="14"/>
      <c r="N839" s="14">
        <v>0.220788994605815</v>
      </c>
      <c r="O839" s="14">
        <v>0.181683407348774</v>
      </c>
      <c r="P839" s="14">
        <v>0.18027460121733699</v>
      </c>
      <c r="Q839" s="14">
        <v>0.17990758447107399</v>
      </c>
      <c r="R839" s="14"/>
      <c r="S839" s="14">
        <v>0.21209220818715599</v>
      </c>
      <c r="T839" s="14">
        <v>0.18717200857183999</v>
      </c>
      <c r="U839" s="14">
        <v>0.155846257767463</v>
      </c>
      <c r="V839" s="14">
        <v>0.18648140471490901</v>
      </c>
      <c r="W839" s="14">
        <v>0.176171743931124</v>
      </c>
      <c r="X839" s="14">
        <v>0.174856241140907</v>
      </c>
      <c r="Y839" s="14">
        <v>0.18118872543790401</v>
      </c>
      <c r="Z839" s="14">
        <v>0.18225335527415501</v>
      </c>
      <c r="AA839" s="14">
        <v>0.215922109870712</v>
      </c>
      <c r="AB839" s="14">
        <v>0.208822184218347</v>
      </c>
      <c r="AC839" s="14">
        <v>0.199619876441399</v>
      </c>
      <c r="AD839" s="14">
        <v>0.19076651487732499</v>
      </c>
      <c r="AE839" s="14"/>
      <c r="AF839" s="14">
        <v>0.17185634404403999</v>
      </c>
      <c r="AG839" s="14">
        <v>0.181349224506555</v>
      </c>
      <c r="AH839" s="14">
        <v>0.20035925027923401</v>
      </c>
      <c r="AI839" s="14">
        <v>0.221945383604402</v>
      </c>
      <c r="AJ839" s="14">
        <v>0.25982347857992899</v>
      </c>
      <c r="AK839" s="14"/>
      <c r="AL839" s="14">
        <v>0.13299003110119301</v>
      </c>
      <c r="AM839" s="14">
        <v>0.18695363151137001</v>
      </c>
      <c r="AN839" s="14">
        <v>0.214758301899588</v>
      </c>
      <c r="AO839" s="14">
        <v>0.19173791389053499</v>
      </c>
      <c r="AP839" s="14">
        <v>0.15896606421442599</v>
      </c>
      <c r="AQ839" s="14">
        <v>0.175921747690851</v>
      </c>
      <c r="AR839" s="14">
        <v>0.185838667680682</v>
      </c>
      <c r="AS839" s="14">
        <v>0.154865977965398</v>
      </c>
      <c r="AT839" s="14">
        <v>0.20337735368239099</v>
      </c>
      <c r="AU839" s="14">
        <v>0.18133164150486</v>
      </c>
      <c r="AV839" s="14">
        <v>0.22791388491435899</v>
      </c>
      <c r="AW839" s="14">
        <v>0.19252407415759001</v>
      </c>
      <c r="AX839" s="14">
        <v>0.21077032171232099</v>
      </c>
      <c r="AY839" s="14">
        <v>0.235857346758544</v>
      </c>
      <c r="AZ839" s="14">
        <v>0.184342567843265</v>
      </c>
      <c r="BA839" s="14">
        <v>0.23892226655745799</v>
      </c>
      <c r="BB839" s="14"/>
      <c r="BC839" s="14">
        <v>0.206351607493197</v>
      </c>
      <c r="BD839" s="14">
        <v>0.18481572356183701</v>
      </c>
      <c r="BE839" s="14"/>
      <c r="BF839" s="14">
        <v>0.19517992572649701</v>
      </c>
      <c r="BG839" s="14">
        <v>0.203708378618219</v>
      </c>
      <c r="BH839" s="14">
        <v>0.18614463239429799</v>
      </c>
      <c r="BI839" s="14">
        <v>0.161982097725861</v>
      </c>
      <c r="BJ839" s="14"/>
      <c r="BK839" s="14">
        <v>0.212320843089817</v>
      </c>
      <c r="BL839" s="14">
        <v>0.19862995367154301</v>
      </c>
      <c r="BM839" s="14">
        <v>0.189827410325526</v>
      </c>
      <c r="BN839" s="14">
        <v>0.165151030348656</v>
      </c>
      <c r="BO839" s="14"/>
      <c r="BP839" s="14">
        <v>0.21460812531613599</v>
      </c>
      <c r="BQ839" s="14">
        <v>0.16351800645113501</v>
      </c>
      <c r="BR839" s="14">
        <v>0.19258275171456199</v>
      </c>
      <c r="BS839" s="14">
        <v>0.23547885735568799</v>
      </c>
      <c r="BT839" s="14">
        <v>0.14648518196913701</v>
      </c>
    </row>
    <row r="840" spans="2:72" x14ac:dyDescent="0.35">
      <c r="B840" t="s">
        <v>350</v>
      </c>
      <c r="C840" s="14">
        <v>0.15733063548066301</v>
      </c>
      <c r="D840" s="14">
        <v>0.17144917110059801</v>
      </c>
      <c r="E840" s="14">
        <v>0.143998615686808</v>
      </c>
      <c r="F840" s="14"/>
      <c r="G840" s="14">
        <v>0.188191026996294</v>
      </c>
      <c r="H840" s="14">
        <v>0.197314699053144</v>
      </c>
      <c r="I840" s="14">
        <v>0.176114615144636</v>
      </c>
      <c r="J840" s="14">
        <v>0.160645102896327</v>
      </c>
      <c r="K840" s="14">
        <v>0.13347434001986899</v>
      </c>
      <c r="L840" s="14">
        <v>0.102370321703028</v>
      </c>
      <c r="M840" s="14"/>
      <c r="N840" s="14">
        <v>0.197950034472095</v>
      </c>
      <c r="O840" s="14">
        <v>0.14313107081247201</v>
      </c>
      <c r="P840" s="14">
        <v>0.15230846505325801</v>
      </c>
      <c r="Q840" s="14">
        <v>0.13308914148963399</v>
      </c>
      <c r="R840" s="14"/>
      <c r="S840" s="14">
        <v>0.22495141455428799</v>
      </c>
      <c r="T840" s="14">
        <v>0.14538200824043401</v>
      </c>
      <c r="U840" s="14">
        <v>0.138554396667987</v>
      </c>
      <c r="V840" s="14">
        <v>0.148506796757469</v>
      </c>
      <c r="W840" s="14">
        <v>0.133556788786383</v>
      </c>
      <c r="X840" s="14">
        <v>0.14348224920799699</v>
      </c>
      <c r="Y840" s="14">
        <v>0.14056928374406599</v>
      </c>
      <c r="Z840" s="14">
        <v>0.160850605158806</v>
      </c>
      <c r="AA840" s="14">
        <v>0.170283862863778</v>
      </c>
      <c r="AB840" s="14">
        <v>0.140416214615046</v>
      </c>
      <c r="AC840" s="14">
        <v>0.123692425099516</v>
      </c>
      <c r="AD840" s="14">
        <v>0.166473432654237</v>
      </c>
      <c r="AE840" s="14"/>
      <c r="AF840" s="14">
        <v>0.112612059178149</v>
      </c>
      <c r="AG840" s="14">
        <v>0.13134330357559101</v>
      </c>
      <c r="AH840" s="14">
        <v>0.18617442916309601</v>
      </c>
      <c r="AI840" s="14">
        <v>0.226948349876825</v>
      </c>
      <c r="AJ840" s="14">
        <v>0.32214033512112999</v>
      </c>
      <c r="AK840" s="14"/>
      <c r="AL840" s="14">
        <v>0.162882077791004</v>
      </c>
      <c r="AM840" s="14">
        <v>0.153563232161922</v>
      </c>
      <c r="AN840" s="14">
        <v>0.137056240434312</v>
      </c>
      <c r="AO840" s="14">
        <v>0.109770773894744</v>
      </c>
      <c r="AP840" s="14">
        <v>0.13490245322570801</v>
      </c>
      <c r="AQ840" s="14">
        <v>0.13776294116433599</v>
      </c>
      <c r="AR840" s="14">
        <v>0.14662298569910701</v>
      </c>
      <c r="AS840" s="14">
        <v>0.119422519047846</v>
      </c>
      <c r="AT840" s="14">
        <v>0.183915623220376</v>
      </c>
      <c r="AU840" s="14">
        <v>0.172566792223175</v>
      </c>
      <c r="AV840" s="14">
        <v>0.167662183150211</v>
      </c>
      <c r="AW840" s="14">
        <v>0.18091631835982599</v>
      </c>
      <c r="AX840" s="14">
        <v>0.15389090748149101</v>
      </c>
      <c r="AY840" s="14">
        <v>0.18767313584915299</v>
      </c>
      <c r="AZ840" s="14">
        <v>0.220234756112168</v>
      </c>
      <c r="BA840" s="14">
        <v>0.26778453936609897</v>
      </c>
      <c r="BB840" s="14"/>
      <c r="BC840" s="14">
        <v>0.20155217758246</v>
      </c>
      <c r="BD840" s="14">
        <v>0.137951018895139</v>
      </c>
      <c r="BE840" s="14"/>
      <c r="BF840" s="14">
        <v>0.16447884016901601</v>
      </c>
      <c r="BG840" s="14">
        <v>0.15438150769147399</v>
      </c>
      <c r="BH840" s="14">
        <v>0.16083147786698801</v>
      </c>
      <c r="BI840" s="14">
        <v>0.14260404489884199</v>
      </c>
      <c r="BJ840" s="14"/>
      <c r="BK840" s="14">
        <v>0.168689002406649</v>
      </c>
      <c r="BL840" s="14">
        <v>0.16112284770830701</v>
      </c>
      <c r="BM840" s="14">
        <v>0.16790454416339101</v>
      </c>
      <c r="BN840" s="14">
        <v>0.12458695703090999</v>
      </c>
      <c r="BO840" s="14"/>
      <c r="BP840" s="14">
        <v>0.20706520049279001</v>
      </c>
      <c r="BQ840" s="14">
        <v>0.12717101823661001</v>
      </c>
      <c r="BR840" s="14">
        <v>9.9929303566666197E-2</v>
      </c>
      <c r="BS840" s="14">
        <v>0.189885746571751</v>
      </c>
      <c r="BT840" s="14">
        <v>0.124236428582552</v>
      </c>
    </row>
    <row r="841" spans="2:72" x14ac:dyDescent="0.35">
      <c r="B841" t="s">
        <v>351</v>
      </c>
      <c r="C841" s="14">
        <v>0.154204811292591</v>
      </c>
      <c r="D841" s="14">
        <v>0.17141641562721199</v>
      </c>
      <c r="E841" s="14">
        <v>0.136583851335665</v>
      </c>
      <c r="F841" s="14"/>
      <c r="G841" s="14">
        <v>0.172648206359725</v>
      </c>
      <c r="H841" s="14">
        <v>0.18338758984924</v>
      </c>
      <c r="I841" s="14">
        <v>0.17496580590108499</v>
      </c>
      <c r="J841" s="14">
        <v>0.133557526235309</v>
      </c>
      <c r="K841" s="14">
        <v>0.12685939070187499</v>
      </c>
      <c r="L841" s="14">
        <v>0.13643035142537999</v>
      </c>
      <c r="M841" s="14"/>
      <c r="N841" s="14">
        <v>0.20814192945430701</v>
      </c>
      <c r="O841" s="14">
        <v>0.14260714828579699</v>
      </c>
      <c r="P841" s="14">
        <v>0.137957411641765</v>
      </c>
      <c r="Q841" s="14">
        <v>0.123672671829108</v>
      </c>
      <c r="R841" s="14"/>
      <c r="S841" s="14">
        <v>0.20067971807364501</v>
      </c>
      <c r="T841" s="14">
        <v>0.14236705001334199</v>
      </c>
      <c r="U841" s="14">
        <v>0.154394756514033</v>
      </c>
      <c r="V841" s="14">
        <v>0.141319061872274</v>
      </c>
      <c r="W841" s="14">
        <v>0.14468640222113199</v>
      </c>
      <c r="X841" s="14">
        <v>0.12422440633833599</v>
      </c>
      <c r="Y841" s="14">
        <v>0.12871945411300501</v>
      </c>
      <c r="Z841" s="14">
        <v>0.17416360234751699</v>
      </c>
      <c r="AA841" s="14">
        <v>0.16218767094533801</v>
      </c>
      <c r="AB841" s="14">
        <v>0.1584494032723</v>
      </c>
      <c r="AC841" s="14">
        <v>0.129160841930123</v>
      </c>
      <c r="AD841" s="14">
        <v>0.18010621231702401</v>
      </c>
      <c r="AE841" s="14"/>
      <c r="AF841" s="14">
        <v>0.102689083310444</v>
      </c>
      <c r="AG841" s="14">
        <v>0.13798895469057801</v>
      </c>
      <c r="AH841" s="14">
        <v>0.18385083767876501</v>
      </c>
      <c r="AI841" s="14">
        <v>0.22853759155728001</v>
      </c>
      <c r="AJ841" s="14">
        <v>0.28524996744633402</v>
      </c>
      <c r="AK841" s="14"/>
      <c r="AL841" s="14">
        <v>8.4729283104883799E-2</v>
      </c>
      <c r="AM841" s="14">
        <v>0.121248786386702</v>
      </c>
      <c r="AN841" s="14">
        <v>0.13349939773986999</v>
      </c>
      <c r="AO841" s="14">
        <v>0.124954447508767</v>
      </c>
      <c r="AP841" s="14">
        <v>0.101376081081142</v>
      </c>
      <c r="AQ841" s="14">
        <v>0.14192226815072201</v>
      </c>
      <c r="AR841" s="14">
        <v>0.165420001635737</v>
      </c>
      <c r="AS841" s="14">
        <v>0.146321045875414</v>
      </c>
      <c r="AT841" s="14">
        <v>0.137450812388137</v>
      </c>
      <c r="AU841" s="14">
        <v>0.17447930798014799</v>
      </c>
      <c r="AV841" s="14">
        <v>0.179577123561076</v>
      </c>
      <c r="AW841" s="14">
        <v>0.191106532797303</v>
      </c>
      <c r="AX841" s="14">
        <v>0.19026262403267899</v>
      </c>
      <c r="AY841" s="14">
        <v>0.23459064175286101</v>
      </c>
      <c r="AZ841" s="14">
        <v>0.17152665571206899</v>
      </c>
      <c r="BA841" s="14">
        <v>0.22494545697499799</v>
      </c>
      <c r="BB841" s="14"/>
      <c r="BC841" s="14">
        <v>0.17278177928570701</v>
      </c>
      <c r="BD841" s="14">
        <v>0.14606365429269799</v>
      </c>
      <c r="BE841" s="14"/>
      <c r="BF841" s="14">
        <v>0.1992556314103</v>
      </c>
      <c r="BG841" s="14">
        <v>0.14366163689787401</v>
      </c>
      <c r="BH841" s="14">
        <v>0.13816192097229399</v>
      </c>
      <c r="BI841" s="14">
        <v>0.115999526413159</v>
      </c>
      <c r="BJ841" s="14"/>
      <c r="BK841" s="14">
        <v>0.21012845968167301</v>
      </c>
      <c r="BL841" s="14">
        <v>0.16823944815321101</v>
      </c>
      <c r="BM841" s="14">
        <v>0.14127327686150501</v>
      </c>
      <c r="BN841" s="14">
        <v>0.103106152763607</v>
      </c>
      <c r="BO841" s="14"/>
      <c r="BP841" s="14">
        <v>0.19223898185600899</v>
      </c>
      <c r="BQ841" s="14">
        <v>0.11208204970822901</v>
      </c>
      <c r="BR841" s="14">
        <v>0.127721463850933</v>
      </c>
      <c r="BS841" s="14">
        <v>0.20221420611651</v>
      </c>
      <c r="BT841" s="14">
        <v>0.112218521873721</v>
      </c>
    </row>
    <row r="842" spans="2:72" x14ac:dyDescent="0.35">
      <c r="B842" t="s">
        <v>102</v>
      </c>
      <c r="C842" s="14">
        <v>7.5376570639747703E-2</v>
      </c>
      <c r="D842" s="14">
        <v>7.0537750276797095E-2</v>
      </c>
      <c r="E842" s="14">
        <v>7.9717769466943297E-2</v>
      </c>
      <c r="F842" s="14"/>
      <c r="G842" s="14">
        <v>6.6297591266003694E-2</v>
      </c>
      <c r="H842" s="14">
        <v>6.4625982948758695E-2</v>
      </c>
      <c r="I842" s="14">
        <v>7.7852348697106694E-2</v>
      </c>
      <c r="J842" s="14">
        <v>8.8962425158673294E-2</v>
      </c>
      <c r="K842" s="14">
        <v>8.1372205057405805E-2</v>
      </c>
      <c r="L842" s="14">
        <v>7.3073604036502607E-2</v>
      </c>
      <c r="M842" s="14"/>
      <c r="N842" s="14">
        <v>4.2331284006192002E-2</v>
      </c>
      <c r="O842" s="14">
        <v>6.7106603157877198E-2</v>
      </c>
      <c r="P842" s="14">
        <v>7.4634607124352395E-2</v>
      </c>
      <c r="Q842" s="14">
        <v>0.120074149465384</v>
      </c>
      <c r="R842" s="14"/>
      <c r="S842" s="14">
        <v>6.9071403668370904E-2</v>
      </c>
      <c r="T842" s="14">
        <v>7.19067033573495E-2</v>
      </c>
      <c r="U842" s="14">
        <v>8.0063723276747004E-2</v>
      </c>
      <c r="V842" s="14">
        <v>8.4495193007529598E-2</v>
      </c>
      <c r="W842" s="14">
        <v>8.7810059764377807E-2</v>
      </c>
      <c r="X842" s="14">
        <v>7.6456837631136101E-2</v>
      </c>
      <c r="Y842" s="14">
        <v>7.5281462829908205E-2</v>
      </c>
      <c r="Z842" s="14">
        <v>7.4415169258576094E-2</v>
      </c>
      <c r="AA842" s="14">
        <v>6.6791370461190394E-2</v>
      </c>
      <c r="AB842" s="14">
        <v>6.2854068074767899E-2</v>
      </c>
      <c r="AC842" s="14">
        <v>0.110637640014423</v>
      </c>
      <c r="AD842" s="14">
        <v>5.9521697646068301E-2</v>
      </c>
      <c r="AE842" s="14"/>
      <c r="AF842" s="14">
        <v>0.10823684411039899</v>
      </c>
      <c r="AG842" s="14">
        <v>8.1665800446969194E-2</v>
      </c>
      <c r="AH842" s="14">
        <v>4.9586622839217699E-2</v>
      </c>
      <c r="AI842" s="14">
        <v>4.1938783591884403E-2</v>
      </c>
      <c r="AJ842" s="14">
        <v>2.4906599331095201E-2</v>
      </c>
      <c r="AK842" s="14"/>
      <c r="AL842" s="14">
        <v>0.17603764432584301</v>
      </c>
      <c r="AM842" s="14">
        <v>0.147264715848445</v>
      </c>
      <c r="AN842" s="14">
        <v>9.9727787830805006E-2</v>
      </c>
      <c r="AO842" s="14">
        <v>8.3171296413587101E-2</v>
      </c>
      <c r="AP842" s="14">
        <v>8.4625463065214998E-2</v>
      </c>
      <c r="AQ842" s="14">
        <v>8.2289580991936298E-2</v>
      </c>
      <c r="AR842" s="14">
        <v>7.6803234951930296E-2</v>
      </c>
      <c r="AS842" s="14">
        <v>6.8374155357125405E-2</v>
      </c>
      <c r="AT842" s="14">
        <v>6.2027908432439501E-2</v>
      </c>
      <c r="AU842" s="14">
        <v>6.4252309491570903E-2</v>
      </c>
      <c r="AV842" s="14">
        <v>5.9742164584324499E-2</v>
      </c>
      <c r="AW842" s="14">
        <v>3.8216348048282597E-2</v>
      </c>
      <c r="AX842" s="14">
        <v>5.6298830607186198E-2</v>
      </c>
      <c r="AY842" s="14">
        <v>5.2427725225055601E-2</v>
      </c>
      <c r="AZ842" s="14">
        <v>4.7715961372599501E-2</v>
      </c>
      <c r="BA842" s="14">
        <v>2.00427768966931E-2</v>
      </c>
      <c r="BB842" s="14"/>
      <c r="BC842" s="14">
        <v>5.9295278029785001E-2</v>
      </c>
      <c r="BD842" s="14">
        <v>8.2424024667092297E-2</v>
      </c>
      <c r="BE842" s="14"/>
      <c r="BF842" s="14">
        <v>2.5208367946514699E-2</v>
      </c>
      <c r="BG842" s="14">
        <v>5.7279048880471098E-2</v>
      </c>
      <c r="BH842" s="14">
        <v>9.9330747024478E-2</v>
      </c>
      <c r="BI842" s="14">
        <v>0.18225150552810601</v>
      </c>
      <c r="BJ842" s="14"/>
      <c r="BK842" s="14">
        <v>3.3120826631086703E-2</v>
      </c>
      <c r="BL842" s="14">
        <v>4.8573320120343898E-2</v>
      </c>
      <c r="BM842" s="14">
        <v>6.9832382594472497E-2</v>
      </c>
      <c r="BN842" s="14">
        <v>0.152906544293889</v>
      </c>
      <c r="BO842" s="14"/>
      <c r="BP842" s="14">
        <v>4.9662344974322301E-2</v>
      </c>
      <c r="BQ842" s="14">
        <v>7.5701376815812196E-2</v>
      </c>
      <c r="BR842" s="14">
        <v>5.7629490702568599E-2</v>
      </c>
      <c r="BS842" s="14">
        <v>2.44141236054604E-2</v>
      </c>
      <c r="BT842" s="14">
        <v>0.15215621818655101</v>
      </c>
    </row>
    <row r="843" spans="2:72" x14ac:dyDescent="0.35">
      <c r="B843" t="s">
        <v>352</v>
      </c>
      <c r="C843" s="14">
        <v>4.1612728322637002E-2</v>
      </c>
      <c r="D843" s="14">
        <v>3.1393440389377997E-2</v>
      </c>
      <c r="E843" s="14">
        <v>5.1516081346579201E-2</v>
      </c>
      <c r="F843" s="14"/>
      <c r="G843" s="14">
        <v>3.4235411258256E-2</v>
      </c>
      <c r="H843" s="14">
        <v>1.9831224723242901E-2</v>
      </c>
      <c r="I843" s="14">
        <v>3.8229300586667202E-2</v>
      </c>
      <c r="J843" s="14">
        <v>4.64430140099414E-2</v>
      </c>
      <c r="K843" s="14">
        <v>6.0854466224535698E-2</v>
      </c>
      <c r="L843" s="14">
        <v>5.0151492530480901E-2</v>
      </c>
      <c r="M843" s="14"/>
      <c r="N843" s="14">
        <v>2.6785374668522099E-2</v>
      </c>
      <c r="O843" s="14">
        <v>3.3771449265171297E-2</v>
      </c>
      <c r="P843" s="14">
        <v>5.0698486967521099E-2</v>
      </c>
      <c r="Q843" s="14">
        <v>5.7913380999828401E-2</v>
      </c>
      <c r="R843" s="14"/>
      <c r="S843" s="14">
        <v>2.1112890634105E-2</v>
      </c>
      <c r="T843" s="14">
        <v>5.1965266880613599E-2</v>
      </c>
      <c r="U843" s="14">
        <v>4.95396669245661E-2</v>
      </c>
      <c r="V843" s="14">
        <v>4.66714204195076E-2</v>
      </c>
      <c r="W843" s="14">
        <v>3.8136926417771499E-2</v>
      </c>
      <c r="X843" s="14">
        <v>2.4031602293475601E-2</v>
      </c>
      <c r="Y843" s="14">
        <v>4.4718508620618297E-2</v>
      </c>
      <c r="Z843" s="14">
        <v>4.9945022487611297E-2</v>
      </c>
      <c r="AA843" s="14">
        <v>3.81150014271881E-2</v>
      </c>
      <c r="AB843" s="14">
        <v>4.8854263835244001E-2</v>
      </c>
      <c r="AC843" s="14">
        <v>5.9554351855276501E-2</v>
      </c>
      <c r="AD843" s="14">
        <v>5.8774424191402198E-2</v>
      </c>
      <c r="AE843" s="14"/>
      <c r="AF843" s="14">
        <v>6.3272945369584305E-2</v>
      </c>
      <c r="AG843" s="14">
        <v>4.13056212979988E-2</v>
      </c>
      <c r="AH843" s="14">
        <v>2.4174478365098801E-2</v>
      </c>
      <c r="AI843" s="14">
        <v>1.9752369054846099E-2</v>
      </c>
      <c r="AJ843" s="14">
        <v>0</v>
      </c>
      <c r="AK843" s="14"/>
      <c r="AL843" s="14">
        <v>5.9166538803015201E-2</v>
      </c>
      <c r="AM843" s="14">
        <v>6.14341899312753E-2</v>
      </c>
      <c r="AN843" s="14">
        <v>5.4322254525357799E-2</v>
      </c>
      <c r="AO843" s="14">
        <v>5.4583623175465001E-2</v>
      </c>
      <c r="AP843" s="14">
        <v>4.9955565606938097E-2</v>
      </c>
      <c r="AQ843" s="14">
        <v>5.1898568889433901E-2</v>
      </c>
      <c r="AR843" s="14">
        <v>3.9394019694473002E-2</v>
      </c>
      <c r="AS843" s="14">
        <v>4.4341626986820898E-2</v>
      </c>
      <c r="AT843" s="14">
        <v>5.1104968866199897E-2</v>
      </c>
      <c r="AU843" s="14">
        <v>2.7184099163493E-2</v>
      </c>
      <c r="AV843" s="14">
        <v>2.26597755048677E-2</v>
      </c>
      <c r="AW843" s="14">
        <v>3.4137968338802803E-2</v>
      </c>
      <c r="AX843" s="14">
        <v>3.3846418881287303E-2</v>
      </c>
      <c r="AY843" s="14">
        <v>1.5582444777152499E-2</v>
      </c>
      <c r="AZ843" s="14">
        <v>1.8595098308265699E-2</v>
      </c>
      <c r="BA843" s="14">
        <v>1.9676614512534499E-2</v>
      </c>
      <c r="BB843" s="14"/>
      <c r="BC843" s="14">
        <v>3.06232812168468E-2</v>
      </c>
      <c r="BD843" s="14">
        <v>4.6428735663739097E-2</v>
      </c>
      <c r="BE843" s="14"/>
      <c r="BF843" s="14">
        <v>2.35729716249891E-2</v>
      </c>
      <c r="BG843" s="14">
        <v>3.8575846814476601E-2</v>
      </c>
      <c r="BH843" s="14">
        <v>5.3375791305282298E-2</v>
      </c>
      <c r="BI843" s="14">
        <v>6.4949074757332304E-2</v>
      </c>
      <c r="BJ843" s="14"/>
      <c r="BK843" s="14">
        <v>2.5957693076956299E-2</v>
      </c>
      <c r="BL843" s="14">
        <v>2.9189523435498001E-2</v>
      </c>
      <c r="BM843" s="14">
        <v>3.7441838186576801E-2</v>
      </c>
      <c r="BN843" s="14">
        <v>7.59339414637627E-2</v>
      </c>
      <c r="BO843" s="14"/>
      <c r="BP843" s="14">
        <v>2.85723938809249E-2</v>
      </c>
      <c r="BQ843" s="14">
        <v>4.0760907889226899E-2</v>
      </c>
      <c r="BR843" s="14">
        <v>3.6064178838280198E-2</v>
      </c>
      <c r="BS843" s="14">
        <v>2.7759441046448102E-2</v>
      </c>
      <c r="BT843" s="14">
        <v>6.8602721796634306E-2</v>
      </c>
    </row>
    <row r="844" spans="2:72" x14ac:dyDescent="0.35">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row>
    <row r="845" spans="2:72" x14ac:dyDescent="0.35">
      <c r="B845" s="6" t="s">
        <v>357</v>
      </c>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row>
    <row r="846" spans="2:72" x14ac:dyDescent="0.35">
      <c r="B846" s="21" t="s">
        <v>106</v>
      </c>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row>
    <row r="847" spans="2:72" x14ac:dyDescent="0.35">
      <c r="B847" t="s">
        <v>354</v>
      </c>
      <c r="C847" s="14">
        <v>0.167830693802834</v>
      </c>
      <c r="D847" s="14">
        <v>0.168039446775092</v>
      </c>
      <c r="E847" s="14">
        <v>0.16636548706634999</v>
      </c>
      <c r="F847" s="14"/>
      <c r="G847" s="14">
        <v>0.29260894386103897</v>
      </c>
      <c r="H847" s="14">
        <v>0.243051459472407</v>
      </c>
      <c r="I847" s="14">
        <v>0.202339353595273</v>
      </c>
      <c r="J847" s="14">
        <v>0.13993240900595699</v>
      </c>
      <c r="K847" s="14">
        <v>0.104321079075317</v>
      </c>
      <c r="L847" s="14">
        <v>6.1105254786794599E-2</v>
      </c>
      <c r="M847" s="14"/>
      <c r="N847" s="14">
        <v>0.16954573538225101</v>
      </c>
      <c r="O847" s="14">
        <v>0.15415297726796801</v>
      </c>
      <c r="P847" s="14">
        <v>0.17718400892744299</v>
      </c>
      <c r="Q847" s="14">
        <v>0.171157119394268</v>
      </c>
      <c r="R847" s="14"/>
      <c r="S847" s="14">
        <v>0.21771960021162701</v>
      </c>
      <c r="T847" s="14">
        <v>0.14785575150278499</v>
      </c>
      <c r="U847" s="14">
        <v>0.14251153008398701</v>
      </c>
      <c r="V847" s="14">
        <v>0.17096258652186899</v>
      </c>
      <c r="W847" s="14">
        <v>0.18115299160279399</v>
      </c>
      <c r="X847" s="14">
        <v>0.17684709567286599</v>
      </c>
      <c r="Y847" s="14">
        <v>0.16013864921683901</v>
      </c>
      <c r="Z847" s="14">
        <v>0.146658478029493</v>
      </c>
      <c r="AA847" s="14">
        <v>0.17283611440385599</v>
      </c>
      <c r="AB847" s="14">
        <v>0.13958203108745601</v>
      </c>
      <c r="AC847" s="14">
        <v>0.15870974805480501</v>
      </c>
      <c r="AD847" s="14">
        <v>0.15196496656686201</v>
      </c>
      <c r="AE847" s="14"/>
      <c r="AF847" s="14">
        <v>0.15619610973379999</v>
      </c>
      <c r="AG847" s="14">
        <v>0.169239891254611</v>
      </c>
      <c r="AH847" s="14">
        <v>0.170353420954095</v>
      </c>
      <c r="AI847" s="14">
        <v>0.21525274020764801</v>
      </c>
      <c r="AJ847" s="14">
        <v>0.176655750748728</v>
      </c>
      <c r="AK847" s="14"/>
      <c r="AL847" s="14">
        <v>0.19649121059158101</v>
      </c>
      <c r="AM847" s="14">
        <v>0.18388674373704</v>
      </c>
      <c r="AN847" s="14">
        <v>0.18535580738840601</v>
      </c>
      <c r="AO847" s="14">
        <v>0.14269842537635</v>
      </c>
      <c r="AP847" s="14">
        <v>0.17758557696381599</v>
      </c>
      <c r="AQ847" s="14">
        <v>0.174376724395198</v>
      </c>
      <c r="AR847" s="14">
        <v>0.17105824285146901</v>
      </c>
      <c r="AS847" s="14">
        <v>0.14790499513122499</v>
      </c>
      <c r="AT847" s="14">
        <v>0.16012263039338001</v>
      </c>
      <c r="AU847" s="14">
        <v>0.15609441453942799</v>
      </c>
      <c r="AV847" s="14">
        <v>0.17599746218180701</v>
      </c>
      <c r="AW847" s="14">
        <v>0.166110093552781</v>
      </c>
      <c r="AX847" s="14">
        <v>0.17748616658201</v>
      </c>
      <c r="AY847" s="14">
        <v>0.186622386541793</v>
      </c>
      <c r="AZ847" s="14">
        <v>0.15044618073426499</v>
      </c>
      <c r="BA847" s="14">
        <v>0.17958201586447101</v>
      </c>
      <c r="BB847" s="14"/>
      <c r="BC847" s="14">
        <v>0.216976946869534</v>
      </c>
      <c r="BD847" s="14">
        <v>0.146292875450518</v>
      </c>
      <c r="BE847" s="14"/>
      <c r="BF847" s="14">
        <v>0.10621835396163</v>
      </c>
      <c r="BG847" s="14">
        <v>0.14506133857128101</v>
      </c>
      <c r="BH847" s="14">
        <v>0.21869323385209999</v>
      </c>
      <c r="BI847" s="14">
        <v>0.25816529574999197</v>
      </c>
      <c r="BJ847" s="14"/>
      <c r="BK847" s="14">
        <v>0.118325775499163</v>
      </c>
      <c r="BL847" s="14">
        <v>0.148880450714203</v>
      </c>
      <c r="BM847" s="14">
        <v>0.19654741667475201</v>
      </c>
      <c r="BN847" s="14">
        <v>0.19046705974865599</v>
      </c>
      <c r="BO847" s="14"/>
      <c r="BP847" s="14">
        <v>0.25615564492874598</v>
      </c>
      <c r="BQ847" s="14">
        <v>0.101748437642123</v>
      </c>
      <c r="BR847" s="14">
        <v>5.0015120357738502E-2</v>
      </c>
      <c r="BS847" s="14">
        <v>0.11259226762833099</v>
      </c>
      <c r="BT847" s="14">
        <v>0.228842229162869</v>
      </c>
    </row>
    <row r="848" spans="2:72" x14ac:dyDescent="0.35">
      <c r="B848" t="s">
        <v>355</v>
      </c>
      <c r="C848" s="14">
        <v>0.19511737803375701</v>
      </c>
      <c r="D848" s="14">
        <v>0.23169719670703101</v>
      </c>
      <c r="E848" s="14">
        <v>0.159329288487217</v>
      </c>
      <c r="F848" s="14"/>
      <c r="G848" s="14">
        <v>0.25338791310046799</v>
      </c>
      <c r="H848" s="14">
        <v>0.23925445797516501</v>
      </c>
      <c r="I848" s="14">
        <v>0.209673975944352</v>
      </c>
      <c r="J848" s="14">
        <v>0.15825335556546799</v>
      </c>
      <c r="K848" s="14">
        <v>0.15337579580517999</v>
      </c>
      <c r="L848" s="14">
        <v>0.166663264734252</v>
      </c>
      <c r="M848" s="14"/>
      <c r="N848" s="14">
        <v>0.21951692555636501</v>
      </c>
      <c r="O848" s="14">
        <v>0.16514978935558899</v>
      </c>
      <c r="P848" s="14">
        <v>0.22575703856932</v>
      </c>
      <c r="Q848" s="14">
        <v>0.17545978884610999</v>
      </c>
      <c r="R848" s="14"/>
      <c r="S848" s="14">
        <v>0.235918999718045</v>
      </c>
      <c r="T848" s="14">
        <v>0.17098190251534101</v>
      </c>
      <c r="U848" s="14">
        <v>0.18300627230297201</v>
      </c>
      <c r="V848" s="14">
        <v>0.19521523143564101</v>
      </c>
      <c r="W848" s="14">
        <v>0.18725808208676001</v>
      </c>
      <c r="X848" s="14">
        <v>0.224063670166464</v>
      </c>
      <c r="Y848" s="14">
        <v>0.174731721132245</v>
      </c>
      <c r="Z848" s="14">
        <v>0.20223771504737001</v>
      </c>
      <c r="AA848" s="14">
        <v>0.186338882491214</v>
      </c>
      <c r="AB848" s="14">
        <v>0.17651458481066701</v>
      </c>
      <c r="AC848" s="14">
        <v>0.21589247964987701</v>
      </c>
      <c r="AD848" s="14">
        <v>0.17100660403727899</v>
      </c>
      <c r="AE848" s="14"/>
      <c r="AF848" s="14">
        <v>0.17932402729029001</v>
      </c>
      <c r="AG848" s="14">
        <v>0.19053231514598801</v>
      </c>
      <c r="AH848" s="14">
        <v>0.195069055390514</v>
      </c>
      <c r="AI848" s="14">
        <v>0.228630751312456</v>
      </c>
      <c r="AJ848" s="14">
        <v>0.247246876931803</v>
      </c>
      <c r="AK848" s="14"/>
      <c r="AL848" s="14">
        <v>8.8154359336857502E-2</v>
      </c>
      <c r="AM848" s="14">
        <v>0.167130860836089</v>
      </c>
      <c r="AN848" s="14">
        <v>0.17247282304037501</v>
      </c>
      <c r="AO848" s="14">
        <v>0.17491368636684501</v>
      </c>
      <c r="AP848" s="14">
        <v>0.213959051384493</v>
      </c>
      <c r="AQ848" s="14">
        <v>0.205949291172841</v>
      </c>
      <c r="AR848" s="14">
        <v>0.18616439755828201</v>
      </c>
      <c r="AS848" s="14">
        <v>0.18116118179905299</v>
      </c>
      <c r="AT848" s="14">
        <v>0.23488551756919401</v>
      </c>
      <c r="AU848" s="14">
        <v>0.20289350388378799</v>
      </c>
      <c r="AV848" s="14">
        <v>0.178781116862714</v>
      </c>
      <c r="AW848" s="14">
        <v>0.23339270541078999</v>
      </c>
      <c r="AX848" s="14">
        <v>0.22632613957512299</v>
      </c>
      <c r="AY848" s="14">
        <v>0.16186068632884701</v>
      </c>
      <c r="AZ848" s="14">
        <v>0.255056382803513</v>
      </c>
      <c r="BA848" s="14">
        <v>0.223426751191801</v>
      </c>
      <c r="BB848" s="14"/>
      <c r="BC848" s="14">
        <v>0.229608977901891</v>
      </c>
      <c r="BD848" s="14">
        <v>0.18000180428630499</v>
      </c>
      <c r="BE848" s="14"/>
      <c r="BF848" s="14">
        <v>0.20260492365636401</v>
      </c>
      <c r="BG848" s="14">
        <v>0.17934246527307501</v>
      </c>
      <c r="BH848" s="14">
        <v>0.206020887304046</v>
      </c>
      <c r="BI848" s="14">
        <v>0.19787120959260601</v>
      </c>
      <c r="BJ848" s="14"/>
      <c r="BK848" s="14">
        <v>0.21016395232926</v>
      </c>
      <c r="BL848" s="14">
        <v>0.21524215818634301</v>
      </c>
      <c r="BM848" s="14">
        <v>0.19291914631589999</v>
      </c>
      <c r="BN848" s="14">
        <v>0.16523849099377599</v>
      </c>
      <c r="BO848" s="14"/>
      <c r="BP848" s="14">
        <v>0.24288521036492</v>
      </c>
      <c r="BQ848" s="14">
        <v>0.16640712504750599</v>
      </c>
      <c r="BR848" s="14">
        <v>0.168841754901883</v>
      </c>
      <c r="BS848" s="14">
        <v>0.21020307295917401</v>
      </c>
      <c r="BT848" s="14">
        <v>0.16720784787825699</v>
      </c>
    </row>
    <row r="849" spans="2:72" x14ac:dyDescent="0.35">
      <c r="B849" t="s">
        <v>356</v>
      </c>
      <c r="C849" s="14">
        <v>0.48132284437165002</v>
      </c>
      <c r="D849" s="14">
        <v>0.45093073643411202</v>
      </c>
      <c r="E849" s="14">
        <v>0.51212225475731099</v>
      </c>
      <c r="F849" s="14"/>
      <c r="G849" s="14">
        <v>0.384161251054912</v>
      </c>
      <c r="H849" s="14">
        <v>0.43003594734397399</v>
      </c>
      <c r="I849" s="14">
        <v>0.45251181037440402</v>
      </c>
      <c r="J849" s="14">
        <v>0.50885484483867105</v>
      </c>
      <c r="K849" s="14">
        <v>0.52693673067916402</v>
      </c>
      <c r="L849" s="14">
        <v>0.55794186948270597</v>
      </c>
      <c r="M849" s="14"/>
      <c r="N849" s="14">
        <v>0.49841485720803202</v>
      </c>
      <c r="O849" s="14">
        <v>0.49821783453374902</v>
      </c>
      <c r="P849" s="14">
        <v>0.47418135037231901</v>
      </c>
      <c r="Q849" s="14">
        <v>0.45201711904242697</v>
      </c>
      <c r="R849" s="14"/>
      <c r="S849" s="14">
        <v>0.42039464467207099</v>
      </c>
      <c r="T849" s="14">
        <v>0.50489747067800705</v>
      </c>
      <c r="U849" s="14">
        <v>0.49255202052250802</v>
      </c>
      <c r="V849" s="14">
        <v>0.48284314198292699</v>
      </c>
      <c r="W849" s="14">
        <v>0.470795745528506</v>
      </c>
      <c r="X849" s="14">
        <v>0.45018094500956701</v>
      </c>
      <c r="Y849" s="14">
        <v>0.487887194421949</v>
      </c>
      <c r="Z849" s="14">
        <v>0.54007702344078901</v>
      </c>
      <c r="AA849" s="14">
        <v>0.49309321821730301</v>
      </c>
      <c r="AB849" s="14">
        <v>0.53006179002022602</v>
      </c>
      <c r="AC849" s="14">
        <v>0.44645904917159901</v>
      </c>
      <c r="AD849" s="14">
        <v>0.51987243013584705</v>
      </c>
      <c r="AE849" s="14"/>
      <c r="AF849" s="14">
        <v>0.47157781630595902</v>
      </c>
      <c r="AG849" s="14">
        <v>0.48169884815775799</v>
      </c>
      <c r="AH849" s="14">
        <v>0.49647747088640498</v>
      </c>
      <c r="AI849" s="14">
        <v>0.461489421421515</v>
      </c>
      <c r="AJ849" s="14">
        <v>0.48885256695146501</v>
      </c>
      <c r="AK849" s="14"/>
      <c r="AL849" s="14">
        <v>0.35352488501477403</v>
      </c>
      <c r="AM849" s="14">
        <v>0.43772509733772202</v>
      </c>
      <c r="AN849" s="14">
        <v>0.44310839399859703</v>
      </c>
      <c r="AO849" s="14">
        <v>0.48163695542371499</v>
      </c>
      <c r="AP849" s="14">
        <v>0.43243567635555502</v>
      </c>
      <c r="AQ849" s="14">
        <v>0.47945323084830399</v>
      </c>
      <c r="AR849" s="14">
        <v>0.50199197122646499</v>
      </c>
      <c r="AS849" s="14">
        <v>0.50419218139072997</v>
      </c>
      <c r="AT849" s="14">
        <v>0.470570552906308</v>
      </c>
      <c r="AU849" s="14">
        <v>0.49898568219490103</v>
      </c>
      <c r="AV849" s="14">
        <v>0.50741713784646003</v>
      </c>
      <c r="AW849" s="14">
        <v>0.48882016465954897</v>
      </c>
      <c r="AX849" s="14">
        <v>0.49176164571672698</v>
      </c>
      <c r="AY849" s="14">
        <v>0.56848476123245395</v>
      </c>
      <c r="AZ849" s="14">
        <v>0.512445642780338</v>
      </c>
      <c r="BA849" s="14">
        <v>0.51090008227054995</v>
      </c>
      <c r="BB849" s="14"/>
      <c r="BC849" s="14">
        <v>0.48591429565744199</v>
      </c>
      <c r="BD849" s="14">
        <v>0.47931069008528598</v>
      </c>
      <c r="BE849" s="14"/>
      <c r="BF849" s="14">
        <v>0.54878136451723403</v>
      </c>
      <c r="BG849" s="14">
        <v>0.52139064833534499</v>
      </c>
      <c r="BH849" s="14">
        <v>0.44269184165289299</v>
      </c>
      <c r="BI849" s="14">
        <v>0.31002882464065201</v>
      </c>
      <c r="BJ849" s="14"/>
      <c r="BK849" s="14">
        <v>0.52883074516909401</v>
      </c>
      <c r="BL849" s="14">
        <v>0.51571262875738699</v>
      </c>
      <c r="BM849" s="14">
        <v>0.473888308655872</v>
      </c>
      <c r="BN849" s="14">
        <v>0.412822604451623</v>
      </c>
      <c r="BO849" s="14"/>
      <c r="BP849" s="14">
        <v>0.41695959055895998</v>
      </c>
      <c r="BQ849" s="14">
        <v>0.53997506458125699</v>
      </c>
      <c r="BR849" s="14">
        <v>0.55547284409330799</v>
      </c>
      <c r="BS849" s="14">
        <v>0.57585876009289205</v>
      </c>
      <c r="BT849" s="14">
        <v>0.384050251867675</v>
      </c>
    </row>
    <row r="850" spans="2:72" x14ac:dyDescent="0.35">
      <c r="B850" t="s">
        <v>102</v>
      </c>
      <c r="C850" s="14">
        <v>0.15572908379176001</v>
      </c>
      <c r="D850" s="14">
        <v>0.14933262008376499</v>
      </c>
      <c r="E850" s="14">
        <v>0.16218296968912199</v>
      </c>
      <c r="F850" s="14"/>
      <c r="G850" s="14">
        <v>6.98418919835819E-2</v>
      </c>
      <c r="H850" s="14">
        <v>8.7658135208454002E-2</v>
      </c>
      <c r="I850" s="14">
        <v>0.13547486008597101</v>
      </c>
      <c r="J850" s="14">
        <v>0.192959390589904</v>
      </c>
      <c r="K850" s="14">
        <v>0.215366394440339</v>
      </c>
      <c r="L850" s="14">
        <v>0.21428961099624699</v>
      </c>
      <c r="M850" s="14"/>
      <c r="N850" s="14">
        <v>0.11252248185335099</v>
      </c>
      <c r="O850" s="14">
        <v>0.18247939884269401</v>
      </c>
      <c r="P850" s="14">
        <v>0.122877602130919</v>
      </c>
      <c r="Q850" s="14">
        <v>0.201365972717195</v>
      </c>
      <c r="R850" s="14"/>
      <c r="S850" s="14">
        <v>0.125966755398258</v>
      </c>
      <c r="T850" s="14">
        <v>0.176264875303868</v>
      </c>
      <c r="U850" s="14">
        <v>0.181930177090533</v>
      </c>
      <c r="V850" s="14">
        <v>0.150979040059562</v>
      </c>
      <c r="W850" s="14">
        <v>0.16079318078193999</v>
      </c>
      <c r="X850" s="14">
        <v>0.14890828915110299</v>
      </c>
      <c r="Y850" s="14">
        <v>0.17724243522896699</v>
      </c>
      <c r="Z850" s="14">
        <v>0.111026783482349</v>
      </c>
      <c r="AA850" s="14">
        <v>0.147731784887627</v>
      </c>
      <c r="AB850" s="14">
        <v>0.15384159408165199</v>
      </c>
      <c r="AC850" s="14">
        <v>0.178938723123719</v>
      </c>
      <c r="AD850" s="14">
        <v>0.157155999260011</v>
      </c>
      <c r="AE850" s="14"/>
      <c r="AF850" s="14">
        <v>0.19290204666995101</v>
      </c>
      <c r="AG850" s="14">
        <v>0.158528945441644</v>
      </c>
      <c r="AH850" s="14">
        <v>0.13810005276898599</v>
      </c>
      <c r="AI850" s="14">
        <v>9.4627087058380202E-2</v>
      </c>
      <c r="AJ850" s="14">
        <v>8.7244805368003706E-2</v>
      </c>
      <c r="AK850" s="14"/>
      <c r="AL850" s="14">
        <v>0.36182954505678799</v>
      </c>
      <c r="AM850" s="14">
        <v>0.211257298089149</v>
      </c>
      <c r="AN850" s="14">
        <v>0.19906297557262201</v>
      </c>
      <c r="AO850" s="14">
        <v>0.20075093283309001</v>
      </c>
      <c r="AP850" s="14">
        <v>0.17601969529613601</v>
      </c>
      <c r="AQ850" s="14">
        <v>0.14022075358365699</v>
      </c>
      <c r="AR850" s="14">
        <v>0.14078538836378399</v>
      </c>
      <c r="AS850" s="14">
        <v>0.166741641678991</v>
      </c>
      <c r="AT850" s="14">
        <v>0.134421299131117</v>
      </c>
      <c r="AU850" s="14">
        <v>0.14202639938188399</v>
      </c>
      <c r="AV850" s="14">
        <v>0.13780428310901999</v>
      </c>
      <c r="AW850" s="14">
        <v>0.11167703637688001</v>
      </c>
      <c r="AX850" s="14">
        <v>0.10442604812614099</v>
      </c>
      <c r="AY850" s="14">
        <v>8.3032165896906804E-2</v>
      </c>
      <c r="AZ850" s="14">
        <v>8.2051793681883603E-2</v>
      </c>
      <c r="BA850" s="14">
        <v>8.6091150673177297E-2</v>
      </c>
      <c r="BB850" s="14"/>
      <c r="BC850" s="14">
        <v>6.74997795711334E-2</v>
      </c>
      <c r="BD850" s="14">
        <v>0.19439463017789099</v>
      </c>
      <c r="BE850" s="14"/>
      <c r="BF850" s="14">
        <v>0.142395357864772</v>
      </c>
      <c r="BG850" s="14">
        <v>0.15420554782029999</v>
      </c>
      <c r="BH850" s="14">
        <v>0.13259403719096099</v>
      </c>
      <c r="BI850" s="14">
        <v>0.233934670016751</v>
      </c>
      <c r="BJ850" s="14"/>
      <c r="BK850" s="14">
        <v>0.14267952700248299</v>
      </c>
      <c r="BL850" s="14">
        <v>0.12016476234206599</v>
      </c>
      <c r="BM850" s="14">
        <v>0.136645128353477</v>
      </c>
      <c r="BN850" s="14">
        <v>0.23147184480594399</v>
      </c>
      <c r="BO850" s="14"/>
      <c r="BP850" s="14">
        <v>8.39995541473747E-2</v>
      </c>
      <c r="BQ850" s="14">
        <v>0.191869372729115</v>
      </c>
      <c r="BR850" s="14">
        <v>0.22567028064707101</v>
      </c>
      <c r="BS850" s="14">
        <v>0.101345899319603</v>
      </c>
      <c r="BT850" s="14">
        <v>0.21989967109119901</v>
      </c>
    </row>
    <row r="851" spans="2:72" x14ac:dyDescent="0.35">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row>
    <row r="852" spans="2:72" x14ac:dyDescent="0.35">
      <c r="B852" s="6" t="s">
        <v>357</v>
      </c>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row>
    <row r="853" spans="2:72" x14ac:dyDescent="0.35">
      <c r="B853" s="21" t="s">
        <v>106</v>
      </c>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row>
    <row r="854" spans="2:72" x14ac:dyDescent="0.35">
      <c r="B854" t="s">
        <v>358</v>
      </c>
      <c r="C854" s="14">
        <v>0.13134998077518401</v>
      </c>
      <c r="D854" s="14">
        <v>0.15139530895094799</v>
      </c>
      <c r="E854" s="14">
        <v>0.11161702842186499</v>
      </c>
      <c r="F854" s="14"/>
      <c r="G854" s="14">
        <v>0.218520453457173</v>
      </c>
      <c r="H854" s="14">
        <v>0.205911483268442</v>
      </c>
      <c r="I854" s="14">
        <v>0.162032442678963</v>
      </c>
      <c r="J854" s="14">
        <v>0.10763474805316001</v>
      </c>
      <c r="K854" s="14">
        <v>7.7664752707427703E-2</v>
      </c>
      <c r="L854" s="14">
        <v>4.3207071323499102E-2</v>
      </c>
      <c r="M854" s="14"/>
      <c r="N854" s="14">
        <v>0.12634458879991001</v>
      </c>
      <c r="O854" s="14">
        <v>0.111131301451576</v>
      </c>
      <c r="P854" s="14">
        <v>0.167420288344202</v>
      </c>
      <c r="Q854" s="14">
        <v>0.126639875297197</v>
      </c>
      <c r="R854" s="14"/>
      <c r="S854" s="14">
        <v>0.1701135675904</v>
      </c>
      <c r="T854" s="14">
        <v>0.12818342704143801</v>
      </c>
      <c r="U854" s="14">
        <v>0.120769409645614</v>
      </c>
      <c r="V854" s="14">
        <v>0.135237156553834</v>
      </c>
      <c r="W854" s="14">
        <v>0.12619367726921499</v>
      </c>
      <c r="X854" s="14">
        <v>0.14603127857748099</v>
      </c>
      <c r="Y854" s="14">
        <v>0.11790821599923999</v>
      </c>
      <c r="Z854" s="14">
        <v>0.132585508191368</v>
      </c>
      <c r="AA854" s="14">
        <v>0.119580335888877</v>
      </c>
      <c r="AB854" s="14">
        <v>0.10279387677695399</v>
      </c>
      <c r="AC854" s="14">
        <v>0.111442070890311</v>
      </c>
      <c r="AD854" s="14">
        <v>0.14495570663556701</v>
      </c>
      <c r="AE854" s="14"/>
      <c r="AF854" s="14">
        <v>0.12581801564002101</v>
      </c>
      <c r="AG854" s="14">
        <v>0.13232180230409801</v>
      </c>
      <c r="AH854" s="14">
        <v>0.130644492492274</v>
      </c>
      <c r="AI854" s="14">
        <v>0.17379728256209001</v>
      </c>
      <c r="AJ854" s="14">
        <v>0.143494236843868</v>
      </c>
      <c r="AK854" s="14"/>
      <c r="AL854" s="14">
        <v>0.18610559799172499</v>
      </c>
      <c r="AM854" s="14">
        <v>0.16707320276719101</v>
      </c>
      <c r="AN854" s="14">
        <v>0.12182422275695</v>
      </c>
      <c r="AO854" s="14">
        <v>0.106749438568842</v>
      </c>
      <c r="AP854" s="14">
        <v>0.15944265860756099</v>
      </c>
      <c r="AQ854" s="14">
        <v>0.15240778706823699</v>
      </c>
      <c r="AR854" s="14">
        <v>0.14791167774170799</v>
      </c>
      <c r="AS854" s="14">
        <v>0.10225488737298601</v>
      </c>
      <c r="AT854" s="14">
        <v>0.117000534966824</v>
      </c>
      <c r="AU854" s="14">
        <v>0.12686780739068701</v>
      </c>
      <c r="AV854" s="14">
        <v>0.110985545830497</v>
      </c>
      <c r="AW854" s="14">
        <v>0.13227757350634201</v>
      </c>
      <c r="AX854" s="14">
        <v>0.15745749100930601</v>
      </c>
      <c r="AY854" s="14">
        <v>0.121551685021891</v>
      </c>
      <c r="AZ854" s="14">
        <v>0.14976290367341299</v>
      </c>
      <c r="BA854" s="14">
        <v>0.13622680384049299</v>
      </c>
      <c r="BB854" s="14"/>
      <c r="BC854" s="14">
        <v>0.17738289409117</v>
      </c>
      <c r="BD854" s="14">
        <v>0.11117655018054599</v>
      </c>
      <c r="BE854" s="14"/>
      <c r="BF854" s="14">
        <v>8.4194035284077304E-2</v>
      </c>
      <c r="BG854" s="14">
        <v>0.112813043960799</v>
      </c>
      <c r="BH854" s="14">
        <v>0.17623743099175301</v>
      </c>
      <c r="BI854" s="14">
        <v>0.19157151493718999</v>
      </c>
      <c r="BJ854" s="14"/>
      <c r="BK854" s="14">
        <v>9.2161472944064807E-2</v>
      </c>
      <c r="BL854" s="14">
        <v>0.127759079548842</v>
      </c>
      <c r="BM854" s="14">
        <v>0.149377636845027</v>
      </c>
      <c r="BN854" s="14">
        <v>0.14715422414631399</v>
      </c>
      <c r="BO854" s="14"/>
      <c r="BP854" s="14">
        <v>0.20804054798593399</v>
      </c>
      <c r="BQ854" s="14">
        <v>8.4424451130931499E-2</v>
      </c>
      <c r="BR854" s="14">
        <v>3.6339154977067203E-2</v>
      </c>
      <c r="BS854" s="14">
        <v>8.59133317328519E-2</v>
      </c>
      <c r="BT854" s="14">
        <v>0.17272637061899501</v>
      </c>
    </row>
    <row r="855" spans="2:72" x14ac:dyDescent="0.35">
      <c r="B855" t="s">
        <v>359</v>
      </c>
      <c r="C855" s="14">
        <v>0.173639894206603</v>
      </c>
      <c r="D855" s="14">
        <v>0.20422403799472899</v>
      </c>
      <c r="E855" s="14">
        <v>0.144079418176848</v>
      </c>
      <c r="F855" s="14"/>
      <c r="G855" s="14">
        <v>0.23234086512843999</v>
      </c>
      <c r="H855" s="14">
        <v>0.22735568641904999</v>
      </c>
      <c r="I855" s="14">
        <v>0.18271128283052801</v>
      </c>
      <c r="J855" s="14">
        <v>0.13144949873231901</v>
      </c>
      <c r="K855" s="14">
        <v>0.140698523113965</v>
      </c>
      <c r="L855" s="14">
        <v>0.13999854966181399</v>
      </c>
      <c r="M855" s="14"/>
      <c r="N855" s="14">
        <v>0.21180703641224799</v>
      </c>
      <c r="O855" s="14">
        <v>0.15476541802357999</v>
      </c>
      <c r="P855" s="14">
        <v>0.180626699189432</v>
      </c>
      <c r="Q855" s="14">
        <v>0.14706067837395001</v>
      </c>
      <c r="R855" s="14"/>
      <c r="S855" s="14">
        <v>0.23280073642520699</v>
      </c>
      <c r="T855" s="14">
        <v>0.14949656202780701</v>
      </c>
      <c r="U855" s="14">
        <v>0.145437325624967</v>
      </c>
      <c r="V855" s="14">
        <v>0.15001166942543101</v>
      </c>
      <c r="W855" s="14">
        <v>0.17048862465335099</v>
      </c>
      <c r="X855" s="14">
        <v>0.21087160150520101</v>
      </c>
      <c r="Y855" s="14">
        <v>0.155330618055352</v>
      </c>
      <c r="Z855" s="14">
        <v>0.18400041280896301</v>
      </c>
      <c r="AA855" s="14">
        <v>0.17189463428562299</v>
      </c>
      <c r="AB855" s="14">
        <v>0.13828459349483399</v>
      </c>
      <c r="AC855" s="14">
        <v>0.172256530497159</v>
      </c>
      <c r="AD855" s="14">
        <v>0.193835043497321</v>
      </c>
      <c r="AE855" s="14"/>
      <c r="AF855" s="14">
        <v>0.140994572717489</v>
      </c>
      <c r="AG855" s="14">
        <v>0.17065806747480999</v>
      </c>
      <c r="AH855" s="14">
        <v>0.18148440682463801</v>
      </c>
      <c r="AI855" s="14">
        <v>0.21816688224097899</v>
      </c>
      <c r="AJ855" s="14">
        <v>0.25526559820512901</v>
      </c>
      <c r="AK855" s="14"/>
      <c r="AL855" s="14">
        <v>7.6647287538504597E-2</v>
      </c>
      <c r="AM855" s="14">
        <v>0.17577088671032501</v>
      </c>
      <c r="AN855" s="14">
        <v>0.14649942029589899</v>
      </c>
      <c r="AO855" s="14">
        <v>0.160592440711505</v>
      </c>
      <c r="AP855" s="14">
        <v>0.172737992988372</v>
      </c>
      <c r="AQ855" s="14">
        <v>0.152956992799444</v>
      </c>
      <c r="AR855" s="14">
        <v>0.167608668503401</v>
      </c>
      <c r="AS855" s="14">
        <v>0.180096414238825</v>
      </c>
      <c r="AT855" s="14">
        <v>0.19688641007716301</v>
      </c>
      <c r="AU855" s="14">
        <v>0.17935094360272799</v>
      </c>
      <c r="AV855" s="14">
        <v>0.20805993222454</v>
      </c>
      <c r="AW855" s="14">
        <v>0.192035231914546</v>
      </c>
      <c r="AX855" s="14">
        <v>0.18358679002039999</v>
      </c>
      <c r="AY855" s="14">
        <v>0.20000569609872099</v>
      </c>
      <c r="AZ855" s="14">
        <v>0.22558556205411701</v>
      </c>
      <c r="BA855" s="14">
        <v>0.19749665364852401</v>
      </c>
      <c r="BB855" s="14"/>
      <c r="BC855" s="14">
        <v>0.21145295630132199</v>
      </c>
      <c r="BD855" s="14">
        <v>0.15706872525837001</v>
      </c>
      <c r="BE855" s="14"/>
      <c r="BF855" s="14">
        <v>0.18376480457070499</v>
      </c>
      <c r="BG855" s="14">
        <v>0.15004435310133399</v>
      </c>
      <c r="BH855" s="14">
        <v>0.18753768159520101</v>
      </c>
      <c r="BI855" s="14">
        <v>0.184826622816193</v>
      </c>
      <c r="BJ855" s="14"/>
      <c r="BK855" s="14">
        <v>0.18047885418273699</v>
      </c>
      <c r="BL855" s="14">
        <v>0.183756542873762</v>
      </c>
      <c r="BM855" s="14">
        <v>0.189837172645409</v>
      </c>
      <c r="BN855" s="14">
        <v>0.131144477906456</v>
      </c>
      <c r="BO855" s="14"/>
      <c r="BP855" s="14">
        <v>0.22806111364598899</v>
      </c>
      <c r="BQ855" s="14">
        <v>0.13517538988286801</v>
      </c>
      <c r="BR855" s="14">
        <v>0.14664219980985699</v>
      </c>
      <c r="BS855" s="14">
        <v>0.181344697317041</v>
      </c>
      <c r="BT855" s="14">
        <v>0.15313226867937699</v>
      </c>
    </row>
    <row r="856" spans="2:72" x14ac:dyDescent="0.35">
      <c r="B856" t="s">
        <v>360</v>
      </c>
      <c r="C856" s="14">
        <v>0.44289557976362798</v>
      </c>
      <c r="D856" s="14">
        <v>0.42937433962325899</v>
      </c>
      <c r="E856" s="14">
        <v>0.45582529612852002</v>
      </c>
      <c r="F856" s="14"/>
      <c r="G856" s="14">
        <v>0.41588763176190402</v>
      </c>
      <c r="H856" s="14">
        <v>0.43883447395226099</v>
      </c>
      <c r="I856" s="14">
        <v>0.42818543398521203</v>
      </c>
      <c r="J856" s="14">
        <v>0.47274520547967402</v>
      </c>
      <c r="K856" s="14">
        <v>0.44878342058826198</v>
      </c>
      <c r="L856" s="14">
        <v>0.44789970838127102</v>
      </c>
      <c r="M856" s="14"/>
      <c r="N856" s="14">
        <v>0.48131865435125398</v>
      </c>
      <c r="O856" s="14">
        <v>0.46061407925331699</v>
      </c>
      <c r="P856" s="14">
        <v>0.41503292918219598</v>
      </c>
      <c r="Q856" s="14">
        <v>0.408311796836136</v>
      </c>
      <c r="R856" s="14"/>
      <c r="S856" s="14">
        <v>0.42823859312791701</v>
      </c>
      <c r="T856" s="14">
        <v>0.43631899266545598</v>
      </c>
      <c r="U856" s="14">
        <v>0.41964454726292999</v>
      </c>
      <c r="V856" s="14">
        <v>0.430964496733586</v>
      </c>
      <c r="W856" s="14">
        <v>0.45524574967366999</v>
      </c>
      <c r="X856" s="14">
        <v>0.39741660879944102</v>
      </c>
      <c r="Y856" s="14">
        <v>0.44782190735442401</v>
      </c>
      <c r="Z856" s="14">
        <v>0.45009440857293997</v>
      </c>
      <c r="AA856" s="14">
        <v>0.45718701980255699</v>
      </c>
      <c r="AB856" s="14">
        <v>0.50302105115914397</v>
      </c>
      <c r="AC856" s="14">
        <v>0.45359166537842199</v>
      </c>
      <c r="AD856" s="14">
        <v>0.47201982949598698</v>
      </c>
      <c r="AE856" s="14"/>
      <c r="AF856" s="14">
        <v>0.38016987783921502</v>
      </c>
      <c r="AG856" s="14">
        <v>0.41336264645821902</v>
      </c>
      <c r="AH856" s="14">
        <v>0.50828867259978106</v>
      </c>
      <c r="AI856" s="14">
        <v>0.49197548465928898</v>
      </c>
      <c r="AJ856" s="14">
        <v>0.50801728302934301</v>
      </c>
      <c r="AK856" s="14"/>
      <c r="AL856" s="14">
        <v>0.29572405652138201</v>
      </c>
      <c r="AM856" s="14">
        <v>0.38806943588526099</v>
      </c>
      <c r="AN856" s="14">
        <v>0.41041561677251798</v>
      </c>
      <c r="AO856" s="14">
        <v>0.41963409970819998</v>
      </c>
      <c r="AP856" s="14">
        <v>0.38424723721661302</v>
      </c>
      <c r="AQ856" s="14">
        <v>0.43010582890597698</v>
      </c>
      <c r="AR856" s="14">
        <v>0.44719163755359398</v>
      </c>
      <c r="AS856" s="14">
        <v>0.44800817099491302</v>
      </c>
      <c r="AT856" s="14">
        <v>0.45358085452643898</v>
      </c>
      <c r="AU856" s="14">
        <v>0.45113740973053501</v>
      </c>
      <c r="AV856" s="14">
        <v>0.45539567263053199</v>
      </c>
      <c r="AW856" s="14">
        <v>0.48777833220350297</v>
      </c>
      <c r="AX856" s="14">
        <v>0.49100558634116198</v>
      </c>
      <c r="AY856" s="14">
        <v>0.52238555314234703</v>
      </c>
      <c r="AZ856" s="14">
        <v>0.458396086244242</v>
      </c>
      <c r="BA856" s="14">
        <v>0.55490686986456506</v>
      </c>
      <c r="BB856" s="14"/>
      <c r="BC856" s="14">
        <v>0.46612450055426302</v>
      </c>
      <c r="BD856" s="14">
        <v>0.43271575433868598</v>
      </c>
      <c r="BE856" s="14"/>
      <c r="BF856" s="14">
        <v>0.50651701521893699</v>
      </c>
      <c r="BG856" s="14">
        <v>0.47004942514148601</v>
      </c>
      <c r="BH856" s="14">
        <v>0.40927514919783498</v>
      </c>
      <c r="BI856" s="14">
        <v>0.30300441221484797</v>
      </c>
      <c r="BJ856" s="14"/>
      <c r="BK856" s="14">
        <v>0.49740785193718901</v>
      </c>
      <c r="BL856" s="14">
        <v>0.48088752904341497</v>
      </c>
      <c r="BM856" s="14">
        <v>0.43512920397938498</v>
      </c>
      <c r="BN856" s="14">
        <v>0.36430851788712398</v>
      </c>
      <c r="BO856" s="14"/>
      <c r="BP856" s="14">
        <v>0.42172148358916201</v>
      </c>
      <c r="BQ856" s="14">
        <v>0.45058372195330798</v>
      </c>
      <c r="BR856" s="14">
        <v>0.42732528115320301</v>
      </c>
      <c r="BS856" s="14">
        <v>0.56720048940401202</v>
      </c>
      <c r="BT856" s="14">
        <v>0.34608160384043002</v>
      </c>
    </row>
    <row r="857" spans="2:72" x14ac:dyDescent="0.35">
      <c r="B857" t="s">
        <v>102</v>
      </c>
      <c r="C857" s="14">
        <v>0.25211454525458499</v>
      </c>
      <c r="D857" s="14">
        <v>0.21500631343106399</v>
      </c>
      <c r="E857" s="14">
        <v>0.28847825727276799</v>
      </c>
      <c r="F857" s="14"/>
      <c r="G857" s="14">
        <v>0.13325104965248399</v>
      </c>
      <c r="H857" s="14">
        <v>0.12789835636024699</v>
      </c>
      <c r="I857" s="14">
        <v>0.22707084050529699</v>
      </c>
      <c r="J857" s="14">
        <v>0.28817054773484801</v>
      </c>
      <c r="K857" s="14">
        <v>0.33285330359034498</v>
      </c>
      <c r="L857" s="14">
        <v>0.36889467063341602</v>
      </c>
      <c r="M857" s="14"/>
      <c r="N857" s="14">
        <v>0.18052972043658799</v>
      </c>
      <c r="O857" s="14">
        <v>0.27348920127152598</v>
      </c>
      <c r="P857" s="14">
        <v>0.236920083284171</v>
      </c>
      <c r="Q857" s="14">
        <v>0.31798764949271602</v>
      </c>
      <c r="R857" s="14"/>
      <c r="S857" s="14">
        <v>0.168847102856476</v>
      </c>
      <c r="T857" s="14">
        <v>0.2860010182653</v>
      </c>
      <c r="U857" s="14">
        <v>0.31414871746648998</v>
      </c>
      <c r="V857" s="14">
        <v>0.28378667728714901</v>
      </c>
      <c r="W857" s="14">
        <v>0.24807194840376301</v>
      </c>
      <c r="X857" s="14">
        <v>0.245680511117877</v>
      </c>
      <c r="Y857" s="14">
        <v>0.27893925859098401</v>
      </c>
      <c r="Z857" s="14">
        <v>0.23331967042672799</v>
      </c>
      <c r="AA857" s="14">
        <v>0.25133801002294198</v>
      </c>
      <c r="AB857" s="14">
        <v>0.255900478569068</v>
      </c>
      <c r="AC857" s="14">
        <v>0.26270973323410801</v>
      </c>
      <c r="AD857" s="14">
        <v>0.18918942037112499</v>
      </c>
      <c r="AE857" s="14"/>
      <c r="AF857" s="14">
        <v>0.353017533803276</v>
      </c>
      <c r="AG857" s="14">
        <v>0.28365748376287298</v>
      </c>
      <c r="AH857" s="14">
        <v>0.17958242808330799</v>
      </c>
      <c r="AI857" s="14">
        <v>0.11606035053764201</v>
      </c>
      <c r="AJ857" s="14">
        <v>9.3222881921659201E-2</v>
      </c>
      <c r="AK857" s="14"/>
      <c r="AL857" s="14">
        <v>0.44152305794838898</v>
      </c>
      <c r="AM857" s="14">
        <v>0.26908647463722202</v>
      </c>
      <c r="AN857" s="14">
        <v>0.32126074017463302</v>
      </c>
      <c r="AO857" s="14">
        <v>0.31302402101145199</v>
      </c>
      <c r="AP857" s="14">
        <v>0.28357211118745401</v>
      </c>
      <c r="AQ857" s="14">
        <v>0.264529391226343</v>
      </c>
      <c r="AR857" s="14">
        <v>0.237288016201297</v>
      </c>
      <c r="AS857" s="14">
        <v>0.26964052739327599</v>
      </c>
      <c r="AT857" s="14">
        <v>0.23253220042957401</v>
      </c>
      <c r="AU857" s="14">
        <v>0.24264383927605099</v>
      </c>
      <c r="AV857" s="14">
        <v>0.22555884931443099</v>
      </c>
      <c r="AW857" s="14">
        <v>0.187908862375609</v>
      </c>
      <c r="AX857" s="14">
        <v>0.167950132629131</v>
      </c>
      <c r="AY857" s="14">
        <v>0.15605706573704201</v>
      </c>
      <c r="AZ857" s="14">
        <v>0.166255448028229</v>
      </c>
      <c r="BA857" s="14">
        <v>0.11136967264641801</v>
      </c>
      <c r="BB857" s="14"/>
      <c r="BC857" s="14">
        <v>0.14503964905324601</v>
      </c>
      <c r="BD857" s="14">
        <v>0.299038970222398</v>
      </c>
      <c r="BE857" s="14"/>
      <c r="BF857" s="14">
        <v>0.22552414492628101</v>
      </c>
      <c r="BG857" s="14">
        <v>0.26709317779637998</v>
      </c>
      <c r="BH857" s="14">
        <v>0.22694973821521</v>
      </c>
      <c r="BI857" s="14">
        <v>0.32059745003176798</v>
      </c>
      <c r="BJ857" s="14"/>
      <c r="BK857" s="14">
        <v>0.22995182093600899</v>
      </c>
      <c r="BL857" s="14">
        <v>0.207596848533981</v>
      </c>
      <c r="BM857" s="14">
        <v>0.22565598653018001</v>
      </c>
      <c r="BN857" s="14">
        <v>0.357392780060106</v>
      </c>
      <c r="BO857" s="14"/>
      <c r="BP857" s="14">
        <v>0.14217685477891501</v>
      </c>
      <c r="BQ857" s="14">
        <v>0.32981643703289298</v>
      </c>
      <c r="BR857" s="14">
        <v>0.38969336405987298</v>
      </c>
      <c r="BS857" s="14">
        <v>0.16554148154609499</v>
      </c>
      <c r="BT857" s="14">
        <v>0.32805975686119798</v>
      </c>
    </row>
    <row r="858" spans="2:72" x14ac:dyDescent="0.35">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row>
    <row r="859" spans="2:72" x14ac:dyDescent="0.35">
      <c r="B859" s="6" t="s">
        <v>363</v>
      </c>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row>
    <row r="860" spans="2:72" x14ac:dyDescent="0.35">
      <c r="B860" s="21" t="s">
        <v>106</v>
      </c>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row>
    <row r="861" spans="2:72" x14ac:dyDescent="0.35">
      <c r="B861" t="s">
        <v>361</v>
      </c>
      <c r="C861" s="14">
        <v>0.51912194482021301</v>
      </c>
      <c r="D861" s="14">
        <v>0.60188522615932905</v>
      </c>
      <c r="E861" s="14">
        <v>0.43920294497510398</v>
      </c>
      <c r="F861" s="14"/>
      <c r="G861" s="14">
        <v>0.49253663565035399</v>
      </c>
      <c r="H861" s="14">
        <v>0.54402586944016496</v>
      </c>
      <c r="I861" s="14">
        <v>0.51699920679625899</v>
      </c>
      <c r="J861" s="14">
        <v>0.50267615238420205</v>
      </c>
      <c r="K861" s="14">
        <v>0.50654370395080806</v>
      </c>
      <c r="L861" s="14">
        <v>0.539983554414452</v>
      </c>
      <c r="M861" s="14"/>
      <c r="N861" s="14">
        <v>0.63502645322098294</v>
      </c>
      <c r="O861" s="14">
        <v>0.52102377047117499</v>
      </c>
      <c r="P861" s="14">
        <v>0.50023098423019097</v>
      </c>
      <c r="Q861" s="14">
        <v>0.41006608360640401</v>
      </c>
      <c r="R861" s="14"/>
      <c r="S861" s="14">
        <v>0.57671506460906197</v>
      </c>
      <c r="T861" s="14">
        <v>0.50527621758888497</v>
      </c>
      <c r="U861" s="14">
        <v>0.47801423846304197</v>
      </c>
      <c r="V861" s="14">
        <v>0.52110652162847404</v>
      </c>
      <c r="W861" s="14">
        <v>0.52139801132740604</v>
      </c>
      <c r="X861" s="14">
        <v>0.49387442916282398</v>
      </c>
      <c r="Y861" s="14">
        <v>0.49954757815284401</v>
      </c>
      <c r="Z861" s="14">
        <v>0.52127467189259102</v>
      </c>
      <c r="AA861" s="14">
        <v>0.53291102015938896</v>
      </c>
      <c r="AB861" s="14">
        <v>0.51827635493381596</v>
      </c>
      <c r="AC861" s="14">
        <v>0.48141779144372598</v>
      </c>
      <c r="AD861" s="14">
        <v>0.54878592564403395</v>
      </c>
      <c r="AE861" s="14"/>
      <c r="AF861" s="14">
        <v>0.42602724349704302</v>
      </c>
      <c r="AG861" s="14">
        <v>0.49716896829716001</v>
      </c>
      <c r="AH861" s="14">
        <v>0.58043893710870398</v>
      </c>
      <c r="AI861" s="14">
        <v>0.61598463006591897</v>
      </c>
      <c r="AJ861" s="14">
        <v>0.70080472089236701</v>
      </c>
      <c r="AK861" s="14"/>
      <c r="AL861" s="14">
        <v>0.218368713464303</v>
      </c>
      <c r="AM861" s="14">
        <v>0.35499282279663202</v>
      </c>
      <c r="AN861" s="14">
        <v>0.39662821916052698</v>
      </c>
      <c r="AO861" s="14">
        <v>0.433072191231125</v>
      </c>
      <c r="AP861" s="14">
        <v>0.43836031101759099</v>
      </c>
      <c r="AQ861" s="14">
        <v>0.50928845737030903</v>
      </c>
      <c r="AR861" s="14">
        <v>0.50449779574354003</v>
      </c>
      <c r="AS861" s="14">
        <v>0.54238476294913496</v>
      </c>
      <c r="AT861" s="14">
        <v>0.529166485608218</v>
      </c>
      <c r="AU861" s="14">
        <v>0.60107464307515102</v>
      </c>
      <c r="AV861" s="14">
        <v>0.59613431104989201</v>
      </c>
      <c r="AW861" s="14">
        <v>0.55696703652177304</v>
      </c>
      <c r="AX861" s="14">
        <v>0.62993879972147504</v>
      </c>
      <c r="AY861" s="14">
        <v>0.70836483772484904</v>
      </c>
      <c r="AZ861" s="14">
        <v>0.699153121359261</v>
      </c>
      <c r="BA861" s="14">
        <v>0.71185961903379902</v>
      </c>
      <c r="BB861" s="14"/>
      <c r="BC861" s="14">
        <v>0.59712491474391605</v>
      </c>
      <c r="BD861" s="14">
        <v>0.48493797977047098</v>
      </c>
      <c r="BE861" s="14"/>
      <c r="BF861" s="14">
        <v>0.70946054672333603</v>
      </c>
      <c r="BG861" s="14">
        <v>0.54056323282274199</v>
      </c>
      <c r="BH861" s="14">
        <v>0.41236477760231799</v>
      </c>
      <c r="BI861" s="14">
        <v>0.26577831463599799</v>
      </c>
      <c r="BJ861" s="14"/>
      <c r="BK861" s="14">
        <v>0.75106271816425096</v>
      </c>
      <c r="BL861" s="14">
        <v>0.65761016158101304</v>
      </c>
      <c r="BM861" s="14">
        <v>0.46735846471706299</v>
      </c>
      <c r="BN861" s="14">
        <v>0.23520377980658699</v>
      </c>
      <c r="BO861" s="14"/>
      <c r="BP861" s="14">
        <v>0.467518386762731</v>
      </c>
      <c r="BQ861" s="14">
        <v>0.60698686849458905</v>
      </c>
      <c r="BR861" s="14">
        <v>0.60664444922271898</v>
      </c>
      <c r="BS861" s="14">
        <v>0.79803761506096604</v>
      </c>
      <c r="BT861" s="14">
        <v>0.21482587735242101</v>
      </c>
    </row>
    <row r="862" spans="2:72" x14ac:dyDescent="0.35">
      <c r="B862" t="s">
        <v>362</v>
      </c>
      <c r="C862" s="14">
        <v>0.25890717792135798</v>
      </c>
      <c r="D862" s="14">
        <v>0.19882539505560601</v>
      </c>
      <c r="E862" s="14">
        <v>0.31642223387827501</v>
      </c>
      <c r="F862" s="14"/>
      <c r="G862" s="14">
        <v>0.35935916097125797</v>
      </c>
      <c r="H862" s="14">
        <v>0.32796348270355702</v>
      </c>
      <c r="I862" s="14">
        <v>0.32062666872561002</v>
      </c>
      <c r="J862" s="14">
        <v>0.25303027618657897</v>
      </c>
      <c r="K862" s="14">
        <v>0.19397016111287699</v>
      </c>
      <c r="L862" s="14">
        <v>0.13423273943213501</v>
      </c>
      <c r="M862" s="14"/>
      <c r="N862" s="14">
        <v>0.21073266463914</v>
      </c>
      <c r="O862" s="14">
        <v>0.25324966874525001</v>
      </c>
      <c r="P862" s="14">
        <v>0.27528113734564702</v>
      </c>
      <c r="Q862" s="14">
        <v>0.30157045265134702</v>
      </c>
      <c r="R862" s="14"/>
      <c r="S862" s="14">
        <v>0.25779715906059802</v>
      </c>
      <c r="T862" s="14">
        <v>0.248581761656821</v>
      </c>
      <c r="U862" s="14">
        <v>0.27682956568560202</v>
      </c>
      <c r="V862" s="14">
        <v>0.22375691464611899</v>
      </c>
      <c r="W862" s="14">
        <v>0.26067173230476498</v>
      </c>
      <c r="X862" s="14">
        <v>0.29790635765155099</v>
      </c>
      <c r="Y862" s="14">
        <v>0.27507034902490801</v>
      </c>
      <c r="Z862" s="14">
        <v>0.29210045307189197</v>
      </c>
      <c r="AA862" s="14">
        <v>0.24457418599446301</v>
      </c>
      <c r="AB862" s="14">
        <v>0.229589904944343</v>
      </c>
      <c r="AC862" s="14">
        <v>0.28376345264687097</v>
      </c>
      <c r="AD862" s="14">
        <v>0.25703446484974501</v>
      </c>
      <c r="AE862" s="14"/>
      <c r="AF862" s="14">
        <v>0.28118240179033099</v>
      </c>
      <c r="AG862" s="14">
        <v>0.27696061077523498</v>
      </c>
      <c r="AH862" s="14">
        <v>0.24742853115639599</v>
      </c>
      <c r="AI862" s="14">
        <v>0.24482859541508301</v>
      </c>
      <c r="AJ862" s="14">
        <v>0.19163625846956001</v>
      </c>
      <c r="AK862" s="14"/>
      <c r="AL862" s="14">
        <v>0.42752971023269198</v>
      </c>
      <c r="AM862" s="14">
        <v>0.32496594851015698</v>
      </c>
      <c r="AN862" s="14">
        <v>0.30341375988754099</v>
      </c>
      <c r="AO862" s="14">
        <v>0.266871257432165</v>
      </c>
      <c r="AP862" s="14">
        <v>0.28830243135370498</v>
      </c>
      <c r="AQ862" s="14">
        <v>0.26373571628452802</v>
      </c>
      <c r="AR862" s="14">
        <v>0.29756964647773598</v>
      </c>
      <c r="AS862" s="14">
        <v>0.22391535612103899</v>
      </c>
      <c r="AT862" s="14">
        <v>0.245355235348483</v>
      </c>
      <c r="AU862" s="14">
        <v>0.22262110834820001</v>
      </c>
      <c r="AV862" s="14">
        <v>0.24561539589498399</v>
      </c>
      <c r="AW862" s="14">
        <v>0.26593059643685302</v>
      </c>
      <c r="AX862" s="14">
        <v>0.240940200330686</v>
      </c>
      <c r="AY862" s="14">
        <v>0.16097795139632701</v>
      </c>
      <c r="AZ862" s="14">
        <v>0.181034071887169</v>
      </c>
      <c r="BA862" s="14">
        <v>0.199159123463789</v>
      </c>
      <c r="BB862" s="14"/>
      <c r="BC862" s="14">
        <v>0.27772952663043199</v>
      </c>
      <c r="BD862" s="14">
        <v>0.25065848545420699</v>
      </c>
      <c r="BE862" s="14"/>
      <c r="BF862" s="14">
        <v>0.122209619886642</v>
      </c>
      <c r="BG862" s="14">
        <v>0.216437301095325</v>
      </c>
      <c r="BH862" s="14">
        <v>0.36193751265583901</v>
      </c>
      <c r="BI862" s="14">
        <v>0.45810850092074301</v>
      </c>
      <c r="BJ862" s="14"/>
      <c r="BK862" s="14">
        <v>0.10465677000604599</v>
      </c>
      <c r="BL862" s="14">
        <v>0.17279654962263499</v>
      </c>
      <c r="BM862" s="14">
        <v>0.29456373180002499</v>
      </c>
      <c r="BN862" s="14">
        <v>0.44056995190718101</v>
      </c>
      <c r="BO862" s="14"/>
      <c r="BP862" s="14">
        <v>0.37716471112582001</v>
      </c>
      <c r="BQ862" s="14">
        <v>0.121676131340629</v>
      </c>
      <c r="BR862" s="14">
        <v>5.1647779528234503E-2</v>
      </c>
      <c r="BS862" s="14">
        <v>8.5946453271869394E-2</v>
      </c>
      <c r="BT862" s="14">
        <v>0.48244472159152701</v>
      </c>
    </row>
    <row r="863" spans="2:72" x14ac:dyDescent="0.35">
      <c r="B863" t="s">
        <v>102</v>
      </c>
      <c r="C863" s="14">
        <v>0.22197087725842801</v>
      </c>
      <c r="D863" s="14">
        <v>0.199289378785065</v>
      </c>
      <c r="E863" s="14">
        <v>0.24437482114662101</v>
      </c>
      <c r="F863" s="14"/>
      <c r="G863" s="14">
        <v>0.14810420337838801</v>
      </c>
      <c r="H863" s="14">
        <v>0.128010647856278</v>
      </c>
      <c r="I863" s="14">
        <v>0.16237412447813099</v>
      </c>
      <c r="J863" s="14">
        <v>0.24429357142921901</v>
      </c>
      <c r="K863" s="14">
        <v>0.29948613493631399</v>
      </c>
      <c r="L863" s="14">
        <v>0.32578370615341301</v>
      </c>
      <c r="M863" s="14"/>
      <c r="N863" s="14">
        <v>0.15424088213987699</v>
      </c>
      <c r="O863" s="14">
        <v>0.225726560783575</v>
      </c>
      <c r="P863" s="14">
        <v>0.22448787842416301</v>
      </c>
      <c r="Q863" s="14">
        <v>0.28836346374224803</v>
      </c>
      <c r="R863" s="14"/>
      <c r="S863" s="14">
        <v>0.16548777633034001</v>
      </c>
      <c r="T863" s="14">
        <v>0.246142020754295</v>
      </c>
      <c r="U863" s="14">
        <v>0.24515619585135501</v>
      </c>
      <c r="V863" s="14">
        <v>0.255136563725407</v>
      </c>
      <c r="W863" s="14">
        <v>0.21793025636782901</v>
      </c>
      <c r="X863" s="14">
        <v>0.208219213185625</v>
      </c>
      <c r="Y863" s="14">
        <v>0.22538207282224901</v>
      </c>
      <c r="Z863" s="14">
        <v>0.186624875035517</v>
      </c>
      <c r="AA863" s="14">
        <v>0.222514793846148</v>
      </c>
      <c r="AB863" s="14">
        <v>0.25213374012184098</v>
      </c>
      <c r="AC863" s="14">
        <v>0.23481875590940199</v>
      </c>
      <c r="AD863" s="14">
        <v>0.19417960950622101</v>
      </c>
      <c r="AE863" s="14"/>
      <c r="AF863" s="14">
        <v>0.29279035471262499</v>
      </c>
      <c r="AG863" s="14">
        <v>0.22587042092760501</v>
      </c>
      <c r="AH863" s="14">
        <v>0.17213253173489901</v>
      </c>
      <c r="AI863" s="14">
        <v>0.139186774518998</v>
      </c>
      <c r="AJ863" s="14">
        <v>0.107559020638073</v>
      </c>
      <c r="AK863" s="14"/>
      <c r="AL863" s="14">
        <v>0.35410157630300398</v>
      </c>
      <c r="AM863" s="14">
        <v>0.320041228693211</v>
      </c>
      <c r="AN863" s="14">
        <v>0.29995802095193103</v>
      </c>
      <c r="AO863" s="14">
        <v>0.30005655133671</v>
      </c>
      <c r="AP863" s="14">
        <v>0.27333725762870498</v>
      </c>
      <c r="AQ863" s="14">
        <v>0.226975826345163</v>
      </c>
      <c r="AR863" s="14">
        <v>0.19793255777872401</v>
      </c>
      <c r="AS863" s="14">
        <v>0.23369988092982499</v>
      </c>
      <c r="AT863" s="14">
        <v>0.22547827904329901</v>
      </c>
      <c r="AU863" s="14">
        <v>0.176304248576649</v>
      </c>
      <c r="AV863" s="14">
        <v>0.158250293055124</v>
      </c>
      <c r="AW863" s="14">
        <v>0.177102367041374</v>
      </c>
      <c r="AX863" s="14">
        <v>0.12912099994783899</v>
      </c>
      <c r="AY863" s="14">
        <v>0.13065721087882501</v>
      </c>
      <c r="AZ863" s="14">
        <v>0.11981280675357001</v>
      </c>
      <c r="BA863" s="14">
        <v>8.89812575024128E-2</v>
      </c>
      <c r="BB863" s="14"/>
      <c r="BC863" s="14">
        <v>0.12514555862565199</v>
      </c>
      <c r="BD863" s="14">
        <v>0.26440353477532103</v>
      </c>
      <c r="BE863" s="14"/>
      <c r="BF863" s="14">
        <v>0.168329833390022</v>
      </c>
      <c r="BG863" s="14">
        <v>0.24299946608193301</v>
      </c>
      <c r="BH863" s="14">
        <v>0.225697709741842</v>
      </c>
      <c r="BI863" s="14">
        <v>0.276113184443259</v>
      </c>
      <c r="BJ863" s="14"/>
      <c r="BK863" s="14">
        <v>0.144280511829703</v>
      </c>
      <c r="BL863" s="14">
        <v>0.16959328879635199</v>
      </c>
      <c r="BM863" s="14">
        <v>0.23807780348291299</v>
      </c>
      <c r="BN863" s="14">
        <v>0.32422626828623302</v>
      </c>
      <c r="BO863" s="14"/>
      <c r="BP863" s="14">
        <v>0.155316902111449</v>
      </c>
      <c r="BQ863" s="14">
        <v>0.27133700016478202</v>
      </c>
      <c r="BR863" s="14">
        <v>0.341707771249047</v>
      </c>
      <c r="BS863" s="14">
        <v>0.11601593166716399</v>
      </c>
      <c r="BT863" s="14">
        <v>0.30272940105605201</v>
      </c>
    </row>
    <row r="864" spans="2:72" x14ac:dyDescent="0.35">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row>
    <row r="865" spans="2:72" x14ac:dyDescent="0.35">
      <c r="B865" s="6" t="s">
        <v>374</v>
      </c>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row>
    <row r="866" spans="2:72" x14ac:dyDescent="0.35">
      <c r="B866" s="21" t="s">
        <v>106</v>
      </c>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row>
    <row r="867" spans="2:72" x14ac:dyDescent="0.35">
      <c r="B867" t="s">
        <v>364</v>
      </c>
      <c r="C867" s="14">
        <v>0.41860537552139998</v>
      </c>
      <c r="D867" s="14">
        <v>0.38752482693663598</v>
      </c>
      <c r="E867" s="14">
        <v>0.448587642535903</v>
      </c>
      <c r="F867" s="14"/>
      <c r="G867" s="14">
        <v>0.327825440318391</v>
      </c>
      <c r="H867" s="14">
        <v>0.35122177046550701</v>
      </c>
      <c r="I867" s="14">
        <v>0.36776563072182</v>
      </c>
      <c r="J867" s="14">
        <v>0.42346565970230998</v>
      </c>
      <c r="K867" s="14">
        <v>0.45209146824501201</v>
      </c>
      <c r="L867" s="14">
        <v>0.54856392626663597</v>
      </c>
      <c r="M867" s="14"/>
      <c r="N867" s="14">
        <v>0.433357982979233</v>
      </c>
      <c r="O867" s="14">
        <v>0.44242567218391798</v>
      </c>
      <c r="P867" s="14">
        <v>0.40438134537321302</v>
      </c>
      <c r="Q867" s="14">
        <v>0.38990632429098698</v>
      </c>
      <c r="R867" s="14"/>
      <c r="S867" s="14">
        <v>0.38544343033863998</v>
      </c>
      <c r="T867" s="14">
        <v>0.43588314309148202</v>
      </c>
      <c r="U867" s="14">
        <v>0.44971223669622901</v>
      </c>
      <c r="V867" s="14">
        <v>0.40555284029980099</v>
      </c>
      <c r="W867" s="14">
        <v>0.41379349708028301</v>
      </c>
      <c r="X867" s="14">
        <v>0.40612030898303703</v>
      </c>
      <c r="Y867" s="14">
        <v>0.431310054415594</v>
      </c>
      <c r="Z867" s="14">
        <v>0.37730130142287299</v>
      </c>
      <c r="AA867" s="14">
        <v>0.430560613834018</v>
      </c>
      <c r="AB867" s="14">
        <v>0.43778456871835503</v>
      </c>
      <c r="AC867" s="14">
        <v>0.44729160550389802</v>
      </c>
      <c r="AD867" s="14">
        <v>0.37524444079279501</v>
      </c>
      <c r="AE867" s="14"/>
      <c r="AF867" s="14">
        <v>0.40758903332999302</v>
      </c>
      <c r="AG867" s="14">
        <v>0.43099857603212</v>
      </c>
      <c r="AH867" s="14">
        <v>0.43761725027373999</v>
      </c>
      <c r="AI867" s="14">
        <v>0.38255215058789899</v>
      </c>
      <c r="AJ867" s="14">
        <v>0.36638468651786199</v>
      </c>
      <c r="AK867" s="14"/>
      <c r="AL867" s="14">
        <v>0.320861240085274</v>
      </c>
      <c r="AM867" s="14">
        <v>0.32658093691455498</v>
      </c>
      <c r="AN867" s="14">
        <v>0.435146144815865</v>
      </c>
      <c r="AO867" s="14">
        <v>0.40599599534457398</v>
      </c>
      <c r="AP867" s="14">
        <v>0.41062263270052002</v>
      </c>
      <c r="AQ867" s="14">
        <v>0.38754984885479499</v>
      </c>
      <c r="AR867" s="14">
        <v>0.44095527762648601</v>
      </c>
      <c r="AS867" s="14">
        <v>0.45643289996881198</v>
      </c>
      <c r="AT867" s="14">
        <v>0.44108553955629298</v>
      </c>
      <c r="AU867" s="14">
        <v>0.41384815126153102</v>
      </c>
      <c r="AV867" s="14">
        <v>0.43452100720086301</v>
      </c>
      <c r="AW867" s="14">
        <v>0.435040345911471</v>
      </c>
      <c r="AX867" s="14">
        <v>0.37343338465764397</v>
      </c>
      <c r="AY867" s="14">
        <v>0.43607804036949699</v>
      </c>
      <c r="AZ867" s="14">
        <v>0.39714878771866902</v>
      </c>
      <c r="BA867" s="14">
        <v>0.41618036168464201</v>
      </c>
      <c r="BB867" s="14"/>
      <c r="BC867" s="14">
        <v>0.36270754204615102</v>
      </c>
      <c r="BD867" s="14">
        <v>0.44310200158247498</v>
      </c>
      <c r="BE867" s="14"/>
      <c r="BF867" s="14">
        <v>0.49950901254741198</v>
      </c>
      <c r="BG867" s="14">
        <v>0.45204559084716101</v>
      </c>
      <c r="BH867" s="14">
        <v>0.35437785521977699</v>
      </c>
      <c r="BI867" s="14">
        <v>0.28587282349541998</v>
      </c>
      <c r="BJ867" s="14"/>
      <c r="BK867" s="14">
        <v>0.48435398791303402</v>
      </c>
      <c r="BL867" s="14">
        <v>0.44459304974957498</v>
      </c>
      <c r="BM867" s="14">
        <v>0.40125161703443302</v>
      </c>
      <c r="BN867" s="14">
        <v>0.3538943059893</v>
      </c>
      <c r="BO867" s="14"/>
      <c r="BP867" s="14">
        <v>0.35099309440110799</v>
      </c>
      <c r="BQ867" s="14">
        <v>0.46653395593902602</v>
      </c>
      <c r="BR867" s="14">
        <v>0.58474698025245597</v>
      </c>
      <c r="BS867" s="14">
        <v>0.46753318719761899</v>
      </c>
      <c r="BT867" s="14">
        <v>0.33799918118707301</v>
      </c>
    </row>
    <row r="868" spans="2:72" x14ac:dyDescent="0.35">
      <c r="B868" t="s">
        <v>365</v>
      </c>
      <c r="C868" s="14">
        <v>0.39788983414530599</v>
      </c>
      <c r="D868" s="14">
        <v>0.36049059229567698</v>
      </c>
      <c r="E868" s="14">
        <v>0.43468396602477799</v>
      </c>
      <c r="F868" s="14"/>
      <c r="G868" s="14">
        <v>0.303485222610762</v>
      </c>
      <c r="H868" s="14">
        <v>0.35431129237013498</v>
      </c>
      <c r="I868" s="14">
        <v>0.35420949300812699</v>
      </c>
      <c r="J868" s="14">
        <v>0.39359094765684599</v>
      </c>
      <c r="K868" s="14">
        <v>0.45241416005137802</v>
      </c>
      <c r="L868" s="14">
        <v>0.49838038275722502</v>
      </c>
      <c r="M868" s="14"/>
      <c r="N868" s="14">
        <v>0.410044891582583</v>
      </c>
      <c r="O868" s="14">
        <v>0.41699500353327101</v>
      </c>
      <c r="P868" s="14">
        <v>0.39860766532656899</v>
      </c>
      <c r="Q868" s="14">
        <v>0.36497146488580101</v>
      </c>
      <c r="R868" s="14"/>
      <c r="S868" s="14">
        <v>0.35550318653120599</v>
      </c>
      <c r="T868" s="14">
        <v>0.420069224958945</v>
      </c>
      <c r="U868" s="14">
        <v>0.37965239126047401</v>
      </c>
      <c r="V868" s="14">
        <v>0.407956161994325</v>
      </c>
      <c r="W868" s="14">
        <v>0.39201720904380899</v>
      </c>
      <c r="X868" s="14">
        <v>0.40636545946761898</v>
      </c>
      <c r="Y868" s="14">
        <v>0.40763429317455002</v>
      </c>
      <c r="Z868" s="14">
        <v>0.353639687072065</v>
      </c>
      <c r="AA868" s="14">
        <v>0.39755152297775898</v>
      </c>
      <c r="AB868" s="14">
        <v>0.44685927304268702</v>
      </c>
      <c r="AC868" s="14">
        <v>0.38930123361216401</v>
      </c>
      <c r="AD868" s="14">
        <v>0.40795825083936899</v>
      </c>
      <c r="AE868" s="14"/>
      <c r="AF868" s="14">
        <v>0.38315893949017299</v>
      </c>
      <c r="AG868" s="14">
        <v>0.40355361022603697</v>
      </c>
      <c r="AH868" s="14">
        <v>0.41811703720896098</v>
      </c>
      <c r="AI868" s="14">
        <v>0.36779054145041301</v>
      </c>
      <c r="AJ868" s="14">
        <v>0.38395117339392298</v>
      </c>
      <c r="AK868" s="14"/>
      <c r="AL868" s="14">
        <v>0.23413230612577501</v>
      </c>
      <c r="AM868" s="14">
        <v>0.283594896831662</v>
      </c>
      <c r="AN868" s="14">
        <v>0.40765380275320701</v>
      </c>
      <c r="AO868" s="14">
        <v>0.41419396659298802</v>
      </c>
      <c r="AP868" s="14">
        <v>0.40550597200879401</v>
      </c>
      <c r="AQ868" s="14">
        <v>0.43388207718883798</v>
      </c>
      <c r="AR868" s="14">
        <v>0.40660478334901801</v>
      </c>
      <c r="AS868" s="14">
        <v>0.40413980511983999</v>
      </c>
      <c r="AT868" s="14">
        <v>0.38911099625423501</v>
      </c>
      <c r="AU868" s="14">
        <v>0.452425186649487</v>
      </c>
      <c r="AV868" s="14">
        <v>0.397721296167593</v>
      </c>
      <c r="AW868" s="14">
        <v>0.42190692939183699</v>
      </c>
      <c r="AX868" s="14">
        <v>0.38388734005328301</v>
      </c>
      <c r="AY868" s="14">
        <v>0.35071719912138999</v>
      </c>
      <c r="AZ868" s="14">
        <v>0.35569604963741103</v>
      </c>
      <c r="BA868" s="14">
        <v>0.35942839665493298</v>
      </c>
      <c r="BB868" s="14"/>
      <c r="BC868" s="14">
        <v>0.34899677065637602</v>
      </c>
      <c r="BD868" s="14">
        <v>0.41931669488041901</v>
      </c>
      <c r="BE868" s="14"/>
      <c r="BF868" s="14">
        <v>0.45448509773062801</v>
      </c>
      <c r="BG868" s="14">
        <v>0.42882043782090801</v>
      </c>
      <c r="BH868" s="14">
        <v>0.36001921814761501</v>
      </c>
      <c r="BI868" s="14">
        <v>0.27182390218977298</v>
      </c>
      <c r="BJ868" s="14"/>
      <c r="BK868" s="14">
        <v>0.46286182396555497</v>
      </c>
      <c r="BL868" s="14">
        <v>0.41767117254310199</v>
      </c>
      <c r="BM868" s="14">
        <v>0.38399720067509902</v>
      </c>
      <c r="BN868" s="14">
        <v>0.33369147621045803</v>
      </c>
      <c r="BO868" s="14"/>
      <c r="BP868" s="14">
        <v>0.35427970297054601</v>
      </c>
      <c r="BQ868" s="14">
        <v>0.44717086381215798</v>
      </c>
      <c r="BR868" s="14">
        <v>0.51273821004857101</v>
      </c>
      <c r="BS868" s="14">
        <v>0.439441171353744</v>
      </c>
      <c r="BT868" s="14">
        <v>0.32228490245180003</v>
      </c>
    </row>
    <row r="869" spans="2:72" x14ac:dyDescent="0.35">
      <c r="B869" t="s">
        <v>366</v>
      </c>
      <c r="C869" s="14">
        <v>0.29030238570058797</v>
      </c>
      <c r="D869" s="14">
        <v>0.31216114515112497</v>
      </c>
      <c r="E869" s="14">
        <v>0.26882808997000701</v>
      </c>
      <c r="F869" s="14"/>
      <c r="G869" s="14">
        <v>0.248716361776087</v>
      </c>
      <c r="H869" s="14">
        <v>0.275889818106415</v>
      </c>
      <c r="I869" s="14">
        <v>0.28774365676534303</v>
      </c>
      <c r="J869" s="14">
        <v>0.28720048320917002</v>
      </c>
      <c r="K869" s="14">
        <v>0.29033069019354901</v>
      </c>
      <c r="L869" s="14">
        <v>0.33415549366739999</v>
      </c>
      <c r="M869" s="14"/>
      <c r="N869" s="14">
        <v>0.29929418234036798</v>
      </c>
      <c r="O869" s="14">
        <v>0.29069865977190001</v>
      </c>
      <c r="P869" s="14">
        <v>0.28819439946294501</v>
      </c>
      <c r="Q869" s="14">
        <v>0.28205125121955898</v>
      </c>
      <c r="R869" s="14"/>
      <c r="S869" s="14">
        <v>0.297317220618803</v>
      </c>
      <c r="T869" s="14">
        <v>0.28925805423404999</v>
      </c>
      <c r="U869" s="14">
        <v>0.258948587792592</v>
      </c>
      <c r="V869" s="14">
        <v>0.27746581362078099</v>
      </c>
      <c r="W869" s="14">
        <v>0.265030084282175</v>
      </c>
      <c r="X869" s="14">
        <v>0.30164771001398499</v>
      </c>
      <c r="Y869" s="14">
        <v>0.30954614367518601</v>
      </c>
      <c r="Z869" s="14">
        <v>0.31750621633980702</v>
      </c>
      <c r="AA869" s="14">
        <v>0.28997604203799099</v>
      </c>
      <c r="AB869" s="14">
        <v>0.276226705174829</v>
      </c>
      <c r="AC869" s="14">
        <v>0.31497209211106503</v>
      </c>
      <c r="AD869" s="14">
        <v>0.32391351035267701</v>
      </c>
      <c r="AE869" s="14"/>
      <c r="AF869" s="14">
        <v>0.308611549703662</v>
      </c>
      <c r="AG869" s="14">
        <v>0.26452499940744101</v>
      </c>
      <c r="AH869" s="14">
        <v>0.289764770665077</v>
      </c>
      <c r="AI869" s="14">
        <v>0.28609606979415297</v>
      </c>
      <c r="AJ869" s="14">
        <v>0.309753869456589</v>
      </c>
      <c r="AK869" s="14"/>
      <c r="AL869" s="14">
        <v>0.19229895796055699</v>
      </c>
      <c r="AM869" s="14">
        <v>0.272410573118615</v>
      </c>
      <c r="AN869" s="14">
        <v>0.29210036169336401</v>
      </c>
      <c r="AO869" s="14">
        <v>0.28602019143879298</v>
      </c>
      <c r="AP869" s="14">
        <v>0.26541380911939699</v>
      </c>
      <c r="AQ869" s="14">
        <v>0.298755292971356</v>
      </c>
      <c r="AR869" s="14">
        <v>0.286578275803751</v>
      </c>
      <c r="AS869" s="14">
        <v>0.28458423325617299</v>
      </c>
      <c r="AT869" s="14">
        <v>0.31937796472847702</v>
      </c>
      <c r="AU869" s="14">
        <v>0.26179267836081499</v>
      </c>
      <c r="AV869" s="14">
        <v>0.30291746571461498</v>
      </c>
      <c r="AW869" s="14">
        <v>0.28791796321930002</v>
      </c>
      <c r="AX869" s="14">
        <v>0.34197976729252899</v>
      </c>
      <c r="AY869" s="14">
        <v>0.31731707355478</v>
      </c>
      <c r="AZ869" s="14">
        <v>0.29092416559883999</v>
      </c>
      <c r="BA869" s="14">
        <v>0.31755599518702499</v>
      </c>
      <c r="BB869" s="14"/>
      <c r="BC869" s="14">
        <v>0.30772544997772799</v>
      </c>
      <c r="BD869" s="14">
        <v>0.28266691462952798</v>
      </c>
      <c r="BE869" s="14"/>
      <c r="BF869" s="14">
        <v>0.32261551000745198</v>
      </c>
      <c r="BG869" s="14">
        <v>0.305834465981979</v>
      </c>
      <c r="BH869" s="14">
        <v>0.267512872559096</v>
      </c>
      <c r="BI869" s="14">
        <v>0.22607208211760901</v>
      </c>
      <c r="BJ869" s="14"/>
      <c r="BK869" s="14">
        <v>0.296328150023147</v>
      </c>
      <c r="BL869" s="14">
        <v>0.30748364854963001</v>
      </c>
      <c r="BM869" s="14">
        <v>0.28606607694744701</v>
      </c>
      <c r="BN869" s="14">
        <v>0.27598426654958103</v>
      </c>
      <c r="BO869" s="14"/>
      <c r="BP869" s="14">
        <v>0.283191230982414</v>
      </c>
      <c r="BQ869" s="14">
        <v>0.280269364960815</v>
      </c>
      <c r="BR869" s="14">
        <v>0.34377526643863998</v>
      </c>
      <c r="BS869" s="14">
        <v>0.34820357375660699</v>
      </c>
      <c r="BT869" s="14">
        <v>0.227744144993795</v>
      </c>
    </row>
    <row r="870" spans="2:72" x14ac:dyDescent="0.35">
      <c r="B870" t="s">
        <v>367</v>
      </c>
      <c r="C870" s="14">
        <v>0.28845073168209001</v>
      </c>
      <c r="D870" s="14">
        <v>0.28322801103968998</v>
      </c>
      <c r="E870" s="14">
        <v>0.29381875706591498</v>
      </c>
      <c r="F870" s="14"/>
      <c r="G870" s="14">
        <v>0.25642819598912198</v>
      </c>
      <c r="H870" s="14">
        <v>0.31795283335731001</v>
      </c>
      <c r="I870" s="14">
        <v>0.28312343416925301</v>
      </c>
      <c r="J870" s="14">
        <v>0.27473348172545597</v>
      </c>
      <c r="K870" s="14">
        <v>0.285658270293217</v>
      </c>
      <c r="L870" s="14">
        <v>0.30300808494624398</v>
      </c>
      <c r="M870" s="14"/>
      <c r="N870" s="14">
        <v>0.33948281748653902</v>
      </c>
      <c r="O870" s="14">
        <v>0.29000073033690899</v>
      </c>
      <c r="P870" s="14">
        <v>0.25981866835595202</v>
      </c>
      <c r="Q870" s="14">
        <v>0.25740069948614203</v>
      </c>
      <c r="R870" s="14"/>
      <c r="S870" s="14">
        <v>0.30246168052709699</v>
      </c>
      <c r="T870" s="14">
        <v>0.31362799603756802</v>
      </c>
      <c r="U870" s="14">
        <v>0.24202523287251701</v>
      </c>
      <c r="V870" s="14">
        <v>0.27814107355076001</v>
      </c>
      <c r="W870" s="14">
        <v>0.27124595278113001</v>
      </c>
      <c r="X870" s="14">
        <v>0.25227021090700802</v>
      </c>
      <c r="Y870" s="14">
        <v>0.29117452395785898</v>
      </c>
      <c r="Z870" s="14">
        <v>0.32181636342598502</v>
      </c>
      <c r="AA870" s="14">
        <v>0.299439651408754</v>
      </c>
      <c r="AB870" s="14">
        <v>0.303365211952138</v>
      </c>
      <c r="AC870" s="14">
        <v>0.26567882411889698</v>
      </c>
      <c r="AD870" s="14">
        <v>0.31862508240397602</v>
      </c>
      <c r="AE870" s="14"/>
      <c r="AF870" s="14">
        <v>0.23163208351550699</v>
      </c>
      <c r="AG870" s="14">
        <v>0.26780606763605203</v>
      </c>
      <c r="AH870" s="14">
        <v>0.33085700635153098</v>
      </c>
      <c r="AI870" s="14">
        <v>0.373822008454535</v>
      </c>
      <c r="AJ870" s="14">
        <v>0.27670411016207203</v>
      </c>
      <c r="AK870" s="14"/>
      <c r="AL870" s="14">
        <v>0.17595622395813801</v>
      </c>
      <c r="AM870" s="14">
        <v>0.22634812028207199</v>
      </c>
      <c r="AN870" s="14">
        <v>0.25559461568401698</v>
      </c>
      <c r="AO870" s="14">
        <v>0.24897504203453599</v>
      </c>
      <c r="AP870" s="14">
        <v>0.25528129135954403</v>
      </c>
      <c r="AQ870" s="14">
        <v>0.28874548117523202</v>
      </c>
      <c r="AR870" s="14">
        <v>0.29715056130691803</v>
      </c>
      <c r="AS870" s="14">
        <v>0.27988192657587402</v>
      </c>
      <c r="AT870" s="14">
        <v>0.29004031547829001</v>
      </c>
      <c r="AU870" s="14">
        <v>0.33262121442354697</v>
      </c>
      <c r="AV870" s="14">
        <v>0.31023626300547902</v>
      </c>
      <c r="AW870" s="14">
        <v>0.29511858547266301</v>
      </c>
      <c r="AX870" s="14">
        <v>0.36265442415014898</v>
      </c>
      <c r="AY870" s="14">
        <v>0.34223891941129803</v>
      </c>
      <c r="AZ870" s="14">
        <v>0.276779562805885</v>
      </c>
      <c r="BA870" s="14">
        <v>0.34957953148274901</v>
      </c>
      <c r="BB870" s="14"/>
      <c r="BC870" s="14">
        <v>0.29724563844839302</v>
      </c>
      <c r="BD870" s="14">
        <v>0.284596458110082</v>
      </c>
      <c r="BE870" s="14"/>
      <c r="BF870" s="14">
        <v>0.35937525195312903</v>
      </c>
      <c r="BG870" s="14">
        <v>0.29686703516444901</v>
      </c>
      <c r="BH870" s="14">
        <v>0.25198877945294201</v>
      </c>
      <c r="BI870" s="14">
        <v>0.186410031471237</v>
      </c>
      <c r="BJ870" s="14"/>
      <c r="BK870" s="14">
        <v>0.34305198250319602</v>
      </c>
      <c r="BL870" s="14">
        <v>0.33562593244102101</v>
      </c>
      <c r="BM870" s="14">
        <v>0.27079778885182798</v>
      </c>
      <c r="BN870" s="14">
        <v>0.21802746941075399</v>
      </c>
      <c r="BO870" s="14"/>
      <c r="BP870" s="14">
        <v>0.28924421406589002</v>
      </c>
      <c r="BQ870" s="14">
        <v>0.27485456803361302</v>
      </c>
      <c r="BR870" s="14">
        <v>0.31436499237196702</v>
      </c>
      <c r="BS870" s="14">
        <v>0.36417455250785702</v>
      </c>
      <c r="BT870" s="14">
        <v>0.215134650796377</v>
      </c>
    </row>
    <row r="871" spans="2:72" x14ac:dyDescent="0.35">
      <c r="B871" t="s">
        <v>368</v>
      </c>
      <c r="C871" s="14">
        <v>0.26133368383003203</v>
      </c>
      <c r="D871" s="14">
        <v>0.25039469120171798</v>
      </c>
      <c r="E871" s="14">
        <v>0.27241719014550397</v>
      </c>
      <c r="F871" s="14"/>
      <c r="G871" s="14">
        <v>0.241017383232594</v>
      </c>
      <c r="H871" s="14">
        <v>0.25842348903120999</v>
      </c>
      <c r="I871" s="14">
        <v>0.28401905844828401</v>
      </c>
      <c r="J871" s="14">
        <v>0.235109631475694</v>
      </c>
      <c r="K871" s="14">
        <v>0.282111006228973</v>
      </c>
      <c r="L871" s="14">
        <v>0.26603070437146098</v>
      </c>
      <c r="M871" s="14"/>
      <c r="N871" s="14">
        <v>0.28158165930575402</v>
      </c>
      <c r="O871" s="14">
        <v>0.271381714491577</v>
      </c>
      <c r="P871" s="14">
        <v>0.25487407184343203</v>
      </c>
      <c r="Q871" s="14">
        <v>0.23227790642884699</v>
      </c>
      <c r="R871" s="14"/>
      <c r="S871" s="14">
        <v>0.27363983958822302</v>
      </c>
      <c r="T871" s="14">
        <v>0.25604424573764401</v>
      </c>
      <c r="U871" s="14">
        <v>0.25182381234066098</v>
      </c>
      <c r="V871" s="14">
        <v>0.26331638991388201</v>
      </c>
      <c r="W871" s="14">
        <v>0.25516011351675399</v>
      </c>
      <c r="X871" s="14">
        <v>0.26758614838119699</v>
      </c>
      <c r="Y871" s="14">
        <v>0.26338848130382497</v>
      </c>
      <c r="Z871" s="14">
        <v>0.269643353750742</v>
      </c>
      <c r="AA871" s="14">
        <v>0.26521931542536398</v>
      </c>
      <c r="AB871" s="14">
        <v>0.23380651583170001</v>
      </c>
      <c r="AC871" s="14">
        <v>0.30953942687883601</v>
      </c>
      <c r="AD871" s="14">
        <v>0.21321110989200101</v>
      </c>
      <c r="AE871" s="14"/>
      <c r="AF871" s="14">
        <v>0.230611190117187</v>
      </c>
      <c r="AG871" s="14">
        <v>0.25364894430784901</v>
      </c>
      <c r="AH871" s="14">
        <v>0.27827013175173698</v>
      </c>
      <c r="AI871" s="14">
        <v>0.28025862561130799</v>
      </c>
      <c r="AJ871" s="14">
        <v>0.320703264989673</v>
      </c>
      <c r="AK871" s="14"/>
      <c r="AL871" s="14">
        <v>0.20905257674868</v>
      </c>
      <c r="AM871" s="14">
        <v>0.24810408740846701</v>
      </c>
      <c r="AN871" s="14">
        <v>0.252126832829141</v>
      </c>
      <c r="AO871" s="14">
        <v>0.22999087497782</v>
      </c>
      <c r="AP871" s="14">
        <v>0.26058136794443598</v>
      </c>
      <c r="AQ871" s="14">
        <v>0.242339970127389</v>
      </c>
      <c r="AR871" s="14">
        <v>0.26830615363374799</v>
      </c>
      <c r="AS871" s="14">
        <v>0.29565486386359502</v>
      </c>
      <c r="AT871" s="14">
        <v>0.26469883087481</v>
      </c>
      <c r="AU871" s="14">
        <v>0.30522323841628302</v>
      </c>
      <c r="AV871" s="14">
        <v>0.24753331069404799</v>
      </c>
      <c r="AW871" s="14">
        <v>0.24717084323894301</v>
      </c>
      <c r="AX871" s="14">
        <v>0.27022827295580998</v>
      </c>
      <c r="AY871" s="14">
        <v>0.299452713705955</v>
      </c>
      <c r="AZ871" s="14">
        <v>0.242388783400004</v>
      </c>
      <c r="BA871" s="14">
        <v>0.28364226935953102</v>
      </c>
      <c r="BB871" s="14"/>
      <c r="BC871" s="14">
        <v>0.26584573047426802</v>
      </c>
      <c r="BD871" s="14">
        <v>0.25935632777627798</v>
      </c>
      <c r="BE871" s="14"/>
      <c r="BF871" s="14">
        <v>0.27974962262070202</v>
      </c>
      <c r="BG871" s="14">
        <v>0.27633142512732201</v>
      </c>
      <c r="BH871" s="14">
        <v>0.24730254963596601</v>
      </c>
      <c r="BI871" s="14">
        <v>0.21106096008826999</v>
      </c>
      <c r="BJ871" s="14"/>
      <c r="BK871" s="14">
        <v>0.27130093470913802</v>
      </c>
      <c r="BL871" s="14">
        <v>0.27469054847924701</v>
      </c>
      <c r="BM871" s="14">
        <v>0.281756353421031</v>
      </c>
      <c r="BN871" s="14">
        <v>0.20579017349925499</v>
      </c>
      <c r="BO871" s="14"/>
      <c r="BP871" s="14">
        <v>0.28235835596028402</v>
      </c>
      <c r="BQ871" s="14">
        <v>0.26571963946434701</v>
      </c>
      <c r="BR871" s="14">
        <v>0.27058123976764398</v>
      </c>
      <c r="BS871" s="14">
        <v>0.28727408379748498</v>
      </c>
      <c r="BT871" s="14">
        <v>0.212472360826642</v>
      </c>
    </row>
    <row r="872" spans="2:72" x14ac:dyDescent="0.35">
      <c r="B872" t="s">
        <v>369</v>
      </c>
      <c r="C872" s="14">
        <v>0.26014057798777901</v>
      </c>
      <c r="D872" s="14">
        <v>0.28503608772850397</v>
      </c>
      <c r="E872" s="14">
        <v>0.236261968882781</v>
      </c>
      <c r="F872" s="14"/>
      <c r="G872" s="14">
        <v>0.249608458458355</v>
      </c>
      <c r="H872" s="14">
        <v>0.28343714500549599</v>
      </c>
      <c r="I872" s="14">
        <v>0.26218095992802898</v>
      </c>
      <c r="J872" s="14">
        <v>0.23669026094502099</v>
      </c>
      <c r="K872" s="14">
        <v>0.26963842058725401</v>
      </c>
      <c r="L872" s="14">
        <v>0.25916683380551397</v>
      </c>
      <c r="M872" s="14"/>
      <c r="N872" s="14">
        <v>0.29488020449916502</v>
      </c>
      <c r="O872" s="14">
        <v>0.26046793562016901</v>
      </c>
      <c r="P872" s="14">
        <v>0.24533389630972899</v>
      </c>
      <c r="Q872" s="14">
        <v>0.235333006920493</v>
      </c>
      <c r="R872" s="14"/>
      <c r="S872" s="14">
        <v>0.26777816549790301</v>
      </c>
      <c r="T872" s="14">
        <v>0.27016284397130502</v>
      </c>
      <c r="U872" s="14">
        <v>0.241907439925474</v>
      </c>
      <c r="V872" s="14">
        <v>0.25478756212366299</v>
      </c>
      <c r="W872" s="14">
        <v>0.223056715525981</v>
      </c>
      <c r="X872" s="14">
        <v>0.29099684372830498</v>
      </c>
      <c r="Y872" s="14">
        <v>0.20797790885905201</v>
      </c>
      <c r="Z872" s="14">
        <v>0.29544046420728898</v>
      </c>
      <c r="AA872" s="14">
        <v>0.270101363614484</v>
      </c>
      <c r="AB872" s="14">
        <v>0.27281919928979997</v>
      </c>
      <c r="AC872" s="14">
        <v>0.25484338569764597</v>
      </c>
      <c r="AD872" s="14">
        <v>0.266011261113695</v>
      </c>
      <c r="AE872" s="14"/>
      <c r="AF872" s="14">
        <v>0.23187592735041099</v>
      </c>
      <c r="AG872" s="14">
        <v>0.24410273701457499</v>
      </c>
      <c r="AH872" s="14">
        <v>0.29019806011197502</v>
      </c>
      <c r="AI872" s="14">
        <v>0.30716846220726901</v>
      </c>
      <c r="AJ872" s="14">
        <v>0.25603409194182403</v>
      </c>
      <c r="AK872" s="14"/>
      <c r="AL872" s="14">
        <v>0.136438200583643</v>
      </c>
      <c r="AM872" s="14">
        <v>0.212859325736588</v>
      </c>
      <c r="AN872" s="14">
        <v>0.226013923575134</v>
      </c>
      <c r="AO872" s="14">
        <v>0.24155871667508899</v>
      </c>
      <c r="AP872" s="14">
        <v>0.23959444654794901</v>
      </c>
      <c r="AQ872" s="14">
        <v>0.23712738337266401</v>
      </c>
      <c r="AR872" s="14">
        <v>0.26480435009424802</v>
      </c>
      <c r="AS872" s="14">
        <v>0.284312024515816</v>
      </c>
      <c r="AT872" s="14">
        <v>0.25335890779610698</v>
      </c>
      <c r="AU872" s="14">
        <v>0.287555936025988</v>
      </c>
      <c r="AV872" s="14">
        <v>0.28603864359624998</v>
      </c>
      <c r="AW872" s="14">
        <v>0.26257097112440902</v>
      </c>
      <c r="AX872" s="14">
        <v>0.31147201502187499</v>
      </c>
      <c r="AY872" s="14">
        <v>0.32275061401317101</v>
      </c>
      <c r="AZ872" s="14">
        <v>0.26078152741983301</v>
      </c>
      <c r="BA872" s="14">
        <v>0.34357210119048898</v>
      </c>
      <c r="BB872" s="14"/>
      <c r="BC872" s="14">
        <v>0.29002863000686602</v>
      </c>
      <c r="BD872" s="14">
        <v>0.24704245971581201</v>
      </c>
      <c r="BE872" s="14"/>
      <c r="BF872" s="14">
        <v>0.30694071234845099</v>
      </c>
      <c r="BG872" s="14">
        <v>0.27706846030341098</v>
      </c>
      <c r="BH872" s="14">
        <v>0.23003895624232101</v>
      </c>
      <c r="BI872" s="14">
        <v>0.17562716357088701</v>
      </c>
      <c r="BJ872" s="14"/>
      <c r="BK872" s="14">
        <v>0.32220570493453699</v>
      </c>
      <c r="BL872" s="14">
        <v>0.27705218203385501</v>
      </c>
      <c r="BM872" s="14">
        <v>0.24992092662579399</v>
      </c>
      <c r="BN872" s="14">
        <v>0.19553564805486201</v>
      </c>
      <c r="BO872" s="14"/>
      <c r="BP872" s="14">
        <v>0.26483008119576801</v>
      </c>
      <c r="BQ872" s="14">
        <v>0.255957526607204</v>
      </c>
      <c r="BR872" s="14">
        <v>0.269280125825962</v>
      </c>
      <c r="BS872" s="14">
        <v>0.33241105315393299</v>
      </c>
      <c r="BT872" s="14">
        <v>0.187364050956499</v>
      </c>
    </row>
    <row r="873" spans="2:72" x14ac:dyDescent="0.35">
      <c r="B873" t="s">
        <v>370</v>
      </c>
      <c r="C873" s="14">
        <v>0.25544455829976798</v>
      </c>
      <c r="D873" s="14">
        <v>0.25989838398869203</v>
      </c>
      <c r="E873" s="14">
        <v>0.25152390856375501</v>
      </c>
      <c r="F873" s="14"/>
      <c r="G873" s="14">
        <v>0.25217289605512699</v>
      </c>
      <c r="H873" s="14">
        <v>0.232566891231128</v>
      </c>
      <c r="I873" s="14">
        <v>0.25667956479668802</v>
      </c>
      <c r="J873" s="14">
        <v>0.23491644259285099</v>
      </c>
      <c r="K873" s="14">
        <v>0.24854147946775501</v>
      </c>
      <c r="L873" s="14">
        <v>0.29650284695255702</v>
      </c>
      <c r="M873" s="14"/>
      <c r="N873" s="14">
        <v>0.27574196181608301</v>
      </c>
      <c r="O873" s="14">
        <v>0.243096247921926</v>
      </c>
      <c r="P873" s="14">
        <v>0.26649527880054902</v>
      </c>
      <c r="Q873" s="14">
        <v>0.23754280026338201</v>
      </c>
      <c r="R873" s="14"/>
      <c r="S873" s="14">
        <v>0.26971014423732498</v>
      </c>
      <c r="T873" s="14">
        <v>0.25038757035494502</v>
      </c>
      <c r="U873" s="14">
        <v>0.26206962147012203</v>
      </c>
      <c r="V873" s="14">
        <v>0.25466144925762901</v>
      </c>
      <c r="W873" s="14">
        <v>0.24919301663634599</v>
      </c>
      <c r="X873" s="14">
        <v>0.24019637709476899</v>
      </c>
      <c r="Y873" s="14">
        <v>0.24219749979620001</v>
      </c>
      <c r="Z873" s="14">
        <v>0.28813601642477299</v>
      </c>
      <c r="AA873" s="14">
        <v>0.25109733166829801</v>
      </c>
      <c r="AB873" s="14">
        <v>0.26690314885286498</v>
      </c>
      <c r="AC873" s="14">
        <v>0.25171274774169</v>
      </c>
      <c r="AD873" s="14">
        <v>0.23524269895560901</v>
      </c>
      <c r="AE873" s="14"/>
      <c r="AF873" s="14">
        <v>0.24540460286336099</v>
      </c>
      <c r="AG873" s="14">
        <v>0.25961910367410401</v>
      </c>
      <c r="AH873" s="14">
        <v>0.26088512367555899</v>
      </c>
      <c r="AI873" s="14">
        <v>0.25713339945160901</v>
      </c>
      <c r="AJ873" s="14">
        <v>0.34008630612114399</v>
      </c>
      <c r="AK873" s="14"/>
      <c r="AL873" s="14">
        <v>0.119675069112239</v>
      </c>
      <c r="AM873" s="14">
        <v>0.268041752452163</v>
      </c>
      <c r="AN873" s="14">
        <v>0.25173269390344799</v>
      </c>
      <c r="AO873" s="14">
        <v>0.24612069569664</v>
      </c>
      <c r="AP873" s="14">
        <v>0.234881797602491</v>
      </c>
      <c r="AQ873" s="14">
        <v>0.26060889228547102</v>
      </c>
      <c r="AR873" s="14">
        <v>0.25934208340015102</v>
      </c>
      <c r="AS873" s="14">
        <v>0.25027114339036199</v>
      </c>
      <c r="AT873" s="14">
        <v>0.26469751767067001</v>
      </c>
      <c r="AU873" s="14">
        <v>0.26413198001072502</v>
      </c>
      <c r="AV873" s="14">
        <v>0.24799795011883699</v>
      </c>
      <c r="AW873" s="14">
        <v>0.25773846858591398</v>
      </c>
      <c r="AX873" s="14">
        <v>0.28767043881399801</v>
      </c>
      <c r="AY873" s="14">
        <v>0.23187340789303401</v>
      </c>
      <c r="AZ873" s="14">
        <v>0.293025611316726</v>
      </c>
      <c r="BA873" s="14">
        <v>0.281630475561991</v>
      </c>
      <c r="BB873" s="14"/>
      <c r="BC873" s="14">
        <v>0.25664650712085302</v>
      </c>
      <c r="BD873" s="14">
        <v>0.25491781711886502</v>
      </c>
      <c r="BE873" s="14"/>
      <c r="BF873" s="14">
        <v>0.29450839607653601</v>
      </c>
      <c r="BG873" s="14">
        <v>0.25817149593298599</v>
      </c>
      <c r="BH873" s="14">
        <v>0.23488623334370301</v>
      </c>
      <c r="BI873" s="14">
        <v>0.205064626571245</v>
      </c>
      <c r="BJ873" s="14"/>
      <c r="BK873" s="14">
        <v>0.27944081308218099</v>
      </c>
      <c r="BL873" s="14">
        <v>0.27435917414787703</v>
      </c>
      <c r="BM873" s="14">
        <v>0.24889425421410899</v>
      </c>
      <c r="BN873" s="14">
        <v>0.22408349167597499</v>
      </c>
      <c r="BO873" s="14"/>
      <c r="BP873" s="14">
        <v>0.26215166927012001</v>
      </c>
      <c r="BQ873" s="14">
        <v>0.246824414725517</v>
      </c>
      <c r="BR873" s="14">
        <v>0.29579098488077998</v>
      </c>
      <c r="BS873" s="14">
        <v>0.28283027289298401</v>
      </c>
      <c r="BT873" s="14">
        <v>0.21366900036528799</v>
      </c>
    </row>
    <row r="874" spans="2:72" x14ac:dyDescent="0.35">
      <c r="B874" t="s">
        <v>371</v>
      </c>
      <c r="C874" s="14">
        <v>0.24054453617272001</v>
      </c>
      <c r="D874" s="14">
        <v>0.25557283199291198</v>
      </c>
      <c r="E874" s="14">
        <v>0.22645126639985599</v>
      </c>
      <c r="F874" s="14"/>
      <c r="G874" s="14">
        <v>0.205938542742265</v>
      </c>
      <c r="H874" s="14">
        <v>0.21236029010766899</v>
      </c>
      <c r="I874" s="14">
        <v>0.22201801932218401</v>
      </c>
      <c r="J874" s="14">
        <v>0.23481220084107601</v>
      </c>
      <c r="K874" s="14">
        <v>0.248085821988727</v>
      </c>
      <c r="L874" s="14">
        <v>0.30107950217637902</v>
      </c>
      <c r="M874" s="14"/>
      <c r="N874" s="14">
        <v>0.26195141554940199</v>
      </c>
      <c r="O874" s="14">
        <v>0.24857790367063301</v>
      </c>
      <c r="P874" s="14">
        <v>0.231949648654631</v>
      </c>
      <c r="Q874" s="14">
        <v>0.215803625207834</v>
      </c>
      <c r="R874" s="14"/>
      <c r="S874" s="14">
        <v>0.23369831734048099</v>
      </c>
      <c r="T874" s="14">
        <v>0.238937728418568</v>
      </c>
      <c r="U874" s="14">
        <v>0.25813597115696302</v>
      </c>
      <c r="V874" s="14">
        <v>0.25017159297527602</v>
      </c>
      <c r="W874" s="14">
        <v>0.229014437699013</v>
      </c>
      <c r="X874" s="14">
        <v>0.21842992879485701</v>
      </c>
      <c r="Y874" s="14">
        <v>0.24619927607587699</v>
      </c>
      <c r="Z874" s="14">
        <v>0.250733284995524</v>
      </c>
      <c r="AA874" s="14">
        <v>0.25592555933118599</v>
      </c>
      <c r="AB874" s="14">
        <v>0.23943908938695599</v>
      </c>
      <c r="AC874" s="14">
        <v>0.219385781140152</v>
      </c>
      <c r="AD874" s="14">
        <v>0.25042294430884798</v>
      </c>
      <c r="AE874" s="14"/>
      <c r="AF874" s="14">
        <v>0.224473168716356</v>
      </c>
      <c r="AG874" s="14">
        <v>0.230738424327356</v>
      </c>
      <c r="AH874" s="14">
        <v>0.239004734393098</v>
      </c>
      <c r="AI874" s="14">
        <v>0.26608208737148198</v>
      </c>
      <c r="AJ874" s="14">
        <v>0.27637859634705197</v>
      </c>
      <c r="AK874" s="14"/>
      <c r="AL874" s="14">
        <v>0.10050238991886599</v>
      </c>
      <c r="AM874" s="14">
        <v>0.19183968536614601</v>
      </c>
      <c r="AN874" s="14">
        <v>0.22052456739942999</v>
      </c>
      <c r="AO874" s="14">
        <v>0.24146222215140101</v>
      </c>
      <c r="AP874" s="14">
        <v>0.22572420322394299</v>
      </c>
      <c r="AQ874" s="14">
        <v>0.237321306366476</v>
      </c>
      <c r="AR874" s="14">
        <v>0.26224487667052399</v>
      </c>
      <c r="AS874" s="14">
        <v>0.22270466960978799</v>
      </c>
      <c r="AT874" s="14">
        <v>0.27570935368620803</v>
      </c>
      <c r="AU874" s="14">
        <v>0.23911524166949799</v>
      </c>
      <c r="AV874" s="14">
        <v>0.263796039316058</v>
      </c>
      <c r="AW874" s="14">
        <v>0.26719657431760702</v>
      </c>
      <c r="AX874" s="14">
        <v>0.25589274851598698</v>
      </c>
      <c r="AY874" s="14">
        <v>0.22800980023046799</v>
      </c>
      <c r="AZ874" s="14">
        <v>0.27398267522541297</v>
      </c>
      <c r="BA874" s="14">
        <v>0.24942588158971801</v>
      </c>
      <c r="BB874" s="14"/>
      <c r="BC874" s="14">
        <v>0.225266723546862</v>
      </c>
      <c r="BD874" s="14">
        <v>0.24723987371370901</v>
      </c>
      <c r="BE874" s="14"/>
      <c r="BF874" s="14">
        <v>0.27351689541965901</v>
      </c>
      <c r="BG874" s="14">
        <v>0.26224342528136901</v>
      </c>
      <c r="BH874" s="14">
        <v>0.21231843753438101</v>
      </c>
      <c r="BI874" s="14">
        <v>0.169845738185394</v>
      </c>
      <c r="BJ874" s="14"/>
      <c r="BK874" s="14">
        <v>0.249021665054455</v>
      </c>
      <c r="BL874" s="14">
        <v>0.26854536105535798</v>
      </c>
      <c r="BM874" s="14">
        <v>0.23551249748412101</v>
      </c>
      <c r="BN874" s="14">
        <v>0.215597932354228</v>
      </c>
      <c r="BO874" s="14"/>
      <c r="BP874" s="14">
        <v>0.23666111190719699</v>
      </c>
      <c r="BQ874" s="14">
        <v>0.224255466022307</v>
      </c>
      <c r="BR874" s="14">
        <v>0.31591566141911898</v>
      </c>
      <c r="BS874" s="14">
        <v>0.27008154707668097</v>
      </c>
      <c r="BT874" s="14">
        <v>0.19715872040634599</v>
      </c>
    </row>
    <row r="875" spans="2:72" x14ac:dyDescent="0.35">
      <c r="B875" t="s">
        <v>372</v>
      </c>
      <c r="C875" s="14">
        <v>0.20859533978540401</v>
      </c>
      <c r="D875" s="14">
        <v>0.245266696990975</v>
      </c>
      <c r="E875" s="14">
        <v>0.17374498983849301</v>
      </c>
      <c r="F875" s="14"/>
      <c r="G875" s="14">
        <v>0.19654250954489899</v>
      </c>
      <c r="H875" s="14">
        <v>0.26295321516935599</v>
      </c>
      <c r="I875" s="14">
        <v>0.21116975571302599</v>
      </c>
      <c r="J875" s="14">
        <v>0.18993853757832799</v>
      </c>
      <c r="K875" s="14">
        <v>0.20505497485799201</v>
      </c>
      <c r="L875" s="14">
        <v>0.18777989610443999</v>
      </c>
      <c r="M875" s="14"/>
      <c r="N875" s="14">
        <v>0.274081858104402</v>
      </c>
      <c r="O875" s="14">
        <v>0.209066592754033</v>
      </c>
      <c r="P875" s="14">
        <v>0.198237268807545</v>
      </c>
      <c r="Q875" s="14">
        <v>0.14662888282057401</v>
      </c>
      <c r="R875" s="14"/>
      <c r="S875" s="14">
        <v>0.259256409408954</v>
      </c>
      <c r="T875" s="14">
        <v>0.210542911266212</v>
      </c>
      <c r="U875" s="14">
        <v>0.19105105728921201</v>
      </c>
      <c r="V875" s="14">
        <v>0.181873680827215</v>
      </c>
      <c r="W875" s="14">
        <v>0.188962555506824</v>
      </c>
      <c r="X875" s="14">
        <v>0.22172451103781701</v>
      </c>
      <c r="Y875" s="14">
        <v>0.209182619888964</v>
      </c>
      <c r="Z875" s="14">
        <v>0.16631326823230799</v>
      </c>
      <c r="AA875" s="14">
        <v>0.20052549379783099</v>
      </c>
      <c r="AB875" s="14">
        <v>0.19126762184945001</v>
      </c>
      <c r="AC875" s="14">
        <v>0.20957497279779</v>
      </c>
      <c r="AD875" s="14">
        <v>0.231926153514834</v>
      </c>
      <c r="AE875" s="14"/>
      <c r="AF875" s="14">
        <v>0.181181715580713</v>
      </c>
      <c r="AG875" s="14">
        <v>0.18146574838690199</v>
      </c>
      <c r="AH875" s="14">
        <v>0.22508446217634301</v>
      </c>
      <c r="AI875" s="14">
        <v>0.28649891455006199</v>
      </c>
      <c r="AJ875" s="14">
        <v>0.30697399994628299</v>
      </c>
      <c r="AK875" s="14"/>
      <c r="AL875" s="14">
        <v>6.2602773883591006E-2</v>
      </c>
      <c r="AM875" s="14">
        <v>0.1393110053286</v>
      </c>
      <c r="AN875" s="14">
        <v>0.16426000794128001</v>
      </c>
      <c r="AO875" s="14">
        <v>0.205800267058142</v>
      </c>
      <c r="AP875" s="14">
        <v>0.16865674336529099</v>
      </c>
      <c r="AQ875" s="14">
        <v>0.183926104719419</v>
      </c>
      <c r="AR875" s="14">
        <v>0.20859433463305199</v>
      </c>
      <c r="AS875" s="14">
        <v>0.174901794858873</v>
      </c>
      <c r="AT875" s="14">
        <v>0.20668213738086799</v>
      </c>
      <c r="AU875" s="14">
        <v>0.238818454969006</v>
      </c>
      <c r="AV875" s="14">
        <v>0.23050315926628201</v>
      </c>
      <c r="AW875" s="14">
        <v>0.264557090662281</v>
      </c>
      <c r="AX875" s="14">
        <v>0.273044655943668</v>
      </c>
      <c r="AY875" s="14">
        <v>0.30003641012635002</v>
      </c>
      <c r="AZ875" s="14">
        <v>0.24788452449826801</v>
      </c>
      <c r="BA875" s="14">
        <v>0.30725091120421599</v>
      </c>
      <c r="BB875" s="14"/>
      <c r="BC875" s="14">
        <v>0.26479401383433099</v>
      </c>
      <c r="BD875" s="14">
        <v>0.183966873569189</v>
      </c>
      <c r="BE875" s="14"/>
      <c r="BF875" s="14">
        <v>0.26015103551711799</v>
      </c>
      <c r="BG875" s="14">
        <v>0.19472992660541799</v>
      </c>
      <c r="BH875" s="14">
        <v>0.19377148387931101</v>
      </c>
      <c r="BI875" s="14">
        <v>0.16250309129295601</v>
      </c>
      <c r="BJ875" s="14"/>
      <c r="BK875" s="14">
        <v>0.25020854486477001</v>
      </c>
      <c r="BL875" s="14">
        <v>0.221733699269065</v>
      </c>
      <c r="BM875" s="14">
        <v>0.20337478965606001</v>
      </c>
      <c r="BN875" s="14">
        <v>0.16106974637333801</v>
      </c>
      <c r="BO875" s="14"/>
      <c r="BP875" s="14">
        <v>0.23865807622301599</v>
      </c>
      <c r="BQ875" s="14">
        <v>0.182784534490289</v>
      </c>
      <c r="BR875" s="14">
        <v>0.183648573425267</v>
      </c>
      <c r="BS875" s="14">
        <v>0.26459566823404401</v>
      </c>
      <c r="BT875" s="14">
        <v>0.155439451734527</v>
      </c>
    </row>
    <row r="876" spans="2:72" x14ac:dyDescent="0.35">
      <c r="B876" t="s">
        <v>373</v>
      </c>
      <c r="C876" s="14">
        <v>0.183590930243763</v>
      </c>
      <c r="D876" s="14">
        <v>0.20334039497260001</v>
      </c>
      <c r="E876" s="14">
        <v>0.164109889140993</v>
      </c>
      <c r="F876" s="14"/>
      <c r="G876" s="14">
        <v>0.212768800677852</v>
      </c>
      <c r="H876" s="14">
        <v>0.21380630687256499</v>
      </c>
      <c r="I876" s="14">
        <v>0.19566663492226499</v>
      </c>
      <c r="J876" s="14">
        <v>0.18019199472883099</v>
      </c>
      <c r="K876" s="14">
        <v>0.132160379347845</v>
      </c>
      <c r="L876" s="14">
        <v>0.16709238801360299</v>
      </c>
      <c r="M876" s="14"/>
      <c r="N876" s="14">
        <v>0.20569614450399001</v>
      </c>
      <c r="O876" s="14">
        <v>0.180502534453654</v>
      </c>
      <c r="P876" s="14">
        <v>0.18669001548030101</v>
      </c>
      <c r="Q876" s="14">
        <v>0.161032145814137</v>
      </c>
      <c r="R876" s="14"/>
      <c r="S876" s="14">
        <v>0.22001192243607601</v>
      </c>
      <c r="T876" s="14">
        <v>0.173278432780792</v>
      </c>
      <c r="U876" s="14">
        <v>0.198335023535188</v>
      </c>
      <c r="V876" s="14">
        <v>0.176254740491676</v>
      </c>
      <c r="W876" s="14">
        <v>0.17205741942834199</v>
      </c>
      <c r="X876" s="14">
        <v>0.18253475925278501</v>
      </c>
      <c r="Y876" s="14">
        <v>0.16476083013390899</v>
      </c>
      <c r="Z876" s="14">
        <v>0.153881711927571</v>
      </c>
      <c r="AA876" s="14">
        <v>0.17712898246214401</v>
      </c>
      <c r="AB876" s="14">
        <v>0.203057867230242</v>
      </c>
      <c r="AC876" s="14">
        <v>0.16778924193634501</v>
      </c>
      <c r="AD876" s="14">
        <v>0.15244984133388401</v>
      </c>
      <c r="AE876" s="14"/>
      <c r="AF876" s="14">
        <v>0.162171179812616</v>
      </c>
      <c r="AG876" s="14">
        <v>0.17050088719208101</v>
      </c>
      <c r="AH876" s="14">
        <v>0.20137181529777501</v>
      </c>
      <c r="AI876" s="14">
        <v>0.23204401999718199</v>
      </c>
      <c r="AJ876" s="14">
        <v>0.248080896702006</v>
      </c>
      <c r="AK876" s="14"/>
      <c r="AL876" s="14">
        <v>0.16278397222914801</v>
      </c>
      <c r="AM876" s="14">
        <v>0.133921656371569</v>
      </c>
      <c r="AN876" s="14">
        <v>0.18233809392474301</v>
      </c>
      <c r="AO876" s="14">
        <v>0.16379059959957201</v>
      </c>
      <c r="AP876" s="14">
        <v>0.15099296044764501</v>
      </c>
      <c r="AQ876" s="14">
        <v>0.18824553903149799</v>
      </c>
      <c r="AR876" s="14">
        <v>0.14860233403137499</v>
      </c>
      <c r="AS876" s="14">
        <v>0.19176309702594499</v>
      </c>
      <c r="AT876" s="14">
        <v>0.21517925768225499</v>
      </c>
      <c r="AU876" s="14">
        <v>0.180264237591997</v>
      </c>
      <c r="AV876" s="14">
        <v>0.21100870643099701</v>
      </c>
      <c r="AW876" s="14">
        <v>0.20614965180766501</v>
      </c>
      <c r="AX876" s="14">
        <v>0.18547368177371701</v>
      </c>
      <c r="AY876" s="14">
        <v>0.21158041850362599</v>
      </c>
      <c r="AZ876" s="14">
        <v>0.22242354183125901</v>
      </c>
      <c r="BA876" s="14">
        <v>0.24059551778555199</v>
      </c>
      <c r="BB876" s="14"/>
      <c r="BC876" s="14">
        <v>0.214157532214865</v>
      </c>
      <c r="BD876" s="14">
        <v>0.170195444732229</v>
      </c>
      <c r="BE876" s="14"/>
      <c r="BF876" s="14">
        <v>0.19435478407420201</v>
      </c>
      <c r="BG876" s="14">
        <v>0.17867315666942599</v>
      </c>
      <c r="BH876" s="14">
        <v>0.194074503341544</v>
      </c>
      <c r="BI876" s="14">
        <v>0.152352140506433</v>
      </c>
      <c r="BJ876" s="14"/>
      <c r="BK876" s="14">
        <v>0.204982025290397</v>
      </c>
      <c r="BL876" s="14">
        <v>0.200472770985061</v>
      </c>
      <c r="BM876" s="14">
        <v>0.189134690144725</v>
      </c>
      <c r="BN876" s="14">
        <v>0.13702810099679699</v>
      </c>
      <c r="BO876" s="14"/>
      <c r="BP876" s="14">
        <v>0.21124235711964801</v>
      </c>
      <c r="BQ876" s="14">
        <v>0.16403368148512501</v>
      </c>
      <c r="BR876" s="14">
        <v>0.16297554661897601</v>
      </c>
      <c r="BS876" s="14">
        <v>0.215387629574743</v>
      </c>
      <c r="BT876" s="14">
        <v>0.14970642338147899</v>
      </c>
    </row>
    <row r="877" spans="2:72" x14ac:dyDescent="0.35">
      <c r="B877" t="s">
        <v>102</v>
      </c>
      <c r="C877" s="14">
        <v>3.5893868833725903E-2</v>
      </c>
      <c r="D877" s="14">
        <v>3.1450598690165497E-2</v>
      </c>
      <c r="E877" s="14">
        <v>3.9905915273020703E-2</v>
      </c>
      <c r="F877" s="14"/>
      <c r="G877" s="14">
        <v>2.89135229188421E-2</v>
      </c>
      <c r="H877" s="14">
        <v>3.3677979317569398E-2</v>
      </c>
      <c r="I877" s="14">
        <v>3.2665876337960899E-2</v>
      </c>
      <c r="J877" s="14">
        <v>4.9646646248500903E-2</v>
      </c>
      <c r="K877" s="14">
        <v>4.45514862658924E-2</v>
      </c>
      <c r="L877" s="14">
        <v>2.7983784416073999E-2</v>
      </c>
      <c r="M877" s="14"/>
      <c r="N877" s="14">
        <v>1.75761013669311E-2</v>
      </c>
      <c r="O877" s="14">
        <v>3.5230614767484299E-2</v>
      </c>
      <c r="P877" s="14">
        <v>2.9780017617625599E-2</v>
      </c>
      <c r="Q877" s="14">
        <v>6.1266238754250801E-2</v>
      </c>
      <c r="R877" s="14"/>
      <c r="S877" s="14">
        <v>2.8866371982774499E-2</v>
      </c>
      <c r="T877" s="14">
        <v>4.3455267437093402E-2</v>
      </c>
      <c r="U877" s="14">
        <v>3.9466029815558898E-2</v>
      </c>
      <c r="V877" s="14">
        <v>3.6785826744056102E-2</v>
      </c>
      <c r="W877" s="14">
        <v>4.3311769721258199E-2</v>
      </c>
      <c r="X877" s="14">
        <v>3.9873767712231403E-2</v>
      </c>
      <c r="Y877" s="14">
        <v>4.4178512003673898E-2</v>
      </c>
      <c r="Z877" s="14">
        <v>2.84139532362899E-2</v>
      </c>
      <c r="AA877" s="14">
        <v>1.9634661814978499E-2</v>
      </c>
      <c r="AB877" s="14">
        <v>2.99596780625929E-2</v>
      </c>
      <c r="AC877" s="14">
        <v>5.1082290487274397E-2</v>
      </c>
      <c r="AD877" s="14">
        <v>3.4433663319056299E-2</v>
      </c>
      <c r="AE877" s="14"/>
      <c r="AF877" s="14">
        <v>5.2045412152132799E-2</v>
      </c>
      <c r="AG877" s="14">
        <v>4.3747720498269901E-2</v>
      </c>
      <c r="AH877" s="14">
        <v>2.36709515981318E-2</v>
      </c>
      <c r="AI877" s="14">
        <v>1.6499487451022001E-2</v>
      </c>
      <c r="AJ877" s="14">
        <v>1.0419132726387901E-2</v>
      </c>
      <c r="AK877" s="14"/>
      <c r="AL877" s="14">
        <v>0.15955479181996901</v>
      </c>
      <c r="AM877" s="14">
        <v>7.8844711650245397E-2</v>
      </c>
      <c r="AN877" s="14">
        <v>4.6401351730892201E-2</v>
      </c>
      <c r="AO877" s="14">
        <v>4.9474389233147301E-2</v>
      </c>
      <c r="AP877" s="14">
        <v>3.8279322860889801E-2</v>
      </c>
      <c r="AQ877" s="14">
        <v>3.7643676430873498E-2</v>
      </c>
      <c r="AR877" s="14">
        <v>2.1609755406219799E-2</v>
      </c>
      <c r="AS877" s="14">
        <v>2.84576943758987E-2</v>
      </c>
      <c r="AT877" s="14">
        <v>2.8057463474433501E-2</v>
      </c>
      <c r="AU877" s="14">
        <v>2.9699965376272501E-2</v>
      </c>
      <c r="AV877" s="14">
        <v>2.2526779127735399E-2</v>
      </c>
      <c r="AW877" s="14">
        <v>1.9376068196000299E-2</v>
      </c>
      <c r="AX877" s="14">
        <v>1.34800717564322E-2</v>
      </c>
      <c r="AY877" s="14">
        <v>1.08595185766691E-2</v>
      </c>
      <c r="AZ877" s="14">
        <v>2.32736857371726E-2</v>
      </c>
      <c r="BA877" s="14">
        <v>1.41482815160989E-2</v>
      </c>
      <c r="BB877" s="14"/>
      <c r="BC877" s="14">
        <v>1.9452360563848799E-2</v>
      </c>
      <c r="BD877" s="14">
        <v>4.3099183511003898E-2</v>
      </c>
      <c r="BE877" s="14"/>
      <c r="BF877" s="14">
        <v>1.4710685336850399E-2</v>
      </c>
      <c r="BG877" s="14">
        <v>2.34793721716994E-2</v>
      </c>
      <c r="BH877" s="14">
        <v>3.49711119843919E-2</v>
      </c>
      <c r="BI877" s="14">
        <v>0.115010396221887</v>
      </c>
      <c r="BJ877" s="14"/>
      <c r="BK877" s="14">
        <v>1.6394272657855799E-2</v>
      </c>
      <c r="BL877" s="14">
        <v>1.9670390426076202E-2</v>
      </c>
      <c r="BM877" s="14">
        <v>2.5657555694562101E-2</v>
      </c>
      <c r="BN877" s="14">
        <v>8.7519519647161606E-2</v>
      </c>
      <c r="BO877" s="14"/>
      <c r="BP877" s="14">
        <v>2.0418865870763501E-2</v>
      </c>
      <c r="BQ877" s="14">
        <v>4.4878579867274497E-2</v>
      </c>
      <c r="BR877" s="14">
        <v>1.59067462839135E-2</v>
      </c>
      <c r="BS877" s="14">
        <v>1.1169082633537599E-2</v>
      </c>
      <c r="BT877" s="14">
        <v>7.47207757599785E-2</v>
      </c>
    </row>
    <row r="878" spans="2:72" x14ac:dyDescent="0.35">
      <c r="B878" t="s">
        <v>166</v>
      </c>
      <c r="C878" s="14">
        <v>1.3546955244959501E-3</v>
      </c>
      <c r="D878" s="14">
        <v>1.2522541399376901E-3</v>
      </c>
      <c r="E878" s="14">
        <v>1.4606576572450201E-3</v>
      </c>
      <c r="F878" s="14"/>
      <c r="G878" s="14">
        <v>0</v>
      </c>
      <c r="H878" s="14">
        <v>0</v>
      </c>
      <c r="I878" s="14">
        <v>1.52294045680885E-3</v>
      </c>
      <c r="J878" s="14">
        <v>1.4631285497922E-3</v>
      </c>
      <c r="K878" s="14">
        <v>1.57803720309295E-3</v>
      </c>
      <c r="L878" s="14">
        <v>2.9792291371273901E-3</v>
      </c>
      <c r="M878" s="14"/>
      <c r="N878" s="14">
        <v>1.34296809026093E-3</v>
      </c>
      <c r="O878" s="14">
        <v>4.48005335104999E-4</v>
      </c>
      <c r="P878" s="14">
        <v>1.1595079603706399E-3</v>
      </c>
      <c r="Q878" s="14">
        <v>1.9780749013825999E-3</v>
      </c>
      <c r="R878" s="14"/>
      <c r="S878" s="14">
        <v>1.81518333528664E-3</v>
      </c>
      <c r="T878" s="14">
        <v>9.6830226805783004E-4</v>
      </c>
      <c r="U878" s="14">
        <v>6.3385922085048303E-3</v>
      </c>
      <c r="V878" s="14">
        <v>1.4021686717097101E-3</v>
      </c>
      <c r="W878" s="14">
        <v>0</v>
      </c>
      <c r="X878" s="14">
        <v>0</v>
      </c>
      <c r="Y878" s="14">
        <v>0</v>
      </c>
      <c r="Z878" s="14">
        <v>2.6413275812427698E-3</v>
      </c>
      <c r="AA878" s="14">
        <v>1.0549995292084501E-3</v>
      </c>
      <c r="AB878" s="14">
        <v>0</v>
      </c>
      <c r="AC878" s="14">
        <v>2.3878745206301301E-3</v>
      </c>
      <c r="AD878" s="14">
        <v>0</v>
      </c>
      <c r="AE878" s="14"/>
      <c r="AF878" s="14">
        <v>5.3750255114815005E-4</v>
      </c>
      <c r="AG878" s="14">
        <v>1.71292998117592E-3</v>
      </c>
      <c r="AH878" s="14">
        <v>2.7544242575338099E-3</v>
      </c>
      <c r="AI878" s="14">
        <v>1.02799560529686E-3</v>
      </c>
      <c r="AJ878" s="14">
        <v>0</v>
      </c>
      <c r="AK878" s="14"/>
      <c r="AL878" s="14">
        <v>0</v>
      </c>
      <c r="AM878" s="14">
        <v>0</v>
      </c>
      <c r="AN878" s="14">
        <v>3.59258809923427E-3</v>
      </c>
      <c r="AO878" s="14">
        <v>1.9565389102219901E-3</v>
      </c>
      <c r="AP878" s="14">
        <v>4.1588608147931101E-3</v>
      </c>
      <c r="AQ878" s="14">
        <v>0</v>
      </c>
      <c r="AR878" s="14">
        <v>0</v>
      </c>
      <c r="AS878" s="14">
        <v>3.1990257967984001E-3</v>
      </c>
      <c r="AT878" s="14">
        <v>0</v>
      </c>
      <c r="AU878" s="14">
        <v>0</v>
      </c>
      <c r="AV878" s="14">
        <v>3.2512022528382099E-3</v>
      </c>
      <c r="AW878" s="14">
        <v>0</v>
      </c>
      <c r="AX878" s="14">
        <v>0</v>
      </c>
      <c r="AY878" s="14">
        <v>0</v>
      </c>
      <c r="AZ878" s="14">
        <v>0</v>
      </c>
      <c r="BA878" s="14">
        <v>1.7604092340488401E-3</v>
      </c>
      <c r="BB878" s="14"/>
      <c r="BC878" s="14">
        <v>3.4690435073989002E-4</v>
      </c>
      <c r="BD878" s="14">
        <v>1.79634919864211E-3</v>
      </c>
      <c r="BE878" s="14"/>
      <c r="BF878" s="14">
        <v>4.4994908856947299E-4</v>
      </c>
      <c r="BG878" s="14">
        <v>2.19997645298704E-3</v>
      </c>
      <c r="BH878" s="14">
        <v>9.8885434914915593E-4</v>
      </c>
      <c r="BI878" s="14">
        <v>1.85851831283734E-3</v>
      </c>
      <c r="BJ878" s="14"/>
      <c r="BK878" s="14">
        <v>1.51387406782878E-3</v>
      </c>
      <c r="BL878" s="14">
        <v>0</v>
      </c>
      <c r="BM878" s="14">
        <v>1.40450127872243E-3</v>
      </c>
      <c r="BN878" s="14">
        <v>2.2653756891494398E-3</v>
      </c>
      <c r="BO878" s="14"/>
      <c r="BP878" s="14">
        <v>5.36607298418617E-4</v>
      </c>
      <c r="BQ878" s="14">
        <v>1.5197001302887001E-3</v>
      </c>
      <c r="BR878" s="14">
        <v>2.4752523605304799E-3</v>
      </c>
      <c r="BS878" s="14">
        <v>1.4468692597079101E-3</v>
      </c>
      <c r="BT878" s="14">
        <v>1.44604431702545E-3</v>
      </c>
    </row>
    <row r="879" spans="2:72" x14ac:dyDescent="0.35">
      <c r="B879" t="s">
        <v>336</v>
      </c>
      <c r="C879" s="14">
        <v>3.5045438260374297E-2</v>
      </c>
      <c r="D879" s="14">
        <v>3.3432512633851497E-2</v>
      </c>
      <c r="E879" s="14">
        <v>3.6273333168846698E-2</v>
      </c>
      <c r="F879" s="14"/>
      <c r="G879" s="14">
        <v>3.4724160030040002E-2</v>
      </c>
      <c r="H879" s="14">
        <v>2.0345361375621301E-2</v>
      </c>
      <c r="I879" s="14">
        <v>3.6776154302191E-2</v>
      </c>
      <c r="J879" s="14">
        <v>4.13459708391627E-2</v>
      </c>
      <c r="K879" s="14">
        <v>4.3171848125138697E-2</v>
      </c>
      <c r="L879" s="14">
        <v>3.5244240404593299E-2</v>
      </c>
      <c r="M879" s="14"/>
      <c r="N879" s="14">
        <v>2.3000142369751099E-2</v>
      </c>
      <c r="O879" s="14">
        <v>3.7610978995313703E-2</v>
      </c>
      <c r="P879" s="14">
        <v>2.8161207249212301E-2</v>
      </c>
      <c r="Q879" s="14">
        <v>5.10583954084236E-2</v>
      </c>
      <c r="R879" s="14"/>
      <c r="S879" s="14">
        <v>3.1300598194212603E-2</v>
      </c>
      <c r="T879" s="14">
        <v>3.6436669482973097E-2</v>
      </c>
      <c r="U879" s="14">
        <v>3.97826108843021E-2</v>
      </c>
      <c r="V879" s="14">
        <v>4.2057779380324699E-2</v>
      </c>
      <c r="W879" s="14">
        <v>3.7408248589259202E-2</v>
      </c>
      <c r="X879" s="14">
        <v>2.56621570976929E-2</v>
      </c>
      <c r="Y879" s="14">
        <v>3.0177772273552901E-2</v>
      </c>
      <c r="Z879" s="14">
        <v>4.0750940799894199E-2</v>
      </c>
      <c r="AA879" s="14">
        <v>3.9107647501911799E-2</v>
      </c>
      <c r="AB879" s="14">
        <v>3.3864834893499403E-2</v>
      </c>
      <c r="AC879" s="14">
        <v>2.5342822642985E-2</v>
      </c>
      <c r="AD879" s="14">
        <v>4.56840897174332E-2</v>
      </c>
      <c r="AE879" s="14"/>
      <c r="AF879" s="14">
        <v>4.5607984281843698E-2</v>
      </c>
      <c r="AG879" s="14">
        <v>3.90654705447449E-2</v>
      </c>
      <c r="AH879" s="14">
        <v>2.3670084180240698E-2</v>
      </c>
      <c r="AI879" s="14">
        <v>2.51940936132788E-2</v>
      </c>
      <c r="AJ879" s="14">
        <v>2.3186365797593901E-2</v>
      </c>
      <c r="AK879" s="14"/>
      <c r="AL879" s="14">
        <v>9.4616333386261006E-2</v>
      </c>
      <c r="AM879" s="14">
        <v>6.0449743332052303E-2</v>
      </c>
      <c r="AN879" s="14">
        <v>4.2898690189793497E-2</v>
      </c>
      <c r="AO879" s="14">
        <v>4.26616478393229E-2</v>
      </c>
      <c r="AP879" s="14">
        <v>4.5986813364919103E-2</v>
      </c>
      <c r="AQ879" s="14">
        <v>4.1982050704548003E-2</v>
      </c>
      <c r="AR879" s="14">
        <v>2.5071411329914799E-2</v>
      </c>
      <c r="AS879" s="14">
        <v>4.0814056073083201E-2</v>
      </c>
      <c r="AT879" s="14">
        <v>2.3104817951961301E-2</v>
      </c>
      <c r="AU879" s="14">
        <v>3.1350898377850399E-2</v>
      </c>
      <c r="AV879" s="14">
        <v>2.7988022068249602E-2</v>
      </c>
      <c r="AW879" s="14">
        <v>1.6231383822513299E-2</v>
      </c>
      <c r="AX879" s="14">
        <v>1.6559923259992799E-2</v>
      </c>
      <c r="AY879" s="14">
        <v>3.07558516246021E-2</v>
      </c>
      <c r="AZ879" s="14">
        <v>1.9171806523003099E-2</v>
      </c>
      <c r="BA879" s="14">
        <v>1.6843851017903401E-2</v>
      </c>
      <c r="BB879" s="14"/>
      <c r="BC879" s="14">
        <v>2.4434610511135799E-2</v>
      </c>
      <c r="BD879" s="14">
        <v>3.9695519728856703E-2</v>
      </c>
      <c r="BE879" s="14"/>
      <c r="BF879" s="14">
        <v>2.4194069022872199E-2</v>
      </c>
      <c r="BG879" s="14">
        <v>3.06803429995854E-2</v>
      </c>
      <c r="BH879" s="14">
        <v>3.6418911609892898E-2</v>
      </c>
      <c r="BI879" s="14">
        <v>6.6828473558829204E-2</v>
      </c>
      <c r="BJ879" s="14"/>
      <c r="BK879" s="14">
        <v>2.4955512075784399E-2</v>
      </c>
      <c r="BL879" s="14">
        <v>2.4215966344429001E-2</v>
      </c>
      <c r="BM879" s="14">
        <v>3.12943642301695E-2</v>
      </c>
      <c r="BN879" s="14">
        <v>6.1325387532913202E-2</v>
      </c>
      <c r="BO879" s="14"/>
      <c r="BP879" s="14">
        <v>2.3534331370098902E-2</v>
      </c>
      <c r="BQ879" s="14">
        <v>3.6196683336519903E-2</v>
      </c>
      <c r="BR879" s="14">
        <v>2.67058206064546E-2</v>
      </c>
      <c r="BS879" s="14">
        <v>1.6079478409421501E-2</v>
      </c>
      <c r="BT879" s="14">
        <v>6.5344372607101797E-2</v>
      </c>
    </row>
    <row r="880" spans="2:72" x14ac:dyDescent="0.35">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row>
    <row r="881" spans="2:72" x14ac:dyDescent="0.35">
      <c r="B881" s="6" t="s">
        <v>380</v>
      </c>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row>
    <row r="882" spans="2:72" x14ac:dyDescent="0.35">
      <c r="B882" s="21" t="s">
        <v>106</v>
      </c>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row>
    <row r="883" spans="2:72" x14ac:dyDescent="0.35">
      <c r="B883" t="s">
        <v>375</v>
      </c>
      <c r="C883" s="14">
        <v>0.18510615518062401</v>
      </c>
      <c r="D883" s="14">
        <v>0.21505159803346</v>
      </c>
      <c r="E883" s="14">
        <v>0.15623313536966901</v>
      </c>
      <c r="F883" s="14"/>
      <c r="G883" s="14">
        <v>0.22724458432267999</v>
      </c>
      <c r="H883" s="14">
        <v>0.215738408383498</v>
      </c>
      <c r="I883" s="14">
        <v>0.173377346191703</v>
      </c>
      <c r="J883" s="14">
        <v>0.15005153254570699</v>
      </c>
      <c r="K883" s="14">
        <v>0.15292805288731801</v>
      </c>
      <c r="L883" s="14">
        <v>0.19185255911082399</v>
      </c>
      <c r="M883" s="14"/>
      <c r="N883" s="14">
        <v>0.26175759484302402</v>
      </c>
      <c r="O883" s="14">
        <v>0.16471532235158101</v>
      </c>
      <c r="P883" s="14">
        <v>0.17459478452744701</v>
      </c>
      <c r="Q883" s="14">
        <v>0.133544073178512</v>
      </c>
      <c r="R883" s="14"/>
      <c r="S883" s="14">
        <v>0.25609983403309</v>
      </c>
      <c r="T883" s="14">
        <v>0.165218566153263</v>
      </c>
      <c r="U883" s="14">
        <v>0.17868311476846599</v>
      </c>
      <c r="V883" s="14">
        <v>0.17143399639697601</v>
      </c>
      <c r="W883" s="14">
        <v>0.16489159552257199</v>
      </c>
      <c r="X883" s="14">
        <v>0.18150494571085801</v>
      </c>
      <c r="Y883" s="14">
        <v>0.164983329085857</v>
      </c>
      <c r="Z883" s="14">
        <v>0.15197963136532999</v>
      </c>
      <c r="AA883" s="14">
        <v>0.21119532181629999</v>
      </c>
      <c r="AB883" s="14">
        <v>0.15638156940735101</v>
      </c>
      <c r="AC883" s="14">
        <v>0.151839219584472</v>
      </c>
      <c r="AD883" s="14">
        <v>0.200001613366804</v>
      </c>
      <c r="AE883" s="14"/>
      <c r="AF883" s="14">
        <v>0.128606564434536</v>
      </c>
      <c r="AG883" s="14">
        <v>0.15516732802606301</v>
      </c>
      <c r="AH883" s="14">
        <v>0.22067608066908601</v>
      </c>
      <c r="AI883" s="14">
        <v>0.26490061071688598</v>
      </c>
      <c r="AJ883" s="14">
        <v>0.35010182825117298</v>
      </c>
      <c r="AK883" s="14"/>
      <c r="AL883" s="14">
        <v>6.1621869102938202E-2</v>
      </c>
      <c r="AM883" s="14">
        <v>0.117389286370931</v>
      </c>
      <c r="AN883" s="14">
        <v>0.135232061535212</v>
      </c>
      <c r="AO883" s="14">
        <v>0.14059671752818501</v>
      </c>
      <c r="AP883" s="14">
        <v>0.120547149817105</v>
      </c>
      <c r="AQ883" s="14">
        <v>0.161467248096757</v>
      </c>
      <c r="AR883" s="14">
        <v>0.17261258388578199</v>
      </c>
      <c r="AS883" s="14">
        <v>0.17169719223207</v>
      </c>
      <c r="AT883" s="14">
        <v>0.18572460056541901</v>
      </c>
      <c r="AU883" s="14">
        <v>0.206769772957408</v>
      </c>
      <c r="AV883" s="14">
        <v>0.21743182997199401</v>
      </c>
      <c r="AW883" s="14">
        <v>0.21593205644191199</v>
      </c>
      <c r="AX883" s="14">
        <v>0.22352336685120799</v>
      </c>
      <c r="AY883" s="14">
        <v>0.26267728969523901</v>
      </c>
      <c r="AZ883" s="14">
        <v>0.30840196941869702</v>
      </c>
      <c r="BA883" s="14">
        <v>0.35793802637179101</v>
      </c>
      <c r="BB883" s="14"/>
      <c r="BC883" s="14">
        <v>0.239772757441511</v>
      </c>
      <c r="BD883" s="14">
        <v>0.16114910299527499</v>
      </c>
      <c r="BE883" s="14"/>
      <c r="BF883" s="14">
        <v>0.25840680393524101</v>
      </c>
      <c r="BG883" s="14">
        <v>0.18885031368622199</v>
      </c>
      <c r="BH883" s="14">
        <v>0.15104521893329501</v>
      </c>
      <c r="BI883" s="14">
        <v>8.5174759178865495E-2</v>
      </c>
      <c r="BJ883" s="14"/>
      <c r="BK883" s="14">
        <v>0.318419544843772</v>
      </c>
      <c r="BL883" s="14">
        <v>0.23895488821305699</v>
      </c>
      <c r="BM883" s="14">
        <v>0.14519374628412701</v>
      </c>
      <c r="BN883" s="14">
        <v>6.0621222664182101E-2</v>
      </c>
      <c r="BO883" s="14"/>
      <c r="BP883" s="14">
        <v>0.15725090546985099</v>
      </c>
      <c r="BQ883" s="14">
        <v>0.19524473409634599</v>
      </c>
      <c r="BR883" s="14">
        <v>0.22343992820761099</v>
      </c>
      <c r="BS883" s="14">
        <v>0.34039090493548402</v>
      </c>
      <c r="BT883" s="14">
        <v>4.2760084540288797E-2</v>
      </c>
    </row>
    <row r="884" spans="2:72" x14ac:dyDescent="0.35">
      <c r="B884" t="s">
        <v>376</v>
      </c>
      <c r="C884" s="14">
        <v>0.31883534860268098</v>
      </c>
      <c r="D884" s="14">
        <v>0.346908625226935</v>
      </c>
      <c r="E884" s="14">
        <v>0.292097562648933</v>
      </c>
      <c r="F884" s="14"/>
      <c r="G884" s="14">
        <v>0.274791363822116</v>
      </c>
      <c r="H884" s="14">
        <v>0.336380980181475</v>
      </c>
      <c r="I884" s="14">
        <v>0.31960629986861</v>
      </c>
      <c r="J884" s="14">
        <v>0.30445424135796101</v>
      </c>
      <c r="K884" s="14">
        <v>0.30550801766292401</v>
      </c>
      <c r="L884" s="14">
        <v>0.35371704879589899</v>
      </c>
      <c r="M884" s="14"/>
      <c r="N884" s="14">
        <v>0.36476511735126699</v>
      </c>
      <c r="O884" s="14">
        <v>0.32702049825185198</v>
      </c>
      <c r="P884" s="14">
        <v>0.316901345827799</v>
      </c>
      <c r="Q884" s="14">
        <v>0.26290193913174498</v>
      </c>
      <c r="R884" s="14"/>
      <c r="S884" s="14">
        <v>0.32246002689602299</v>
      </c>
      <c r="T884" s="14">
        <v>0.33958971610765998</v>
      </c>
      <c r="U884" s="14">
        <v>0.30746888036179099</v>
      </c>
      <c r="V884" s="14">
        <v>0.30328883491388298</v>
      </c>
      <c r="W884" s="14">
        <v>0.29241996468387998</v>
      </c>
      <c r="X884" s="14">
        <v>0.295366367891786</v>
      </c>
      <c r="Y884" s="14">
        <v>0.27812107842210798</v>
      </c>
      <c r="Z884" s="14">
        <v>0.34640402821852601</v>
      </c>
      <c r="AA884" s="14">
        <v>0.32334459556425599</v>
      </c>
      <c r="AB884" s="14">
        <v>0.35030727973853598</v>
      </c>
      <c r="AC884" s="14">
        <v>0.32098089488540699</v>
      </c>
      <c r="AD884" s="14">
        <v>0.37841024710129001</v>
      </c>
      <c r="AE884" s="14"/>
      <c r="AF884" s="14">
        <v>0.27688205313345698</v>
      </c>
      <c r="AG884" s="14">
        <v>0.32209973681068998</v>
      </c>
      <c r="AH884" s="14">
        <v>0.33790068380979599</v>
      </c>
      <c r="AI884" s="14">
        <v>0.36751733973822898</v>
      </c>
      <c r="AJ884" s="14">
        <v>0.35265233230100401</v>
      </c>
      <c r="AK884" s="14"/>
      <c r="AL884" s="14">
        <v>3.5898629138147502E-2</v>
      </c>
      <c r="AM884" s="14">
        <v>0.28344976382459303</v>
      </c>
      <c r="AN884" s="14">
        <v>0.26131081586580801</v>
      </c>
      <c r="AO884" s="14">
        <v>0.269525581117813</v>
      </c>
      <c r="AP884" s="14">
        <v>0.30112431785298499</v>
      </c>
      <c r="AQ884" s="14">
        <v>0.31962371060351003</v>
      </c>
      <c r="AR884" s="14">
        <v>0.30923858550150901</v>
      </c>
      <c r="AS884" s="14">
        <v>0.33169565247986299</v>
      </c>
      <c r="AT884" s="14">
        <v>0.32428851931992703</v>
      </c>
      <c r="AU884" s="14">
        <v>0.31082131085405701</v>
      </c>
      <c r="AV884" s="14">
        <v>0.36185711537842402</v>
      </c>
      <c r="AW884" s="14">
        <v>0.34774488881552601</v>
      </c>
      <c r="AX884" s="14">
        <v>0.36526331391989297</v>
      </c>
      <c r="AY884" s="14">
        <v>0.34257418497960102</v>
      </c>
      <c r="AZ884" s="14">
        <v>0.37517981148821999</v>
      </c>
      <c r="BA884" s="14">
        <v>0.39204374541147002</v>
      </c>
      <c r="BB884" s="14"/>
      <c r="BC884" s="14">
        <v>0.34870948665875001</v>
      </c>
      <c r="BD884" s="14">
        <v>0.30574332797579001</v>
      </c>
      <c r="BE884" s="14"/>
      <c r="BF884" s="14">
        <v>0.39731471230290499</v>
      </c>
      <c r="BG884" s="14">
        <v>0.339003672262639</v>
      </c>
      <c r="BH884" s="14">
        <v>0.26854926284310998</v>
      </c>
      <c r="BI884" s="14">
        <v>0.197763393282998</v>
      </c>
      <c r="BJ884" s="14"/>
      <c r="BK884" s="14">
        <v>0.41319923133817599</v>
      </c>
      <c r="BL884" s="14">
        <v>0.40796929147683803</v>
      </c>
      <c r="BM884" s="14">
        <v>0.29877762261866297</v>
      </c>
      <c r="BN884" s="14">
        <v>0.173531356495087</v>
      </c>
      <c r="BO884" s="14"/>
      <c r="BP884" s="14">
        <v>0.349917800768903</v>
      </c>
      <c r="BQ884" s="14">
        <v>0.36146842353651998</v>
      </c>
      <c r="BR884" s="14">
        <v>0.37429042192619399</v>
      </c>
      <c r="BS884" s="14">
        <v>0.41449700838833198</v>
      </c>
      <c r="BT884" s="14">
        <v>0.15455397019983599</v>
      </c>
    </row>
    <row r="885" spans="2:72" x14ac:dyDescent="0.35">
      <c r="B885" t="s">
        <v>377</v>
      </c>
      <c r="C885" s="14">
        <v>0.20637673257893499</v>
      </c>
      <c r="D885" s="14">
        <v>0.21336534562661999</v>
      </c>
      <c r="E885" s="14">
        <v>0.19948654320020301</v>
      </c>
      <c r="F885" s="14"/>
      <c r="G885" s="14">
        <v>0.20268585521193799</v>
      </c>
      <c r="H885" s="14">
        <v>0.218231167584995</v>
      </c>
      <c r="I885" s="14">
        <v>0.23435271812994801</v>
      </c>
      <c r="J885" s="14">
        <v>0.207895751594881</v>
      </c>
      <c r="K885" s="14">
        <v>0.215140518335591</v>
      </c>
      <c r="L885" s="14">
        <v>0.16928283862388899</v>
      </c>
      <c r="M885" s="14"/>
      <c r="N885" s="14">
        <v>0.16367726126309501</v>
      </c>
      <c r="O885" s="14">
        <v>0.21493726804897501</v>
      </c>
      <c r="P885" s="14">
        <v>0.218784749898085</v>
      </c>
      <c r="Q885" s="14">
        <v>0.23246343778057199</v>
      </c>
      <c r="R885" s="14"/>
      <c r="S885" s="14">
        <v>0.20919866211035501</v>
      </c>
      <c r="T885" s="14">
        <v>0.19747425847630701</v>
      </c>
      <c r="U885" s="14">
        <v>0.16862744853779901</v>
      </c>
      <c r="V885" s="14">
        <v>0.24677665486525699</v>
      </c>
      <c r="W885" s="14">
        <v>0.217645884932362</v>
      </c>
      <c r="X885" s="14">
        <v>0.22113725392265199</v>
      </c>
      <c r="Y885" s="14">
        <v>0.201425612282123</v>
      </c>
      <c r="Z885" s="14">
        <v>0.19304087511832899</v>
      </c>
      <c r="AA885" s="14">
        <v>0.187755165799847</v>
      </c>
      <c r="AB885" s="14">
        <v>0.223007548609235</v>
      </c>
      <c r="AC885" s="14">
        <v>0.21972535448092101</v>
      </c>
      <c r="AD885" s="14">
        <v>0.16773664447190001</v>
      </c>
      <c r="AE885" s="14"/>
      <c r="AF885" s="14">
        <v>0.240671005660932</v>
      </c>
      <c r="AG885" s="14">
        <v>0.216303761237366</v>
      </c>
      <c r="AH885" s="14">
        <v>0.188355676367087</v>
      </c>
      <c r="AI885" s="14">
        <v>0.17742706889213999</v>
      </c>
      <c r="AJ885" s="14">
        <v>0.15071900889699599</v>
      </c>
      <c r="AK885" s="14"/>
      <c r="AL885" s="14">
        <v>0.23397578924214299</v>
      </c>
      <c r="AM885" s="14">
        <v>0.237850918738926</v>
      </c>
      <c r="AN885" s="14">
        <v>0.20943682006532199</v>
      </c>
      <c r="AO885" s="14">
        <v>0.22651304043290699</v>
      </c>
      <c r="AP885" s="14">
        <v>0.23892754838379801</v>
      </c>
      <c r="AQ885" s="14">
        <v>0.21714664305463799</v>
      </c>
      <c r="AR885" s="14">
        <v>0.21410317396303899</v>
      </c>
      <c r="AS885" s="14">
        <v>0.20774025569954899</v>
      </c>
      <c r="AT885" s="14">
        <v>0.214125319536698</v>
      </c>
      <c r="AU885" s="14">
        <v>0.222883000326284</v>
      </c>
      <c r="AV885" s="14">
        <v>0.18379263191623699</v>
      </c>
      <c r="AW885" s="14">
        <v>0.19734782929821401</v>
      </c>
      <c r="AX885" s="14">
        <v>0.178198965128741</v>
      </c>
      <c r="AY885" s="14">
        <v>0.18132056699733201</v>
      </c>
      <c r="AZ885" s="14">
        <v>0.18262461470657501</v>
      </c>
      <c r="BA885" s="14">
        <v>0.124920672912144</v>
      </c>
      <c r="BB885" s="14"/>
      <c r="BC885" s="14">
        <v>0.201511150881415</v>
      </c>
      <c r="BD885" s="14">
        <v>0.20850902157841</v>
      </c>
      <c r="BE885" s="14"/>
      <c r="BF885" s="14">
        <v>0.160364462889313</v>
      </c>
      <c r="BG885" s="14">
        <v>0.196656622321293</v>
      </c>
      <c r="BH885" s="14">
        <v>0.244028315018359</v>
      </c>
      <c r="BI885" s="14">
        <v>0.25585831684376098</v>
      </c>
      <c r="BJ885" s="14"/>
      <c r="BK885" s="14">
        <v>0.15167849774692399</v>
      </c>
      <c r="BL885" s="14">
        <v>0.19124440558726899</v>
      </c>
      <c r="BM885" s="14">
        <v>0.24003950186976999</v>
      </c>
      <c r="BN885" s="14">
        <v>0.22324479889422799</v>
      </c>
      <c r="BO885" s="14"/>
      <c r="BP885" s="14">
        <v>0.22709020802558999</v>
      </c>
      <c r="BQ885" s="14">
        <v>0.22924370167686001</v>
      </c>
      <c r="BR885" s="14">
        <v>0.18973907063013301</v>
      </c>
      <c r="BS885" s="14">
        <v>0.118934641509091</v>
      </c>
      <c r="BT885" s="14">
        <v>0.26269891756600999</v>
      </c>
    </row>
    <row r="886" spans="2:72" x14ac:dyDescent="0.35">
      <c r="B886" t="s">
        <v>378</v>
      </c>
      <c r="C886" s="14">
        <v>0.141635841223613</v>
      </c>
      <c r="D886" s="14">
        <v>0.125993449293826</v>
      </c>
      <c r="E886" s="14">
        <v>0.15654665541964699</v>
      </c>
      <c r="F886" s="14"/>
      <c r="G886" s="14">
        <v>0.170852119127514</v>
      </c>
      <c r="H886" s="14">
        <v>0.123711227338275</v>
      </c>
      <c r="I886" s="14">
        <v>0.120948453718266</v>
      </c>
      <c r="J886" s="14">
        <v>0.148549821003576</v>
      </c>
      <c r="K886" s="14">
        <v>0.15360473384301601</v>
      </c>
      <c r="L886" s="14">
        <v>0.14007731715552299</v>
      </c>
      <c r="M886" s="14"/>
      <c r="N886" s="14">
        <v>0.107286994515192</v>
      </c>
      <c r="O886" s="14">
        <v>0.14975534228207901</v>
      </c>
      <c r="P886" s="14">
        <v>0.14355246701058599</v>
      </c>
      <c r="Q886" s="14">
        <v>0.16776236587058599</v>
      </c>
      <c r="R886" s="14"/>
      <c r="S886" s="14">
        <v>0.11613367061879</v>
      </c>
      <c r="T886" s="14">
        <v>0.14692468508238599</v>
      </c>
      <c r="U886" s="14">
        <v>0.16083619549006301</v>
      </c>
      <c r="V886" s="14">
        <v>0.148264966048583</v>
      </c>
      <c r="W886" s="14">
        <v>0.13907858255342201</v>
      </c>
      <c r="X886" s="14">
        <v>0.143136561575715</v>
      </c>
      <c r="Y886" s="14">
        <v>0.16006669513319599</v>
      </c>
      <c r="Z886" s="14">
        <v>0.15834531631971199</v>
      </c>
      <c r="AA886" s="14">
        <v>0.136078752340584</v>
      </c>
      <c r="AB886" s="14">
        <v>0.13754149422324499</v>
      </c>
      <c r="AC886" s="14">
        <v>0.151512164937119</v>
      </c>
      <c r="AD886" s="14">
        <v>0.112723357897448</v>
      </c>
      <c r="AE886" s="14"/>
      <c r="AF886" s="14">
        <v>0.158381178324321</v>
      </c>
      <c r="AG886" s="14">
        <v>0.14847741000223799</v>
      </c>
      <c r="AH886" s="14">
        <v>0.13764668203700101</v>
      </c>
      <c r="AI886" s="14">
        <v>0.102375491765404</v>
      </c>
      <c r="AJ886" s="14">
        <v>6.1627761550515303E-2</v>
      </c>
      <c r="AK886" s="14"/>
      <c r="AL886" s="14">
        <v>0.24861072069499601</v>
      </c>
      <c r="AM886" s="14">
        <v>0.14138244628605001</v>
      </c>
      <c r="AN886" s="14">
        <v>0.189703238806678</v>
      </c>
      <c r="AO886" s="14">
        <v>0.15352297650448701</v>
      </c>
      <c r="AP886" s="14">
        <v>0.17742358290545099</v>
      </c>
      <c r="AQ886" s="14">
        <v>0.143171757932092</v>
      </c>
      <c r="AR886" s="14">
        <v>0.15294719768203499</v>
      </c>
      <c r="AS886" s="14">
        <v>0.147930766084198</v>
      </c>
      <c r="AT886" s="14">
        <v>0.12969235658769199</v>
      </c>
      <c r="AU886" s="14">
        <v>0.129816175977327</v>
      </c>
      <c r="AV886" s="14">
        <v>0.124756197017847</v>
      </c>
      <c r="AW886" s="14">
        <v>0.115443576653674</v>
      </c>
      <c r="AX886" s="14">
        <v>0.14193446832738599</v>
      </c>
      <c r="AY886" s="14">
        <v>0.110167217245764</v>
      </c>
      <c r="AZ886" s="14">
        <v>8.1282837025851304E-2</v>
      </c>
      <c r="BA886" s="14">
        <v>7.1536307681167394E-2</v>
      </c>
      <c r="BB886" s="14"/>
      <c r="BC886" s="14">
        <v>0.108302545637428</v>
      </c>
      <c r="BD886" s="14">
        <v>0.15624380054138601</v>
      </c>
      <c r="BE886" s="14"/>
      <c r="BF886" s="14">
        <v>0.117002896071402</v>
      </c>
      <c r="BG886" s="14">
        <v>0.14627794294768501</v>
      </c>
      <c r="BH886" s="14">
        <v>0.15865577069020301</v>
      </c>
      <c r="BI886" s="14">
        <v>0.149124424035179</v>
      </c>
      <c r="BJ886" s="14"/>
      <c r="BK886" s="14">
        <v>7.7681138990821103E-2</v>
      </c>
      <c r="BL886" s="14">
        <v>0.116647513343049</v>
      </c>
      <c r="BM886" s="14">
        <v>0.170921132616522</v>
      </c>
      <c r="BN886" s="14">
        <v>0.18407421678160199</v>
      </c>
      <c r="BO886" s="14"/>
      <c r="BP886" s="14">
        <v>0.14769386524653499</v>
      </c>
      <c r="BQ886" s="14">
        <v>0.13131480322373401</v>
      </c>
      <c r="BR886" s="14">
        <v>0.12797776099085301</v>
      </c>
      <c r="BS886" s="14">
        <v>7.4566775624260603E-2</v>
      </c>
      <c r="BT886" s="14">
        <v>0.21084233330643701</v>
      </c>
    </row>
    <row r="887" spans="2:72" x14ac:dyDescent="0.35">
      <c r="B887" t="s">
        <v>379</v>
      </c>
      <c r="C887" s="14">
        <v>0.124792730344506</v>
      </c>
      <c r="D887" s="14">
        <v>7.6372304022953905E-2</v>
      </c>
      <c r="E887" s="14">
        <v>0.171358117200096</v>
      </c>
      <c r="F887" s="14"/>
      <c r="G887" s="14">
        <v>0.10364189127112799</v>
      </c>
      <c r="H887" s="14">
        <v>8.5173993923566602E-2</v>
      </c>
      <c r="I887" s="14">
        <v>0.126583013803727</v>
      </c>
      <c r="J887" s="14">
        <v>0.16346139160131701</v>
      </c>
      <c r="K887" s="14">
        <v>0.15098787686023299</v>
      </c>
      <c r="L887" s="14">
        <v>0.12062779389566999</v>
      </c>
      <c r="M887" s="14"/>
      <c r="N887" s="14">
        <v>8.8495554273980301E-2</v>
      </c>
      <c r="O887" s="14">
        <v>0.120680781022971</v>
      </c>
      <c r="P887" s="14">
        <v>0.12514880805322801</v>
      </c>
      <c r="Q887" s="14">
        <v>0.16845998917240801</v>
      </c>
      <c r="R887" s="14"/>
      <c r="S887" s="14">
        <v>8.2449614438963606E-2</v>
      </c>
      <c r="T887" s="14">
        <v>0.12541410631643701</v>
      </c>
      <c r="U887" s="14">
        <v>0.150616263858838</v>
      </c>
      <c r="V887" s="14">
        <v>0.11213238285188799</v>
      </c>
      <c r="W887" s="14">
        <v>0.15494213010177901</v>
      </c>
      <c r="X887" s="14">
        <v>0.13377701622989599</v>
      </c>
      <c r="Y887" s="14">
        <v>0.15842454103720599</v>
      </c>
      <c r="Z887" s="14">
        <v>0.137471363095788</v>
      </c>
      <c r="AA887" s="14">
        <v>0.118973505678534</v>
      </c>
      <c r="AB887" s="14">
        <v>0.114447334650325</v>
      </c>
      <c r="AC887" s="14">
        <v>0.134929499556699</v>
      </c>
      <c r="AD887" s="14">
        <v>0.1203727645746</v>
      </c>
      <c r="AE887" s="14"/>
      <c r="AF887" s="14">
        <v>0.159312954996987</v>
      </c>
      <c r="AG887" s="14">
        <v>0.135152158072332</v>
      </c>
      <c r="AH887" s="14">
        <v>0.102900495373716</v>
      </c>
      <c r="AI887" s="14">
        <v>7.7364427975224401E-2</v>
      </c>
      <c r="AJ887" s="14">
        <v>6.7957350139908806E-2</v>
      </c>
      <c r="AK887" s="14"/>
      <c r="AL887" s="14">
        <v>0.252826526537823</v>
      </c>
      <c r="AM887" s="14">
        <v>0.179242522215736</v>
      </c>
      <c r="AN887" s="14">
        <v>0.176352401659608</v>
      </c>
      <c r="AO887" s="14">
        <v>0.17990597766257099</v>
      </c>
      <c r="AP887" s="14">
        <v>0.130656792784104</v>
      </c>
      <c r="AQ887" s="14">
        <v>0.13242720100511299</v>
      </c>
      <c r="AR887" s="14">
        <v>0.13518906619906201</v>
      </c>
      <c r="AS887" s="14">
        <v>0.12069994619199299</v>
      </c>
      <c r="AT887" s="14">
        <v>0.124100004928956</v>
      </c>
      <c r="AU887" s="14">
        <v>0.111693305061437</v>
      </c>
      <c r="AV887" s="14">
        <v>9.6366247934502006E-2</v>
      </c>
      <c r="AW887" s="14">
        <v>0.113055686959636</v>
      </c>
      <c r="AX887" s="14">
        <v>8.3095576233436802E-2</v>
      </c>
      <c r="AY887" s="14">
        <v>9.2160403740252E-2</v>
      </c>
      <c r="AZ887" s="14">
        <v>2.92705905787078E-2</v>
      </c>
      <c r="BA887" s="14">
        <v>4.61567036319665E-2</v>
      </c>
      <c r="BB887" s="14"/>
      <c r="BC887" s="14">
        <v>8.8604386235622598E-2</v>
      </c>
      <c r="BD887" s="14">
        <v>0.140651884059244</v>
      </c>
      <c r="BE887" s="14"/>
      <c r="BF887" s="14">
        <v>5.7311293790807002E-2</v>
      </c>
      <c r="BG887" s="14">
        <v>0.112962484176339</v>
      </c>
      <c r="BH887" s="14">
        <v>0.15777317331697599</v>
      </c>
      <c r="BI887" s="14">
        <v>0.23503682169663101</v>
      </c>
      <c r="BJ887" s="14"/>
      <c r="BK887" s="14">
        <v>2.6165198622667401E-2</v>
      </c>
      <c r="BL887" s="14">
        <v>3.8302259575241901E-2</v>
      </c>
      <c r="BM887" s="14">
        <v>0.12859544488669999</v>
      </c>
      <c r="BN887" s="14">
        <v>0.298958792270135</v>
      </c>
      <c r="BO887" s="14"/>
      <c r="BP887" s="14">
        <v>0.10725554448232</v>
      </c>
      <c r="BQ887" s="14">
        <v>6.4851558711618795E-2</v>
      </c>
      <c r="BR887" s="14">
        <v>6.5548568428654003E-2</v>
      </c>
      <c r="BS887" s="14">
        <v>4.1049994687014001E-2</v>
      </c>
      <c r="BT887" s="14">
        <v>0.27821527764963699</v>
      </c>
    </row>
    <row r="888" spans="2:72" x14ac:dyDescent="0.35">
      <c r="B888" t="s">
        <v>102</v>
      </c>
      <c r="C888" s="14">
        <v>2.3253192069641701E-2</v>
      </c>
      <c r="D888" s="14">
        <v>2.2308677796205701E-2</v>
      </c>
      <c r="E888" s="14">
        <v>2.42779861614521E-2</v>
      </c>
      <c r="F888" s="14"/>
      <c r="G888" s="14">
        <v>2.0784186244624199E-2</v>
      </c>
      <c r="H888" s="14">
        <v>2.07642225881908E-2</v>
      </c>
      <c r="I888" s="14">
        <v>2.5132168287745199E-2</v>
      </c>
      <c r="J888" s="14">
        <v>2.5587261896558001E-2</v>
      </c>
      <c r="K888" s="14">
        <v>2.1830800410916801E-2</v>
      </c>
      <c r="L888" s="14">
        <v>2.4442442418194699E-2</v>
      </c>
      <c r="M888" s="14"/>
      <c r="N888" s="14">
        <v>1.4017477753442101E-2</v>
      </c>
      <c r="O888" s="14">
        <v>2.2890788042541702E-2</v>
      </c>
      <c r="P888" s="14">
        <v>2.1017844682854898E-2</v>
      </c>
      <c r="Q888" s="14">
        <v>3.4868194866175997E-2</v>
      </c>
      <c r="R888" s="14"/>
      <c r="S888" s="14">
        <v>1.3658191902779299E-2</v>
      </c>
      <c r="T888" s="14">
        <v>2.5378667863947602E-2</v>
      </c>
      <c r="U888" s="14">
        <v>3.3768096983042402E-2</v>
      </c>
      <c r="V888" s="14">
        <v>1.8103164923413299E-2</v>
      </c>
      <c r="W888" s="14">
        <v>3.1021842205984401E-2</v>
      </c>
      <c r="X888" s="14">
        <v>2.5077854669092198E-2</v>
      </c>
      <c r="Y888" s="14">
        <v>3.6978744039510597E-2</v>
      </c>
      <c r="Z888" s="14">
        <v>1.27587858823149E-2</v>
      </c>
      <c r="AA888" s="14">
        <v>2.26526588004787E-2</v>
      </c>
      <c r="AB888" s="14">
        <v>1.8314773371308199E-2</v>
      </c>
      <c r="AC888" s="14">
        <v>2.10128665553822E-2</v>
      </c>
      <c r="AD888" s="14">
        <v>2.0755372587957299E-2</v>
      </c>
      <c r="AE888" s="14"/>
      <c r="AF888" s="14">
        <v>3.6146243449767503E-2</v>
      </c>
      <c r="AG888" s="14">
        <v>2.27996058513114E-2</v>
      </c>
      <c r="AH888" s="14">
        <v>1.25203817433132E-2</v>
      </c>
      <c r="AI888" s="14">
        <v>1.04150609121159E-2</v>
      </c>
      <c r="AJ888" s="14">
        <v>1.69417188604029E-2</v>
      </c>
      <c r="AK888" s="14"/>
      <c r="AL888" s="14">
        <v>0.167066465283952</v>
      </c>
      <c r="AM888" s="14">
        <v>4.06850625637626E-2</v>
      </c>
      <c r="AN888" s="14">
        <v>2.79646620673718E-2</v>
      </c>
      <c r="AO888" s="14">
        <v>2.9935706754036801E-2</v>
      </c>
      <c r="AP888" s="14">
        <v>3.13206082565579E-2</v>
      </c>
      <c r="AQ888" s="14">
        <v>2.6163439307889301E-2</v>
      </c>
      <c r="AR888" s="14">
        <v>1.5909392768573401E-2</v>
      </c>
      <c r="AS888" s="14">
        <v>2.0236187312326299E-2</v>
      </c>
      <c r="AT888" s="14">
        <v>2.2069199061308799E-2</v>
      </c>
      <c r="AU888" s="14">
        <v>1.8016434823486801E-2</v>
      </c>
      <c r="AV888" s="14">
        <v>1.5795977780996E-2</v>
      </c>
      <c r="AW888" s="14">
        <v>1.04759618310376E-2</v>
      </c>
      <c r="AX888" s="14">
        <v>7.9843095393352607E-3</v>
      </c>
      <c r="AY888" s="14">
        <v>1.1100337341812301E-2</v>
      </c>
      <c r="AZ888" s="14">
        <v>2.3240176781949399E-2</v>
      </c>
      <c r="BA888" s="14">
        <v>7.4045439914609398E-3</v>
      </c>
      <c r="BB888" s="14"/>
      <c r="BC888" s="14">
        <v>1.30996731452745E-2</v>
      </c>
      <c r="BD888" s="14">
        <v>2.7702862849894799E-2</v>
      </c>
      <c r="BE888" s="14"/>
      <c r="BF888" s="14">
        <v>9.5998310103314298E-3</v>
      </c>
      <c r="BG888" s="14">
        <v>1.6248964605822501E-2</v>
      </c>
      <c r="BH888" s="14">
        <v>1.9948259198057001E-2</v>
      </c>
      <c r="BI888" s="14">
        <v>7.7042284962566293E-2</v>
      </c>
      <c r="BJ888" s="14"/>
      <c r="BK888" s="14">
        <v>1.2856388457639501E-2</v>
      </c>
      <c r="BL888" s="14">
        <v>6.88164180454485E-3</v>
      </c>
      <c r="BM888" s="14">
        <v>1.6472551724218399E-2</v>
      </c>
      <c r="BN888" s="14">
        <v>5.9569612894766498E-2</v>
      </c>
      <c r="BO888" s="14"/>
      <c r="BP888" s="14">
        <v>1.07916760068018E-2</v>
      </c>
      <c r="BQ888" s="14">
        <v>1.7876778754922201E-2</v>
      </c>
      <c r="BR888" s="14">
        <v>1.9004249816555598E-2</v>
      </c>
      <c r="BS888" s="14">
        <v>1.05606748558185E-2</v>
      </c>
      <c r="BT888" s="14">
        <v>5.0929416737790799E-2</v>
      </c>
    </row>
    <row r="889" spans="2:72" x14ac:dyDescent="0.35">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row>
    <row r="890" spans="2:72" x14ac:dyDescent="0.35">
      <c r="B890" s="6" t="s">
        <v>386</v>
      </c>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row>
    <row r="891" spans="2:72" x14ac:dyDescent="0.35">
      <c r="B891" s="21" t="s">
        <v>106</v>
      </c>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row>
    <row r="892" spans="2:72" x14ac:dyDescent="0.35">
      <c r="B892" t="s">
        <v>381</v>
      </c>
      <c r="C892" s="14">
        <v>0.206578232030871</v>
      </c>
      <c r="D892" s="14">
        <v>0.24744226016686999</v>
      </c>
      <c r="E892" s="14">
        <v>0.166889197001759</v>
      </c>
      <c r="F892" s="14"/>
      <c r="G892" s="14">
        <v>0.25423723717438101</v>
      </c>
      <c r="H892" s="14">
        <v>0.24318221911340701</v>
      </c>
      <c r="I892" s="14">
        <v>0.22121949807423799</v>
      </c>
      <c r="J892" s="14">
        <v>0.16935848153943101</v>
      </c>
      <c r="K892" s="14">
        <v>0.17099706970094999</v>
      </c>
      <c r="L892" s="14">
        <v>0.18737004248154501</v>
      </c>
      <c r="M892" s="14"/>
      <c r="N892" s="14">
        <v>0.31129815559970803</v>
      </c>
      <c r="O892" s="14">
        <v>0.193732085411224</v>
      </c>
      <c r="P892" s="14">
        <v>0.183002827808465</v>
      </c>
      <c r="Q892" s="14">
        <v>0.12920915090070101</v>
      </c>
      <c r="R892" s="14"/>
      <c r="S892" s="14">
        <v>0.26863515148460498</v>
      </c>
      <c r="T892" s="14">
        <v>0.19719803514095599</v>
      </c>
      <c r="U892" s="14">
        <v>0.19859784316596699</v>
      </c>
      <c r="V892" s="14">
        <v>0.1793254201973</v>
      </c>
      <c r="W892" s="14">
        <v>0.170927115618662</v>
      </c>
      <c r="X892" s="14">
        <v>0.204167714784183</v>
      </c>
      <c r="Y892" s="14">
        <v>0.17978603422233999</v>
      </c>
      <c r="Z892" s="14">
        <v>0.184987186486678</v>
      </c>
      <c r="AA892" s="14">
        <v>0.21529806360683801</v>
      </c>
      <c r="AB892" s="14">
        <v>0.210513381185777</v>
      </c>
      <c r="AC892" s="14">
        <v>0.17967825356986999</v>
      </c>
      <c r="AD892" s="14">
        <v>0.252504196986303</v>
      </c>
      <c r="AE892" s="14"/>
      <c r="AF892" s="14">
        <v>0.112088929552636</v>
      </c>
      <c r="AG892" s="14">
        <v>0.17536925255393801</v>
      </c>
      <c r="AH892" s="14">
        <v>0.270203080404466</v>
      </c>
      <c r="AI892" s="14">
        <v>0.32875265263964398</v>
      </c>
      <c r="AJ892" s="14">
        <v>0.41612282961894798</v>
      </c>
      <c r="AK892" s="14"/>
      <c r="AL892" s="14">
        <v>6.1066697497146202E-2</v>
      </c>
      <c r="AM892" s="14">
        <v>0.154244235606915</v>
      </c>
      <c r="AN892" s="14">
        <v>0.13658111825869301</v>
      </c>
      <c r="AO892" s="14">
        <v>0.13290519722915001</v>
      </c>
      <c r="AP892" s="14">
        <v>0.127023866497914</v>
      </c>
      <c r="AQ892" s="14">
        <v>0.17417578812988499</v>
      </c>
      <c r="AR892" s="14">
        <v>0.18182934322454</v>
      </c>
      <c r="AS892" s="14">
        <v>0.19194946543510799</v>
      </c>
      <c r="AT892" s="14">
        <v>0.20239713080462801</v>
      </c>
      <c r="AU892" s="14">
        <v>0.26448216536452201</v>
      </c>
      <c r="AV892" s="14">
        <v>0.221409242280004</v>
      </c>
      <c r="AW892" s="14">
        <v>0.27815777801222402</v>
      </c>
      <c r="AX892" s="14">
        <v>0.263360594636463</v>
      </c>
      <c r="AY892" s="14">
        <v>0.31529983981524501</v>
      </c>
      <c r="AZ892" s="14">
        <v>0.312490370765167</v>
      </c>
      <c r="BA892" s="14">
        <v>0.41545434842983098</v>
      </c>
      <c r="BB892" s="14"/>
      <c r="BC892" s="14">
        <v>0.26491083565295398</v>
      </c>
      <c r="BD892" s="14">
        <v>0.18101459406390399</v>
      </c>
      <c r="BE892" s="14"/>
      <c r="BF892" s="14">
        <v>0.31058071350768601</v>
      </c>
      <c r="BG892" s="14">
        <v>0.21011758577769099</v>
      </c>
      <c r="BH892" s="14">
        <v>0.15404936370530001</v>
      </c>
      <c r="BI892" s="14">
        <v>7.7617269071346195E-2</v>
      </c>
      <c r="BJ892" s="14"/>
      <c r="BK892" s="14">
        <v>0.37654676680166699</v>
      </c>
      <c r="BL892" s="14">
        <v>0.28181422916105697</v>
      </c>
      <c r="BM892" s="14">
        <v>0.148506253429569</v>
      </c>
      <c r="BN892" s="14">
        <v>5.3948385699041403E-2</v>
      </c>
      <c r="BO892" s="14"/>
      <c r="BP892" s="14">
        <v>0.191955477209904</v>
      </c>
      <c r="BQ892" s="14">
        <v>0.18874567873325299</v>
      </c>
      <c r="BR892" s="14">
        <v>0.19317461139737099</v>
      </c>
      <c r="BS892" s="14">
        <v>0.40266735347071098</v>
      </c>
      <c r="BT892" s="14">
        <v>5.1620850194760801E-2</v>
      </c>
    </row>
    <row r="893" spans="2:72" x14ac:dyDescent="0.35">
      <c r="B893" t="s">
        <v>382</v>
      </c>
      <c r="C893" s="14">
        <v>0.27389921499201803</v>
      </c>
      <c r="D893" s="14">
        <v>0.301530723159109</v>
      </c>
      <c r="E893" s="14">
        <v>0.2474217480973</v>
      </c>
      <c r="F893" s="14"/>
      <c r="G893" s="14">
        <v>0.26820048943571101</v>
      </c>
      <c r="H893" s="14">
        <v>0.30604594995470602</v>
      </c>
      <c r="I893" s="14">
        <v>0.29195514786791499</v>
      </c>
      <c r="J893" s="14">
        <v>0.25977263119642302</v>
      </c>
      <c r="K893" s="14">
        <v>0.232972638174574</v>
      </c>
      <c r="L893" s="14">
        <v>0.275723818410604</v>
      </c>
      <c r="M893" s="14"/>
      <c r="N893" s="14">
        <v>0.31950989868799101</v>
      </c>
      <c r="O893" s="14">
        <v>0.27304021066864598</v>
      </c>
      <c r="P893" s="14">
        <v>0.28542643220444602</v>
      </c>
      <c r="Q893" s="14">
        <v>0.21657016706891599</v>
      </c>
      <c r="R893" s="14"/>
      <c r="S893" s="14">
        <v>0.29901160290020901</v>
      </c>
      <c r="T893" s="14">
        <v>0.29506866468442799</v>
      </c>
      <c r="U893" s="14">
        <v>0.23424734368233699</v>
      </c>
      <c r="V893" s="14">
        <v>0.29704875558691202</v>
      </c>
      <c r="W893" s="14">
        <v>0.276009755038086</v>
      </c>
      <c r="X893" s="14">
        <v>0.25599788936493501</v>
      </c>
      <c r="Y893" s="14">
        <v>0.24901683853005799</v>
      </c>
      <c r="Z893" s="14">
        <v>0.27040783197479101</v>
      </c>
      <c r="AA893" s="14">
        <v>0.28506244013895898</v>
      </c>
      <c r="AB893" s="14">
        <v>0.26705764499090401</v>
      </c>
      <c r="AC893" s="14">
        <v>0.236328559291409</v>
      </c>
      <c r="AD893" s="14">
        <v>0.26330605968491499</v>
      </c>
      <c r="AE893" s="14"/>
      <c r="AF893" s="14">
        <v>0.22744317247950499</v>
      </c>
      <c r="AG893" s="14">
        <v>0.26961615561494101</v>
      </c>
      <c r="AH893" s="14">
        <v>0.308181494542555</v>
      </c>
      <c r="AI893" s="14">
        <v>0.32365265531148102</v>
      </c>
      <c r="AJ893" s="14">
        <v>0.31717310606594501</v>
      </c>
      <c r="AK893" s="14"/>
      <c r="AL893" s="14">
        <v>0.122563570883009</v>
      </c>
      <c r="AM893" s="14">
        <v>0.187548633450623</v>
      </c>
      <c r="AN893" s="14">
        <v>0.23088170183437501</v>
      </c>
      <c r="AO893" s="14">
        <v>0.227567532866224</v>
      </c>
      <c r="AP893" s="14">
        <v>0.22768553884846399</v>
      </c>
      <c r="AQ893" s="14">
        <v>0.25320788230622299</v>
      </c>
      <c r="AR893" s="14">
        <v>0.28083685049037699</v>
      </c>
      <c r="AS893" s="14">
        <v>0.301877420953304</v>
      </c>
      <c r="AT893" s="14">
        <v>0.30249849483807101</v>
      </c>
      <c r="AU893" s="14">
        <v>0.26679692212066802</v>
      </c>
      <c r="AV893" s="14">
        <v>0.33308913638383197</v>
      </c>
      <c r="AW893" s="14">
        <v>0.27241551794621899</v>
      </c>
      <c r="AX893" s="14">
        <v>0.34336277617390598</v>
      </c>
      <c r="AY893" s="14">
        <v>0.27749434886296198</v>
      </c>
      <c r="AZ893" s="14">
        <v>0.368382499540019</v>
      </c>
      <c r="BA893" s="14">
        <v>0.346639829380332</v>
      </c>
      <c r="BB893" s="14"/>
      <c r="BC893" s="14">
        <v>0.31824299450635801</v>
      </c>
      <c r="BD893" s="14">
        <v>0.25446602917134498</v>
      </c>
      <c r="BE893" s="14"/>
      <c r="BF893" s="14">
        <v>0.33388782277508899</v>
      </c>
      <c r="BG893" s="14">
        <v>0.28848025162323898</v>
      </c>
      <c r="BH893" s="14">
        <v>0.23552974092271101</v>
      </c>
      <c r="BI893" s="14">
        <v>0.18335547356130799</v>
      </c>
      <c r="BJ893" s="14"/>
      <c r="BK893" s="14">
        <v>0.360662475574617</v>
      </c>
      <c r="BL893" s="14">
        <v>0.36219949586989503</v>
      </c>
      <c r="BM893" s="14">
        <v>0.26248703979270799</v>
      </c>
      <c r="BN893" s="14">
        <v>0.12336964972022101</v>
      </c>
      <c r="BO893" s="14"/>
      <c r="BP893" s="14">
        <v>0.32080128156592103</v>
      </c>
      <c r="BQ893" s="14">
        <v>0.34092905901301901</v>
      </c>
      <c r="BR893" s="14">
        <v>0.307674922758576</v>
      </c>
      <c r="BS893" s="14">
        <v>0.32601709575465099</v>
      </c>
      <c r="BT893" s="14">
        <v>0.130054801312597</v>
      </c>
    </row>
    <row r="894" spans="2:72" x14ac:dyDescent="0.35">
      <c r="B894" t="s">
        <v>383</v>
      </c>
      <c r="C894" s="14">
        <v>0.31925638687150898</v>
      </c>
      <c r="D894" s="14">
        <v>0.296674174231492</v>
      </c>
      <c r="E894" s="14">
        <v>0.34172306776938199</v>
      </c>
      <c r="F894" s="14"/>
      <c r="G894" s="14">
        <v>0.27443692362551197</v>
      </c>
      <c r="H894" s="14">
        <v>0.287893841518575</v>
      </c>
      <c r="I894" s="14">
        <v>0.28546272523341198</v>
      </c>
      <c r="J894" s="14">
        <v>0.33572206966732698</v>
      </c>
      <c r="K894" s="14">
        <v>0.37402122678904298</v>
      </c>
      <c r="L894" s="14">
        <v>0.35189934477823198</v>
      </c>
      <c r="M894" s="14"/>
      <c r="N894" s="14">
        <v>0.23546860320902999</v>
      </c>
      <c r="O894" s="14">
        <v>0.338507157758</v>
      </c>
      <c r="P894" s="14">
        <v>0.34458568869859202</v>
      </c>
      <c r="Q894" s="14">
        <v>0.36498794711980198</v>
      </c>
      <c r="R894" s="14"/>
      <c r="S894" s="14">
        <v>0.283098201826183</v>
      </c>
      <c r="T894" s="14">
        <v>0.29811385953369901</v>
      </c>
      <c r="U894" s="14">
        <v>0.33367424872255302</v>
      </c>
      <c r="V894" s="14">
        <v>0.32647258339112201</v>
      </c>
      <c r="W894" s="14">
        <v>0.32393916141963103</v>
      </c>
      <c r="X894" s="14">
        <v>0.34886514069827701</v>
      </c>
      <c r="Y894" s="14">
        <v>0.34496131092134202</v>
      </c>
      <c r="Z894" s="14">
        <v>0.34048453211443103</v>
      </c>
      <c r="AA894" s="14">
        <v>0.28646718565846502</v>
      </c>
      <c r="AB894" s="14">
        <v>0.34789874899408002</v>
      </c>
      <c r="AC894" s="14">
        <v>0.35030072049091998</v>
      </c>
      <c r="AD894" s="14">
        <v>0.30533979277703599</v>
      </c>
      <c r="AE894" s="14"/>
      <c r="AF894" s="14">
        <v>0.38595640801435499</v>
      </c>
      <c r="AG894" s="14">
        <v>0.33361090488158301</v>
      </c>
      <c r="AH894" s="14">
        <v>0.269201554281851</v>
      </c>
      <c r="AI894" s="14">
        <v>0.23630171728483201</v>
      </c>
      <c r="AJ894" s="14">
        <v>0.19822561929236901</v>
      </c>
      <c r="AK894" s="14"/>
      <c r="AL894" s="14">
        <v>0.31682181736707199</v>
      </c>
      <c r="AM894" s="14">
        <v>0.32206920219438001</v>
      </c>
      <c r="AN894" s="14">
        <v>0.36516922662707302</v>
      </c>
      <c r="AO894" s="14">
        <v>0.338429518697623</v>
      </c>
      <c r="AP894" s="14">
        <v>0.43004166969791602</v>
      </c>
      <c r="AQ894" s="14">
        <v>0.34665316893154202</v>
      </c>
      <c r="AR894" s="14">
        <v>0.33260930649652898</v>
      </c>
      <c r="AS894" s="14">
        <v>0.318669680201566</v>
      </c>
      <c r="AT894" s="14">
        <v>0.29904753438800202</v>
      </c>
      <c r="AU894" s="14">
        <v>0.30242425424626901</v>
      </c>
      <c r="AV894" s="14">
        <v>0.278808272915814</v>
      </c>
      <c r="AW894" s="14">
        <v>0.300611291882735</v>
      </c>
      <c r="AX894" s="14">
        <v>0.26861718007359903</v>
      </c>
      <c r="AY894" s="14">
        <v>0.294581424738321</v>
      </c>
      <c r="AZ894" s="14">
        <v>0.23953422006015099</v>
      </c>
      <c r="BA894" s="14">
        <v>0.17041452849397701</v>
      </c>
      <c r="BB894" s="14"/>
      <c r="BC894" s="14">
        <v>0.27259091719248801</v>
      </c>
      <c r="BD894" s="14">
        <v>0.33970702850858803</v>
      </c>
      <c r="BE894" s="14"/>
      <c r="BF894" s="14">
        <v>0.25176955392271</v>
      </c>
      <c r="BG894" s="14">
        <v>0.33451693566284102</v>
      </c>
      <c r="BH894" s="14">
        <v>0.35793018635586399</v>
      </c>
      <c r="BI894" s="14">
        <v>0.34896455733562998</v>
      </c>
      <c r="BJ894" s="14"/>
      <c r="BK894" s="14">
        <v>0.20485138230099101</v>
      </c>
      <c r="BL894" s="14">
        <v>0.27409859706022299</v>
      </c>
      <c r="BM894" s="14">
        <v>0.380521680006705</v>
      </c>
      <c r="BN894" s="14">
        <v>0.38106609582635098</v>
      </c>
      <c r="BO894" s="14"/>
      <c r="BP894" s="14">
        <v>0.30803703981869301</v>
      </c>
      <c r="BQ894" s="14">
        <v>0.34842139903102698</v>
      </c>
      <c r="BR894" s="14">
        <v>0.37692990633538098</v>
      </c>
      <c r="BS894" s="14">
        <v>0.21662535311384501</v>
      </c>
      <c r="BT894" s="14">
        <v>0.385044837770189</v>
      </c>
    </row>
    <row r="895" spans="2:72" x14ac:dyDescent="0.35">
      <c r="B895" t="s">
        <v>384</v>
      </c>
      <c r="C895" s="14">
        <v>0.106179390515798</v>
      </c>
      <c r="D895" s="14">
        <v>8.5687280354189904E-2</v>
      </c>
      <c r="E895" s="14">
        <v>0.12566389265474501</v>
      </c>
      <c r="F895" s="14"/>
      <c r="G895" s="14">
        <v>0.123740014203644</v>
      </c>
      <c r="H895" s="14">
        <v>8.5216979858539293E-2</v>
      </c>
      <c r="I895" s="14">
        <v>0.10428046826891001</v>
      </c>
      <c r="J895" s="14">
        <v>0.12543863067122499</v>
      </c>
      <c r="K895" s="14">
        <v>0.12863142646855999</v>
      </c>
      <c r="L895" s="14">
        <v>8.2461673975049499E-2</v>
      </c>
      <c r="M895" s="14"/>
      <c r="N895" s="14">
        <v>7.2981913818736796E-2</v>
      </c>
      <c r="O895" s="14">
        <v>0.107140092891576</v>
      </c>
      <c r="P895" s="14">
        <v>0.10869126066502099</v>
      </c>
      <c r="Q895" s="14">
        <v>0.13898445275326701</v>
      </c>
      <c r="R895" s="14"/>
      <c r="S895" s="14">
        <v>8.7359742918427505E-2</v>
      </c>
      <c r="T895" s="14">
        <v>0.116759851645286</v>
      </c>
      <c r="U895" s="14">
        <v>9.4079395611528394E-2</v>
      </c>
      <c r="V895" s="14">
        <v>9.8573919720103306E-2</v>
      </c>
      <c r="W895" s="14">
        <v>0.105839553193006</v>
      </c>
      <c r="X895" s="14">
        <v>9.8119963529026993E-2</v>
      </c>
      <c r="Y895" s="14">
        <v>0.1042539575088</v>
      </c>
      <c r="Z895" s="14">
        <v>0.125124626135491</v>
      </c>
      <c r="AA895" s="14">
        <v>0.13448174630241899</v>
      </c>
      <c r="AB895" s="14">
        <v>0.102848751599578</v>
      </c>
      <c r="AC895" s="14">
        <v>0.11881753998944999</v>
      </c>
      <c r="AD895" s="14">
        <v>9.3248987428030006E-2</v>
      </c>
      <c r="AE895" s="14"/>
      <c r="AF895" s="14">
        <v>0.13977063486515701</v>
      </c>
      <c r="AG895" s="14">
        <v>0.119140023727989</v>
      </c>
      <c r="AH895" s="14">
        <v>8.6800898897382198E-2</v>
      </c>
      <c r="AI895" s="14">
        <v>6.1531672202653001E-2</v>
      </c>
      <c r="AJ895" s="14">
        <v>3.8429124967352402E-2</v>
      </c>
      <c r="AK895" s="14"/>
      <c r="AL895" s="14">
        <v>0.178164997312314</v>
      </c>
      <c r="AM895" s="14">
        <v>0.160000020951379</v>
      </c>
      <c r="AN895" s="14">
        <v>0.14962148564345401</v>
      </c>
      <c r="AO895" s="14">
        <v>0.14234928006738601</v>
      </c>
      <c r="AP895" s="14">
        <v>9.9537226747834301E-2</v>
      </c>
      <c r="AQ895" s="14">
        <v>0.119802367738749</v>
      </c>
      <c r="AR895" s="14">
        <v>0.12623987946797699</v>
      </c>
      <c r="AS895" s="14">
        <v>0.102425365889697</v>
      </c>
      <c r="AT895" s="14">
        <v>0.120901973584934</v>
      </c>
      <c r="AU895" s="14">
        <v>9.0963083577313003E-2</v>
      </c>
      <c r="AV895" s="14">
        <v>0.10220329861043601</v>
      </c>
      <c r="AW895" s="14">
        <v>8.4699431273516396E-2</v>
      </c>
      <c r="AX895" s="14">
        <v>7.9577526691085698E-2</v>
      </c>
      <c r="AY895" s="14">
        <v>6.2197320852643699E-2</v>
      </c>
      <c r="AZ895" s="14">
        <v>4.0597251396254599E-2</v>
      </c>
      <c r="BA895" s="14">
        <v>3.7930033453452201E-2</v>
      </c>
      <c r="BB895" s="14"/>
      <c r="BC895" s="14">
        <v>7.9458778264930904E-2</v>
      </c>
      <c r="BD895" s="14">
        <v>0.117889412277595</v>
      </c>
      <c r="BE895" s="14"/>
      <c r="BF895" s="14">
        <v>6.2441037500222299E-2</v>
      </c>
      <c r="BG895" s="14">
        <v>9.2999784039068306E-2</v>
      </c>
      <c r="BH895" s="14">
        <v>0.154262737382489</v>
      </c>
      <c r="BI895" s="14">
        <v>0.139042027036651</v>
      </c>
      <c r="BJ895" s="14"/>
      <c r="BK895" s="14">
        <v>3.0302803353148899E-2</v>
      </c>
      <c r="BL895" s="14">
        <v>6.0029770935021202E-2</v>
      </c>
      <c r="BM895" s="14">
        <v>0.12925592801286501</v>
      </c>
      <c r="BN895" s="14">
        <v>0.18975392892134199</v>
      </c>
      <c r="BO895" s="14"/>
      <c r="BP895" s="14">
        <v>0.114197782348419</v>
      </c>
      <c r="BQ895" s="14">
        <v>7.6560633614600707E-2</v>
      </c>
      <c r="BR895" s="14">
        <v>5.4096123491921902E-2</v>
      </c>
      <c r="BS895" s="14">
        <v>3.0244923832434802E-2</v>
      </c>
      <c r="BT895" s="14">
        <v>0.20867039392921299</v>
      </c>
    </row>
    <row r="896" spans="2:72" x14ac:dyDescent="0.35">
      <c r="B896" t="s">
        <v>385</v>
      </c>
      <c r="C896" s="14">
        <v>6.1114392773069397E-2</v>
      </c>
      <c r="D896" s="14">
        <v>3.89117715711483E-2</v>
      </c>
      <c r="E896" s="14">
        <v>8.2282512362593596E-2</v>
      </c>
      <c r="F896" s="14"/>
      <c r="G896" s="14">
        <v>5.3840111461923301E-2</v>
      </c>
      <c r="H896" s="14">
        <v>5.4447748138652101E-2</v>
      </c>
      <c r="I896" s="14">
        <v>6.7975323144394806E-2</v>
      </c>
      <c r="J896" s="14">
        <v>7.8651223291628797E-2</v>
      </c>
      <c r="K896" s="14">
        <v>5.5168909488243503E-2</v>
      </c>
      <c r="L896" s="14">
        <v>5.55225970892846E-2</v>
      </c>
      <c r="M896" s="14"/>
      <c r="N896" s="14">
        <v>3.7261425949223902E-2</v>
      </c>
      <c r="O896" s="14">
        <v>5.5155317952193098E-2</v>
      </c>
      <c r="P896" s="14">
        <v>5.4171166817508901E-2</v>
      </c>
      <c r="Q896" s="14">
        <v>9.8692529771121806E-2</v>
      </c>
      <c r="R896" s="14"/>
      <c r="S896" s="14">
        <v>3.88971778483794E-2</v>
      </c>
      <c r="T896" s="14">
        <v>5.5578642645509602E-2</v>
      </c>
      <c r="U896" s="14">
        <v>9.6148615228274004E-2</v>
      </c>
      <c r="V896" s="14">
        <v>6.3355723319102303E-2</v>
      </c>
      <c r="W896" s="14">
        <v>7.6225527510336302E-2</v>
      </c>
      <c r="X896" s="14">
        <v>6.4064197493388694E-2</v>
      </c>
      <c r="Y896" s="14">
        <v>7.4390337254802499E-2</v>
      </c>
      <c r="Z896" s="14">
        <v>6.3646591035176198E-2</v>
      </c>
      <c r="AA896" s="14">
        <v>5.56356000699283E-2</v>
      </c>
      <c r="AB896" s="14">
        <v>4.8530402848434698E-2</v>
      </c>
      <c r="AC896" s="14">
        <v>7.2878755519187904E-2</v>
      </c>
      <c r="AD896" s="14">
        <v>4.39064047026455E-2</v>
      </c>
      <c r="AE896" s="14"/>
      <c r="AF896" s="14">
        <v>8.2532707831519503E-2</v>
      </c>
      <c r="AG896" s="14">
        <v>7.1707181879159698E-2</v>
      </c>
      <c r="AH896" s="14">
        <v>4.5441642571952302E-2</v>
      </c>
      <c r="AI896" s="14">
        <v>3.4588025503748697E-2</v>
      </c>
      <c r="AJ896" s="14">
        <v>1.8503859047403599E-2</v>
      </c>
      <c r="AK896" s="14"/>
      <c r="AL896" s="14">
        <v>0.18527910568279801</v>
      </c>
      <c r="AM896" s="14">
        <v>0.102501205794161</v>
      </c>
      <c r="AN896" s="14">
        <v>8.7101523284184093E-2</v>
      </c>
      <c r="AO896" s="14">
        <v>0.10832494906166699</v>
      </c>
      <c r="AP896" s="14">
        <v>7.09173102957842E-2</v>
      </c>
      <c r="AQ896" s="14">
        <v>7.4079641903380206E-2</v>
      </c>
      <c r="AR896" s="14">
        <v>5.5531375503987797E-2</v>
      </c>
      <c r="AS896" s="14">
        <v>5.9791605340158198E-2</v>
      </c>
      <c r="AT896" s="14">
        <v>4.9446447973083701E-2</v>
      </c>
      <c r="AU896" s="14">
        <v>4.8581077834372398E-2</v>
      </c>
      <c r="AV896" s="14">
        <v>3.7775323693057902E-2</v>
      </c>
      <c r="AW896" s="14">
        <v>4.6803892393866398E-2</v>
      </c>
      <c r="AX896" s="14">
        <v>3.4352457259606999E-2</v>
      </c>
      <c r="AY896" s="14">
        <v>2.4202277197720199E-2</v>
      </c>
      <c r="AZ896" s="14">
        <v>1.46916478639887E-2</v>
      </c>
      <c r="BA896" s="14">
        <v>1.5363317612230301E-2</v>
      </c>
      <c r="BB896" s="14"/>
      <c r="BC896" s="14">
        <v>4.8659808422331301E-2</v>
      </c>
      <c r="BD896" s="14">
        <v>6.6572480799347494E-2</v>
      </c>
      <c r="BE896" s="14"/>
      <c r="BF896" s="14">
        <v>2.0971476570698401E-2</v>
      </c>
      <c r="BG896" s="14">
        <v>4.7919769180826799E-2</v>
      </c>
      <c r="BH896" s="14">
        <v>7.0484177114606805E-2</v>
      </c>
      <c r="BI896" s="14">
        <v>0.162672070337151</v>
      </c>
      <c r="BJ896" s="14"/>
      <c r="BK896" s="14">
        <v>8.1575605498684801E-3</v>
      </c>
      <c r="BL896" s="14">
        <v>9.2745751540209299E-3</v>
      </c>
      <c r="BM896" s="14">
        <v>5.2577515191187398E-2</v>
      </c>
      <c r="BN896" s="14">
        <v>0.17654286915065701</v>
      </c>
      <c r="BO896" s="14"/>
      <c r="BP896" s="14">
        <v>5.1996894697637103E-2</v>
      </c>
      <c r="BQ896" s="14">
        <v>1.5029019144923101E-2</v>
      </c>
      <c r="BR896" s="14">
        <v>1.7183629474752202E-2</v>
      </c>
      <c r="BS896" s="14">
        <v>1.2945650024496E-2</v>
      </c>
      <c r="BT896" s="14">
        <v>0.15945089707034299</v>
      </c>
    </row>
    <row r="897" spans="2:72" x14ac:dyDescent="0.35">
      <c r="B897" t="s">
        <v>102</v>
      </c>
      <c r="C897" s="14">
        <v>3.2972382816734203E-2</v>
      </c>
      <c r="D897" s="14">
        <v>2.97537905171914E-2</v>
      </c>
      <c r="E897" s="14">
        <v>3.6019582114219698E-2</v>
      </c>
      <c r="F897" s="14"/>
      <c r="G897" s="14">
        <v>2.55452240988287E-2</v>
      </c>
      <c r="H897" s="14">
        <v>2.3213261416120699E-2</v>
      </c>
      <c r="I897" s="14">
        <v>2.91068374111315E-2</v>
      </c>
      <c r="J897" s="14">
        <v>3.1056963633965599E-2</v>
      </c>
      <c r="K897" s="14">
        <v>3.82087293786285E-2</v>
      </c>
      <c r="L897" s="14">
        <v>4.7022523265285297E-2</v>
      </c>
      <c r="M897" s="14"/>
      <c r="N897" s="14">
        <v>2.3480002735309698E-2</v>
      </c>
      <c r="O897" s="14">
        <v>3.2425135318360998E-2</v>
      </c>
      <c r="P897" s="14">
        <v>2.4122623805965301E-2</v>
      </c>
      <c r="Q897" s="14">
        <v>5.1555752386191298E-2</v>
      </c>
      <c r="R897" s="14"/>
      <c r="S897" s="14">
        <v>2.2998123022196799E-2</v>
      </c>
      <c r="T897" s="14">
        <v>3.72809463501209E-2</v>
      </c>
      <c r="U897" s="14">
        <v>4.32525535893407E-2</v>
      </c>
      <c r="V897" s="14">
        <v>3.5223597785460602E-2</v>
      </c>
      <c r="W897" s="14">
        <v>4.7058887220278102E-2</v>
      </c>
      <c r="X897" s="14">
        <v>2.8785094130188999E-2</v>
      </c>
      <c r="Y897" s="14">
        <v>4.7591521562656801E-2</v>
      </c>
      <c r="Z897" s="14">
        <v>1.53492322534319E-2</v>
      </c>
      <c r="AA897" s="14">
        <v>2.3054964223390699E-2</v>
      </c>
      <c r="AB897" s="14">
        <v>2.31510703812257E-2</v>
      </c>
      <c r="AC897" s="14">
        <v>4.1996171139162798E-2</v>
      </c>
      <c r="AD897" s="14">
        <v>4.1694558421071101E-2</v>
      </c>
      <c r="AE897" s="14"/>
      <c r="AF897" s="14">
        <v>5.2208147256827597E-2</v>
      </c>
      <c r="AG897" s="14">
        <v>3.0556481342388898E-2</v>
      </c>
      <c r="AH897" s="14">
        <v>2.01713293017933E-2</v>
      </c>
      <c r="AI897" s="14">
        <v>1.51732770576407E-2</v>
      </c>
      <c r="AJ897" s="14">
        <v>1.1545461007981201E-2</v>
      </c>
      <c r="AK897" s="14"/>
      <c r="AL897" s="14">
        <v>0.13610381125766099</v>
      </c>
      <c r="AM897" s="14">
        <v>7.3636702002541798E-2</v>
      </c>
      <c r="AN897" s="14">
        <v>3.06449443522211E-2</v>
      </c>
      <c r="AO897" s="14">
        <v>5.0423522077950103E-2</v>
      </c>
      <c r="AP897" s="14">
        <v>4.4794387912087202E-2</v>
      </c>
      <c r="AQ897" s="14">
        <v>3.2081150990220901E-2</v>
      </c>
      <c r="AR897" s="14">
        <v>2.29532448165891E-2</v>
      </c>
      <c r="AS897" s="14">
        <v>2.5286462180166301E-2</v>
      </c>
      <c r="AT897" s="14">
        <v>2.5708418411280701E-2</v>
      </c>
      <c r="AU897" s="14">
        <v>2.6752496856855799E-2</v>
      </c>
      <c r="AV897" s="14">
        <v>2.6714726116856401E-2</v>
      </c>
      <c r="AW897" s="14">
        <v>1.7312088491439701E-2</v>
      </c>
      <c r="AX897" s="14">
        <v>1.07294651653387E-2</v>
      </c>
      <c r="AY897" s="14">
        <v>2.62247885331084E-2</v>
      </c>
      <c r="AZ897" s="14">
        <v>2.4304010374419802E-2</v>
      </c>
      <c r="BA897" s="14">
        <v>1.41979426301775E-2</v>
      </c>
      <c r="BB897" s="14"/>
      <c r="BC897" s="14">
        <v>1.6136665960937598E-2</v>
      </c>
      <c r="BD897" s="14">
        <v>4.0350455179220299E-2</v>
      </c>
      <c r="BE897" s="14"/>
      <c r="BF897" s="14">
        <v>2.0349395723594201E-2</v>
      </c>
      <c r="BG897" s="14">
        <v>2.59656737163339E-2</v>
      </c>
      <c r="BH897" s="14">
        <v>2.77437945190297E-2</v>
      </c>
      <c r="BI897" s="14">
        <v>8.8348602657914499E-2</v>
      </c>
      <c r="BJ897" s="14"/>
      <c r="BK897" s="14">
        <v>1.9479011419708099E-2</v>
      </c>
      <c r="BL897" s="14">
        <v>1.2583331819783401E-2</v>
      </c>
      <c r="BM897" s="14">
        <v>2.6651583566966602E-2</v>
      </c>
      <c r="BN897" s="14">
        <v>7.5319070682387704E-2</v>
      </c>
      <c r="BO897" s="14"/>
      <c r="BP897" s="14">
        <v>1.3011524359426201E-2</v>
      </c>
      <c r="BQ897" s="14">
        <v>3.0314210463177199E-2</v>
      </c>
      <c r="BR897" s="14">
        <v>5.0940806541998097E-2</v>
      </c>
      <c r="BS897" s="14">
        <v>1.14996238038625E-2</v>
      </c>
      <c r="BT897" s="14">
        <v>6.5158219722896593E-2</v>
      </c>
    </row>
    <row r="898" spans="2:72" x14ac:dyDescent="0.35">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row>
    <row r="899" spans="2:72" x14ac:dyDescent="0.35">
      <c r="B899" s="6" t="s">
        <v>387</v>
      </c>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row>
    <row r="900" spans="2:72" x14ac:dyDescent="0.35">
      <c r="B900" s="21" t="s">
        <v>106</v>
      </c>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row>
    <row r="901" spans="2:72" x14ac:dyDescent="0.35">
      <c r="B901" t="s">
        <v>375</v>
      </c>
      <c r="C901" s="14">
        <v>0.16194713067062999</v>
      </c>
      <c r="D901" s="14">
        <v>0.19205472453453101</v>
      </c>
      <c r="E901" s="14">
        <v>0.13256323512981599</v>
      </c>
      <c r="F901" s="14"/>
      <c r="G901" s="14">
        <v>0.19989957982047801</v>
      </c>
      <c r="H901" s="14">
        <v>0.215267559873697</v>
      </c>
      <c r="I901" s="14">
        <v>0.161510150109301</v>
      </c>
      <c r="J901" s="14">
        <v>0.114842615410589</v>
      </c>
      <c r="K901" s="14">
        <v>0.131023752267517</v>
      </c>
      <c r="L901" s="14">
        <v>0.152750964560146</v>
      </c>
      <c r="M901" s="14"/>
      <c r="N901" s="14">
        <v>0.241923428976863</v>
      </c>
      <c r="O901" s="14">
        <v>0.13819472025242299</v>
      </c>
      <c r="P901" s="14">
        <v>0.14770220470572701</v>
      </c>
      <c r="Q901" s="14">
        <v>0.113715589797866</v>
      </c>
      <c r="R901" s="14"/>
      <c r="S901" s="14">
        <v>0.228392961316744</v>
      </c>
      <c r="T901" s="14">
        <v>0.13811185843950399</v>
      </c>
      <c r="U901" s="14">
        <v>0.15339299058785799</v>
      </c>
      <c r="V901" s="14">
        <v>0.16561851892089899</v>
      </c>
      <c r="W901" s="14">
        <v>0.13800331417162001</v>
      </c>
      <c r="X901" s="14">
        <v>0.175677297899482</v>
      </c>
      <c r="Y901" s="14">
        <v>0.13530046160304601</v>
      </c>
      <c r="Z901" s="14">
        <v>0.137889642232111</v>
      </c>
      <c r="AA901" s="14">
        <v>0.177797526721858</v>
      </c>
      <c r="AB901" s="14">
        <v>0.12940728687321601</v>
      </c>
      <c r="AC901" s="14">
        <v>0.12968766230751899</v>
      </c>
      <c r="AD901" s="14">
        <v>0.17812512359605701</v>
      </c>
      <c r="AE901" s="14"/>
      <c r="AF901" s="14">
        <v>0.109412782470452</v>
      </c>
      <c r="AG901" s="14">
        <v>0.126407772826167</v>
      </c>
      <c r="AH901" s="14">
        <v>0.1899753388846</v>
      </c>
      <c r="AI901" s="14">
        <v>0.25970089153686099</v>
      </c>
      <c r="AJ901" s="14">
        <v>0.32319598547247003</v>
      </c>
      <c r="AK901" s="14"/>
      <c r="AL901" s="14">
        <v>3.6737362108721902E-2</v>
      </c>
      <c r="AM901" s="14">
        <v>0.10999939642211</v>
      </c>
      <c r="AN901" s="14">
        <v>0.102877395105875</v>
      </c>
      <c r="AO901" s="14">
        <v>0.11581799139108</v>
      </c>
      <c r="AP901" s="14">
        <v>0.114221803028973</v>
      </c>
      <c r="AQ901" s="14">
        <v>0.130641455118025</v>
      </c>
      <c r="AR901" s="14">
        <v>0.14758808442913399</v>
      </c>
      <c r="AS901" s="14">
        <v>0.151018274236945</v>
      </c>
      <c r="AT901" s="14">
        <v>0.16038972281919001</v>
      </c>
      <c r="AU901" s="14">
        <v>0.16876515717315699</v>
      </c>
      <c r="AV901" s="14">
        <v>0.18818796528068299</v>
      </c>
      <c r="AW901" s="14">
        <v>0.200993944507247</v>
      </c>
      <c r="AX901" s="14">
        <v>0.21292985654369501</v>
      </c>
      <c r="AY901" s="14">
        <v>0.261784962524446</v>
      </c>
      <c r="AZ901" s="14">
        <v>0.25266391079936101</v>
      </c>
      <c r="BA901" s="14">
        <v>0.33158972878076198</v>
      </c>
      <c r="BB901" s="14"/>
      <c r="BC901" s="14">
        <v>0.22717232546954999</v>
      </c>
      <c r="BD901" s="14">
        <v>0.13336288853792899</v>
      </c>
      <c r="BE901" s="14"/>
      <c r="BF901" s="14">
        <v>0.22675362057016599</v>
      </c>
      <c r="BG901" s="14">
        <v>0.16032880510727901</v>
      </c>
      <c r="BH901" s="14">
        <v>0.13418157135675399</v>
      </c>
      <c r="BI901" s="14">
        <v>8.1572657579316005E-2</v>
      </c>
      <c r="BJ901" s="14"/>
      <c r="BK901" s="14">
        <v>0.282904701571704</v>
      </c>
      <c r="BL901" s="14">
        <v>0.20879130317811601</v>
      </c>
      <c r="BM901" s="14">
        <v>0.125610800378051</v>
      </c>
      <c r="BN901" s="14">
        <v>5.0929973725170601E-2</v>
      </c>
      <c r="BO901" s="14"/>
      <c r="BP901" s="14">
        <v>0.151630845038911</v>
      </c>
      <c r="BQ901" s="14">
        <v>0.14427302389829599</v>
      </c>
      <c r="BR901" s="14">
        <v>0.173079977381427</v>
      </c>
      <c r="BS901" s="14">
        <v>0.31512821921390299</v>
      </c>
      <c r="BT901" s="14">
        <v>3.3898470249900198E-2</v>
      </c>
    </row>
    <row r="902" spans="2:72" x14ac:dyDescent="0.35">
      <c r="B902" t="s">
        <v>376</v>
      </c>
      <c r="C902" s="14">
        <v>0.33661777308683</v>
      </c>
      <c r="D902" s="14">
        <v>0.36997739916257699</v>
      </c>
      <c r="E902" s="14">
        <v>0.305051887564466</v>
      </c>
      <c r="F902" s="14"/>
      <c r="G902" s="14">
        <v>0.314305131413532</v>
      </c>
      <c r="H902" s="14">
        <v>0.35632028392670301</v>
      </c>
      <c r="I902" s="14">
        <v>0.338695354266354</v>
      </c>
      <c r="J902" s="14">
        <v>0.320293010440794</v>
      </c>
      <c r="K902" s="14">
        <v>0.31211411411908702</v>
      </c>
      <c r="L902" s="14">
        <v>0.36335687232532998</v>
      </c>
      <c r="M902" s="14"/>
      <c r="N902" s="14">
        <v>0.38189471630020799</v>
      </c>
      <c r="O902" s="14">
        <v>0.34194412953439102</v>
      </c>
      <c r="P902" s="14">
        <v>0.34070180570096398</v>
      </c>
      <c r="Q902" s="14">
        <v>0.27883220898629202</v>
      </c>
      <c r="R902" s="14"/>
      <c r="S902" s="14">
        <v>0.369750198635448</v>
      </c>
      <c r="T902" s="14">
        <v>0.354692845034493</v>
      </c>
      <c r="U902" s="14">
        <v>0.34030070720299399</v>
      </c>
      <c r="V902" s="14">
        <v>0.312771316317214</v>
      </c>
      <c r="W902" s="14">
        <v>0.32359774566136201</v>
      </c>
      <c r="X902" s="14">
        <v>0.31525536815210398</v>
      </c>
      <c r="Y902" s="14">
        <v>0.31511428021194798</v>
      </c>
      <c r="Z902" s="14">
        <v>0.35708050367079702</v>
      </c>
      <c r="AA902" s="14">
        <v>0.32839570300181398</v>
      </c>
      <c r="AB902" s="14">
        <v>0.35272304589986803</v>
      </c>
      <c r="AC902" s="14">
        <v>0.29034703061046102</v>
      </c>
      <c r="AD902" s="14">
        <v>0.34885535766370102</v>
      </c>
      <c r="AE902" s="14"/>
      <c r="AF902" s="14">
        <v>0.28589826575731703</v>
      </c>
      <c r="AG902" s="14">
        <v>0.34417219888843198</v>
      </c>
      <c r="AH902" s="14">
        <v>0.36941134671471898</v>
      </c>
      <c r="AI902" s="14">
        <v>0.37669866141017999</v>
      </c>
      <c r="AJ902" s="14">
        <v>0.43937785352752201</v>
      </c>
      <c r="AK902" s="14"/>
      <c r="AL902" s="14">
        <v>0.15507910197868499</v>
      </c>
      <c r="AM902" s="14">
        <v>0.24195199472950599</v>
      </c>
      <c r="AN902" s="14">
        <v>0.25898830914714399</v>
      </c>
      <c r="AO902" s="14">
        <v>0.28841867493434198</v>
      </c>
      <c r="AP902" s="14">
        <v>0.300700497129469</v>
      </c>
      <c r="AQ902" s="14">
        <v>0.34091165691155501</v>
      </c>
      <c r="AR902" s="14">
        <v>0.34079135928910798</v>
      </c>
      <c r="AS902" s="14">
        <v>0.34002670968197302</v>
      </c>
      <c r="AT902" s="14">
        <v>0.34561258389588301</v>
      </c>
      <c r="AU902" s="14">
        <v>0.38365878651190399</v>
      </c>
      <c r="AV902" s="14">
        <v>0.39799778784203999</v>
      </c>
      <c r="AW902" s="14">
        <v>0.34791902289908</v>
      </c>
      <c r="AX902" s="14">
        <v>0.35967727694141699</v>
      </c>
      <c r="AY902" s="14">
        <v>0.34619785473397202</v>
      </c>
      <c r="AZ902" s="14">
        <v>0.43325688760860598</v>
      </c>
      <c r="BA902" s="14">
        <v>0.42120896447439299</v>
      </c>
      <c r="BB902" s="14"/>
      <c r="BC902" s="14">
        <v>0.369963876772543</v>
      </c>
      <c r="BD902" s="14">
        <v>0.32200420075679698</v>
      </c>
      <c r="BE902" s="14"/>
      <c r="BF902" s="14">
        <v>0.42491507860280497</v>
      </c>
      <c r="BG902" s="14">
        <v>0.35024445533675602</v>
      </c>
      <c r="BH902" s="14">
        <v>0.29327258485456498</v>
      </c>
      <c r="BI902" s="14">
        <v>0.19748499995618701</v>
      </c>
      <c r="BJ902" s="14"/>
      <c r="BK902" s="14">
        <v>0.468954888834275</v>
      </c>
      <c r="BL902" s="14">
        <v>0.43010623451153701</v>
      </c>
      <c r="BM902" s="14">
        <v>0.304215240556171</v>
      </c>
      <c r="BN902" s="14">
        <v>0.16688097787036399</v>
      </c>
      <c r="BO902" s="14"/>
      <c r="BP902" s="14">
        <v>0.36418987090983101</v>
      </c>
      <c r="BQ902" s="14">
        <v>0.39941714559816299</v>
      </c>
      <c r="BR902" s="14">
        <v>0.382199110130724</v>
      </c>
      <c r="BS902" s="14">
        <v>0.45112644553073999</v>
      </c>
      <c r="BT902" s="14">
        <v>0.14914676732705501</v>
      </c>
    </row>
    <row r="903" spans="2:72" x14ac:dyDescent="0.35">
      <c r="B903" t="s">
        <v>377</v>
      </c>
      <c r="C903" s="14">
        <v>0.210673951059586</v>
      </c>
      <c r="D903" s="14">
        <v>0.23025208833175201</v>
      </c>
      <c r="E903" s="14">
        <v>0.19200236301975199</v>
      </c>
      <c r="F903" s="14"/>
      <c r="G903" s="14">
        <v>0.21531425007991301</v>
      </c>
      <c r="H903" s="14">
        <v>0.21617264783022799</v>
      </c>
      <c r="I903" s="14">
        <v>0.21192640486310299</v>
      </c>
      <c r="J903" s="14">
        <v>0.22100345167372401</v>
      </c>
      <c r="K903" s="14">
        <v>0.21672951625727599</v>
      </c>
      <c r="L903" s="14">
        <v>0.189664268010342</v>
      </c>
      <c r="M903" s="14"/>
      <c r="N903" s="14">
        <v>0.174534694849763</v>
      </c>
      <c r="O903" s="14">
        <v>0.20721858269061499</v>
      </c>
      <c r="P903" s="14">
        <v>0.22430883046807401</v>
      </c>
      <c r="Q903" s="14">
        <v>0.24159596990700299</v>
      </c>
      <c r="R903" s="14"/>
      <c r="S903" s="14">
        <v>0.218648504111534</v>
      </c>
      <c r="T903" s="14">
        <v>0.18848461909191599</v>
      </c>
      <c r="U903" s="14">
        <v>0.17912126357629801</v>
      </c>
      <c r="V903" s="14">
        <v>0.227962470607699</v>
      </c>
      <c r="W903" s="14">
        <v>0.22610118231874601</v>
      </c>
      <c r="X903" s="14">
        <v>0.21439805725111</v>
      </c>
      <c r="Y903" s="14">
        <v>0.19778242878504201</v>
      </c>
      <c r="Z903" s="14">
        <v>0.20599275077642001</v>
      </c>
      <c r="AA903" s="14">
        <v>0.21837962664654101</v>
      </c>
      <c r="AB903" s="14">
        <v>0.21087170484525899</v>
      </c>
      <c r="AC903" s="14">
        <v>0.24088945975519699</v>
      </c>
      <c r="AD903" s="14">
        <v>0.216267817283393</v>
      </c>
      <c r="AE903" s="14"/>
      <c r="AF903" s="14">
        <v>0.23826317698171801</v>
      </c>
      <c r="AG903" s="14">
        <v>0.21761254642338601</v>
      </c>
      <c r="AH903" s="14">
        <v>0.18904380853681901</v>
      </c>
      <c r="AI903" s="14">
        <v>0.17491864203481799</v>
      </c>
      <c r="AJ903" s="14">
        <v>0.15780420526601599</v>
      </c>
      <c r="AK903" s="14"/>
      <c r="AL903" s="14">
        <v>0.238857982858661</v>
      </c>
      <c r="AM903" s="14">
        <v>0.24794479868000799</v>
      </c>
      <c r="AN903" s="14">
        <v>0.236621868820795</v>
      </c>
      <c r="AO903" s="14">
        <v>0.24370485154250701</v>
      </c>
      <c r="AP903" s="14">
        <v>0.26362825603131701</v>
      </c>
      <c r="AQ903" s="14">
        <v>0.236984775907466</v>
      </c>
      <c r="AR903" s="14">
        <v>0.209695648754958</v>
      </c>
      <c r="AS903" s="14">
        <v>0.207916690341231</v>
      </c>
      <c r="AT903" s="14">
        <v>0.19879798691619599</v>
      </c>
      <c r="AU903" s="14">
        <v>0.17251902792992499</v>
      </c>
      <c r="AV903" s="14">
        <v>0.181718664641907</v>
      </c>
      <c r="AW903" s="14">
        <v>0.20674859111848901</v>
      </c>
      <c r="AX903" s="14">
        <v>0.18526758589110501</v>
      </c>
      <c r="AY903" s="14">
        <v>0.16014216685343399</v>
      </c>
      <c r="AZ903" s="14">
        <v>0.18064615827282601</v>
      </c>
      <c r="BA903" s="14">
        <v>0.14107122554450199</v>
      </c>
      <c r="BB903" s="14"/>
      <c r="BC903" s="14">
        <v>0.20033698700343699</v>
      </c>
      <c r="BD903" s="14">
        <v>0.21520401470154099</v>
      </c>
      <c r="BE903" s="14"/>
      <c r="BF903" s="14">
        <v>0.16290061748925799</v>
      </c>
      <c r="BG903" s="14">
        <v>0.212691650049293</v>
      </c>
      <c r="BH903" s="14">
        <v>0.23874071402362601</v>
      </c>
      <c r="BI903" s="14">
        <v>0.25282027746875801</v>
      </c>
      <c r="BJ903" s="14"/>
      <c r="BK903" s="14">
        <v>0.14256923392377399</v>
      </c>
      <c r="BL903" s="14">
        <v>0.18263654980024899</v>
      </c>
      <c r="BM903" s="14">
        <v>0.24754918412265001</v>
      </c>
      <c r="BN903" s="14">
        <v>0.24780065384814401</v>
      </c>
      <c r="BO903" s="14"/>
      <c r="BP903" s="14">
        <v>0.217318161272053</v>
      </c>
      <c r="BQ903" s="14">
        <v>0.24177004439178301</v>
      </c>
      <c r="BR903" s="14">
        <v>0.21530033358465001</v>
      </c>
      <c r="BS903" s="14">
        <v>0.125457002556049</v>
      </c>
      <c r="BT903" s="14">
        <v>0.263886747569201</v>
      </c>
    </row>
    <row r="904" spans="2:72" x14ac:dyDescent="0.35">
      <c r="B904" t="s">
        <v>378</v>
      </c>
      <c r="C904" s="14">
        <v>0.146810345645842</v>
      </c>
      <c r="D904" s="14">
        <v>0.122718418130667</v>
      </c>
      <c r="E904" s="14">
        <v>0.17025639329893699</v>
      </c>
      <c r="F904" s="14"/>
      <c r="G904" s="14">
        <v>0.1450116221479</v>
      </c>
      <c r="H904" s="14">
        <v>0.101924397539064</v>
      </c>
      <c r="I904" s="14">
        <v>0.14322187241402301</v>
      </c>
      <c r="J904" s="14">
        <v>0.171598680666703</v>
      </c>
      <c r="K904" s="14">
        <v>0.17393475459095101</v>
      </c>
      <c r="L904" s="14">
        <v>0.14913303296914601</v>
      </c>
      <c r="M904" s="14"/>
      <c r="N904" s="14">
        <v>0.113613717701591</v>
      </c>
      <c r="O904" s="14">
        <v>0.16326354867586201</v>
      </c>
      <c r="P904" s="14">
        <v>0.150631130017019</v>
      </c>
      <c r="Q904" s="14">
        <v>0.16150852364962301</v>
      </c>
      <c r="R904" s="14"/>
      <c r="S904" s="14">
        <v>9.8910073712986699E-2</v>
      </c>
      <c r="T904" s="14">
        <v>0.16935838897885899</v>
      </c>
      <c r="U904" s="14">
        <v>0.154041429771445</v>
      </c>
      <c r="V904" s="14">
        <v>0.15179707685695601</v>
      </c>
      <c r="W904" s="14">
        <v>0.14515287046132599</v>
      </c>
      <c r="X904" s="14">
        <v>0.14505151494943999</v>
      </c>
      <c r="Y904" s="14">
        <v>0.180098822309601</v>
      </c>
      <c r="Z904" s="14">
        <v>0.15482674536150301</v>
      </c>
      <c r="AA904" s="14">
        <v>0.13645282674096701</v>
      </c>
      <c r="AB904" s="14">
        <v>0.16622033559659299</v>
      </c>
      <c r="AC904" s="14">
        <v>0.15306232291156699</v>
      </c>
      <c r="AD904" s="14">
        <v>0.117226837868114</v>
      </c>
      <c r="AE904" s="14"/>
      <c r="AF904" s="14">
        <v>0.16857284848807999</v>
      </c>
      <c r="AG904" s="14">
        <v>0.15382084779058999</v>
      </c>
      <c r="AH904" s="14">
        <v>0.13824030943086499</v>
      </c>
      <c r="AI904" s="14">
        <v>0.117918074370568</v>
      </c>
      <c r="AJ904" s="14">
        <v>3.84002908061385E-2</v>
      </c>
      <c r="AK904" s="14"/>
      <c r="AL904" s="14">
        <v>0.21371578231904501</v>
      </c>
      <c r="AM904" s="14">
        <v>0.18406323409233599</v>
      </c>
      <c r="AN904" s="14">
        <v>0.19307973514513899</v>
      </c>
      <c r="AO904" s="14">
        <v>0.13742549864510201</v>
      </c>
      <c r="AP904" s="14">
        <v>0.14773318473696101</v>
      </c>
      <c r="AQ904" s="14">
        <v>0.13502634141879999</v>
      </c>
      <c r="AR904" s="14">
        <v>0.158846469251995</v>
      </c>
      <c r="AS904" s="14">
        <v>0.163336838648456</v>
      </c>
      <c r="AT904" s="14">
        <v>0.16938814175609901</v>
      </c>
      <c r="AU904" s="14">
        <v>0.14446238602011799</v>
      </c>
      <c r="AV904" s="14">
        <v>0.12760691004060401</v>
      </c>
      <c r="AW904" s="14">
        <v>0.13509068098003099</v>
      </c>
      <c r="AX904" s="14">
        <v>0.151338470549782</v>
      </c>
      <c r="AY904" s="14">
        <v>0.13411982853815299</v>
      </c>
      <c r="AZ904" s="14">
        <v>8.0779545946208606E-2</v>
      </c>
      <c r="BA904" s="14">
        <v>6.9807207778546099E-2</v>
      </c>
      <c r="BB904" s="14"/>
      <c r="BC904" s="14">
        <v>0.106279256264782</v>
      </c>
      <c r="BD904" s="14">
        <v>0.16457266090365</v>
      </c>
      <c r="BE904" s="14"/>
      <c r="BF904" s="14">
        <v>0.11782076053669099</v>
      </c>
      <c r="BG904" s="14">
        <v>0.15876304992804899</v>
      </c>
      <c r="BH904" s="14">
        <v>0.15754602878187701</v>
      </c>
      <c r="BI904" s="14">
        <v>0.157357843269117</v>
      </c>
      <c r="BJ904" s="14"/>
      <c r="BK904" s="14">
        <v>7.9611676626369199E-2</v>
      </c>
      <c r="BL904" s="14">
        <v>0.125991756720405</v>
      </c>
      <c r="BM904" s="14">
        <v>0.184672008188735</v>
      </c>
      <c r="BN904" s="14">
        <v>0.17515268123022601</v>
      </c>
      <c r="BO904" s="14"/>
      <c r="BP904" s="14">
        <v>0.15075566684085301</v>
      </c>
      <c r="BQ904" s="14">
        <v>0.13911846816106699</v>
      </c>
      <c r="BR904" s="14">
        <v>0.14935558734266599</v>
      </c>
      <c r="BS904" s="14">
        <v>7.5590032672142204E-2</v>
      </c>
      <c r="BT904" s="14">
        <v>0.21387823698184399</v>
      </c>
    </row>
    <row r="905" spans="2:72" x14ac:dyDescent="0.35">
      <c r="B905" t="s">
        <v>379</v>
      </c>
      <c r="C905" s="14">
        <v>0.12794974797462</v>
      </c>
      <c r="D905" s="14">
        <v>6.81700712846212E-2</v>
      </c>
      <c r="E905" s="14">
        <v>0.18486007697634499</v>
      </c>
      <c r="F905" s="14"/>
      <c r="G905" s="14">
        <v>0.10704365102729201</v>
      </c>
      <c r="H905" s="14">
        <v>9.22740996147738E-2</v>
      </c>
      <c r="I905" s="14">
        <v>0.12758036764473801</v>
      </c>
      <c r="J905" s="14">
        <v>0.155730045020088</v>
      </c>
      <c r="K905" s="14">
        <v>0.15137582332601701</v>
      </c>
      <c r="L905" s="14">
        <v>0.132867127015112</v>
      </c>
      <c r="M905" s="14"/>
      <c r="N905" s="14">
        <v>7.8375589954771299E-2</v>
      </c>
      <c r="O905" s="14">
        <v>0.132836812767444</v>
      </c>
      <c r="P905" s="14">
        <v>0.12686320296935</v>
      </c>
      <c r="Q905" s="14">
        <v>0.17688720763663399</v>
      </c>
      <c r="R905" s="14"/>
      <c r="S905" s="14">
        <v>7.2789162892902895E-2</v>
      </c>
      <c r="T905" s="14">
        <v>0.13261543388085301</v>
      </c>
      <c r="U905" s="14">
        <v>0.1467564084205</v>
      </c>
      <c r="V905" s="14">
        <v>0.12759409282946901</v>
      </c>
      <c r="W905" s="14">
        <v>0.150774151573592</v>
      </c>
      <c r="X905" s="14">
        <v>0.130251819042975</v>
      </c>
      <c r="Y905" s="14">
        <v>0.15288716926823601</v>
      </c>
      <c r="Z905" s="14">
        <v>0.13936170780819801</v>
      </c>
      <c r="AA905" s="14">
        <v>0.121520243939661</v>
      </c>
      <c r="AB905" s="14">
        <v>0.13223097130046099</v>
      </c>
      <c r="AC905" s="14">
        <v>0.17015076159136999</v>
      </c>
      <c r="AD905" s="14">
        <v>0.114524774386527</v>
      </c>
      <c r="AE905" s="14"/>
      <c r="AF905" s="14">
        <v>0.16967705455703699</v>
      </c>
      <c r="AG905" s="14">
        <v>0.14330782694486499</v>
      </c>
      <c r="AH905" s="14">
        <v>0.103339537062566</v>
      </c>
      <c r="AI905" s="14">
        <v>6.5637733816131597E-2</v>
      </c>
      <c r="AJ905" s="14">
        <v>2.9676203919872499E-2</v>
      </c>
      <c r="AK905" s="14"/>
      <c r="AL905" s="14">
        <v>0.24946200271462701</v>
      </c>
      <c r="AM905" s="14">
        <v>0.173082821306274</v>
      </c>
      <c r="AN905" s="14">
        <v>0.193548961011172</v>
      </c>
      <c r="AO905" s="14">
        <v>0.18799826494417299</v>
      </c>
      <c r="AP905" s="14">
        <v>0.14915253659321301</v>
      </c>
      <c r="AQ905" s="14">
        <v>0.14213655854749299</v>
      </c>
      <c r="AR905" s="14">
        <v>0.137879353039637</v>
      </c>
      <c r="AS905" s="14">
        <v>0.128206514234391</v>
      </c>
      <c r="AT905" s="14">
        <v>0.110207353560436</v>
      </c>
      <c r="AU905" s="14">
        <v>0.11956603463946799</v>
      </c>
      <c r="AV905" s="14">
        <v>9.2776442064857106E-2</v>
      </c>
      <c r="AW905" s="14">
        <v>0.102800736463406</v>
      </c>
      <c r="AX905" s="14">
        <v>8.2569988010953499E-2</v>
      </c>
      <c r="AY905" s="14">
        <v>9.7755187349996303E-2</v>
      </c>
      <c r="AZ905" s="14">
        <v>3.7878861462749498E-2</v>
      </c>
      <c r="BA905" s="14">
        <v>2.8433326396922001E-2</v>
      </c>
      <c r="BB905" s="14"/>
      <c r="BC905" s="14">
        <v>8.80977361413183E-2</v>
      </c>
      <c r="BD905" s="14">
        <v>0.145414464779685</v>
      </c>
      <c r="BE905" s="14"/>
      <c r="BF905" s="14">
        <v>6.14010229195876E-2</v>
      </c>
      <c r="BG905" s="14">
        <v>0.110211422543573</v>
      </c>
      <c r="BH905" s="14">
        <v>0.163667403501604</v>
      </c>
      <c r="BI905" s="14">
        <v>0.24590460512152901</v>
      </c>
      <c r="BJ905" s="14"/>
      <c r="BK905" s="14">
        <v>2.1760585376222101E-2</v>
      </c>
      <c r="BL905" s="14">
        <v>4.8559337733303898E-2</v>
      </c>
      <c r="BM905" s="14">
        <v>0.12670755835647801</v>
      </c>
      <c r="BN905" s="14">
        <v>0.31239265436194702</v>
      </c>
      <c r="BO905" s="14"/>
      <c r="BP905" s="14">
        <v>0.10719730764941</v>
      </c>
      <c r="BQ905" s="14">
        <v>6.6038901572770106E-2</v>
      </c>
      <c r="BR905" s="14">
        <v>7.2933469991976793E-2</v>
      </c>
      <c r="BS905" s="14">
        <v>2.9326532169694199E-2</v>
      </c>
      <c r="BT905" s="14">
        <v>0.297694824078649</v>
      </c>
    </row>
    <row r="906" spans="2:72" x14ac:dyDescent="0.35">
      <c r="B906" t="s">
        <v>102</v>
      </c>
      <c r="C906" s="14">
        <v>1.6001051562491399E-2</v>
      </c>
      <c r="D906" s="14">
        <v>1.6827298555851598E-2</v>
      </c>
      <c r="E906" s="14">
        <v>1.5266044010683899E-2</v>
      </c>
      <c r="F906" s="14"/>
      <c r="G906" s="14">
        <v>1.84257655108853E-2</v>
      </c>
      <c r="H906" s="14">
        <v>1.80410112155347E-2</v>
      </c>
      <c r="I906" s="14">
        <v>1.7065850702482298E-2</v>
      </c>
      <c r="J906" s="14">
        <v>1.6532196788101201E-2</v>
      </c>
      <c r="K906" s="14">
        <v>1.48220394391514E-2</v>
      </c>
      <c r="L906" s="14">
        <v>1.2227735119924E-2</v>
      </c>
      <c r="M906" s="14"/>
      <c r="N906" s="14">
        <v>9.6578522168035297E-3</v>
      </c>
      <c r="O906" s="14">
        <v>1.6542206079265501E-2</v>
      </c>
      <c r="P906" s="14">
        <v>9.7928261388660204E-3</v>
      </c>
      <c r="Q906" s="14">
        <v>2.7460500022582501E-2</v>
      </c>
      <c r="R906" s="14"/>
      <c r="S906" s="14">
        <v>1.15090993303849E-2</v>
      </c>
      <c r="T906" s="14">
        <v>1.67368545743748E-2</v>
      </c>
      <c r="U906" s="14">
        <v>2.6387200440905E-2</v>
      </c>
      <c r="V906" s="14">
        <v>1.42565244677631E-2</v>
      </c>
      <c r="W906" s="14">
        <v>1.6370735813353399E-2</v>
      </c>
      <c r="X906" s="14">
        <v>1.9365942704890199E-2</v>
      </c>
      <c r="Y906" s="14">
        <v>1.8816837822127098E-2</v>
      </c>
      <c r="Z906" s="14">
        <v>4.8486501509702497E-3</v>
      </c>
      <c r="AA906" s="14">
        <v>1.7454072949159401E-2</v>
      </c>
      <c r="AB906" s="14">
        <v>8.5466554846037705E-3</v>
      </c>
      <c r="AC906" s="14">
        <v>1.5862762823885601E-2</v>
      </c>
      <c r="AD906" s="14">
        <v>2.5000089202208298E-2</v>
      </c>
      <c r="AE906" s="14"/>
      <c r="AF906" s="14">
        <v>2.8175871745395299E-2</v>
      </c>
      <c r="AG906" s="14">
        <v>1.4678807126559E-2</v>
      </c>
      <c r="AH906" s="14">
        <v>9.9896593704311004E-3</v>
      </c>
      <c r="AI906" s="14">
        <v>5.1259968314405196E-3</v>
      </c>
      <c r="AJ906" s="14">
        <v>1.1545461007981201E-2</v>
      </c>
      <c r="AK906" s="14"/>
      <c r="AL906" s="14">
        <v>0.10614776802026001</v>
      </c>
      <c r="AM906" s="14">
        <v>4.29577547697658E-2</v>
      </c>
      <c r="AN906" s="14">
        <v>1.48837307698745E-2</v>
      </c>
      <c r="AO906" s="14">
        <v>2.6634718542796199E-2</v>
      </c>
      <c r="AP906" s="14">
        <v>2.4563722480066601E-2</v>
      </c>
      <c r="AQ906" s="14">
        <v>1.42992120966601E-2</v>
      </c>
      <c r="AR906" s="14">
        <v>5.1990852351673699E-3</v>
      </c>
      <c r="AS906" s="14">
        <v>9.4949728570036408E-3</v>
      </c>
      <c r="AT906" s="14">
        <v>1.5604211052197E-2</v>
      </c>
      <c r="AU906" s="14">
        <v>1.1028607725428701E-2</v>
      </c>
      <c r="AV906" s="14">
        <v>1.17122301299088E-2</v>
      </c>
      <c r="AW906" s="14">
        <v>6.4470240317459002E-3</v>
      </c>
      <c r="AX906" s="14">
        <v>8.2168220630472605E-3</v>
      </c>
      <c r="AY906" s="14">
        <v>0</v>
      </c>
      <c r="AZ906" s="14">
        <v>1.47746359102492E-2</v>
      </c>
      <c r="BA906" s="14">
        <v>7.8895470248750797E-3</v>
      </c>
      <c r="BB906" s="14"/>
      <c r="BC906" s="14">
        <v>8.1498183483695308E-3</v>
      </c>
      <c r="BD906" s="14">
        <v>1.9441770320398202E-2</v>
      </c>
      <c r="BE906" s="14"/>
      <c r="BF906" s="14">
        <v>6.2088998814920004E-3</v>
      </c>
      <c r="BG906" s="14">
        <v>7.7606170350495596E-3</v>
      </c>
      <c r="BH906" s="14">
        <v>1.25916974815731E-2</v>
      </c>
      <c r="BI906" s="14">
        <v>6.4859616605092194E-2</v>
      </c>
      <c r="BJ906" s="14"/>
      <c r="BK906" s="14">
        <v>4.1989136676559699E-3</v>
      </c>
      <c r="BL906" s="14">
        <v>3.9148180563894699E-3</v>
      </c>
      <c r="BM906" s="14">
        <v>1.1245208397915299E-2</v>
      </c>
      <c r="BN906" s="14">
        <v>4.6843058964149697E-2</v>
      </c>
      <c r="BO906" s="14"/>
      <c r="BP906" s="14">
        <v>8.9081482889416096E-3</v>
      </c>
      <c r="BQ906" s="14">
        <v>9.3824163779209196E-3</v>
      </c>
      <c r="BR906" s="14">
        <v>7.1315215685556601E-3</v>
      </c>
      <c r="BS906" s="14">
        <v>3.3717678574711001E-3</v>
      </c>
      <c r="BT906" s="14">
        <v>4.1494953793351198E-2</v>
      </c>
    </row>
    <row r="907" spans="2:72" x14ac:dyDescent="0.35">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row>
    <row r="908" spans="2:72" x14ac:dyDescent="0.35">
      <c r="B908" s="6" t="s">
        <v>388</v>
      </c>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row>
    <row r="909" spans="2:72" x14ac:dyDescent="0.35">
      <c r="B909" s="21" t="s">
        <v>106</v>
      </c>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row>
    <row r="910" spans="2:72" x14ac:dyDescent="0.35">
      <c r="B910" t="s">
        <v>381</v>
      </c>
      <c r="C910" s="14">
        <v>0.17434321590836499</v>
      </c>
      <c r="D910" s="14">
        <v>0.21551483807378999</v>
      </c>
      <c r="E910" s="14">
        <v>0.13420732868052401</v>
      </c>
      <c r="F910" s="14"/>
      <c r="G910" s="14">
        <v>0.20627394209298699</v>
      </c>
      <c r="H910" s="14">
        <v>0.24120915637412199</v>
      </c>
      <c r="I910" s="14">
        <v>0.207225654600731</v>
      </c>
      <c r="J910" s="14">
        <v>0.13375991337955301</v>
      </c>
      <c r="K910" s="14">
        <v>0.12627866308920299</v>
      </c>
      <c r="L910" s="14">
        <v>0.13717956725956301</v>
      </c>
      <c r="M910" s="14"/>
      <c r="N910" s="14">
        <v>0.29545919479161797</v>
      </c>
      <c r="O910" s="14">
        <v>0.147982056751751</v>
      </c>
      <c r="P910" s="14">
        <v>0.14289215033144201</v>
      </c>
      <c r="Q910" s="14">
        <v>0.100245035538071</v>
      </c>
      <c r="R910" s="14"/>
      <c r="S910" s="14">
        <v>0.26653282642931903</v>
      </c>
      <c r="T910" s="14">
        <v>0.14358118516674701</v>
      </c>
      <c r="U910" s="14">
        <v>0.15775490836587</v>
      </c>
      <c r="V910" s="14">
        <v>0.13388890785546501</v>
      </c>
      <c r="W910" s="14">
        <v>0.154153055931887</v>
      </c>
      <c r="X910" s="14">
        <v>0.16877976266306199</v>
      </c>
      <c r="Y910" s="14">
        <v>0.154565278839215</v>
      </c>
      <c r="Z910" s="14">
        <v>0.162952673354746</v>
      </c>
      <c r="AA910" s="14">
        <v>0.18215944041298199</v>
      </c>
      <c r="AB910" s="14">
        <v>0.16666515254877201</v>
      </c>
      <c r="AC910" s="14">
        <v>0.151426669009255</v>
      </c>
      <c r="AD910" s="14">
        <v>0.207478768407408</v>
      </c>
      <c r="AE910" s="14"/>
      <c r="AF910" s="14">
        <v>8.30412860756361E-2</v>
      </c>
      <c r="AG910" s="14">
        <v>0.12844153021673199</v>
      </c>
      <c r="AH910" s="14">
        <v>0.22922082030646801</v>
      </c>
      <c r="AI910" s="14">
        <v>0.30955786819203801</v>
      </c>
      <c r="AJ910" s="14">
        <v>0.45902838623856201</v>
      </c>
      <c r="AK910" s="14"/>
      <c r="AL910" s="14">
        <v>2.40051253027114E-2</v>
      </c>
      <c r="AM910" s="14">
        <v>0.13615362135758599</v>
      </c>
      <c r="AN910" s="14">
        <v>9.6190798729427401E-2</v>
      </c>
      <c r="AO910" s="14">
        <v>0.11466967896673</v>
      </c>
      <c r="AP910" s="14">
        <v>0.11756702821127001</v>
      </c>
      <c r="AQ910" s="14">
        <v>0.124658010712064</v>
      </c>
      <c r="AR910" s="14">
        <v>0.13950775182667999</v>
      </c>
      <c r="AS910" s="14">
        <v>0.14807690950074101</v>
      </c>
      <c r="AT910" s="14">
        <v>0.15987276147221</v>
      </c>
      <c r="AU910" s="14">
        <v>0.20528036473064101</v>
      </c>
      <c r="AV910" s="14">
        <v>0.18557377045659701</v>
      </c>
      <c r="AW910" s="14">
        <v>0.231184057061017</v>
      </c>
      <c r="AX910" s="14">
        <v>0.231502385806197</v>
      </c>
      <c r="AY910" s="14">
        <v>0.31177401759992002</v>
      </c>
      <c r="AZ910" s="14">
        <v>0.30801168825048197</v>
      </c>
      <c r="BA910" s="14">
        <v>0.42929810390566803</v>
      </c>
      <c r="BB910" s="14"/>
      <c r="BC910" s="14">
        <v>0.24996565087134101</v>
      </c>
      <c r="BD910" s="14">
        <v>0.14120249477583299</v>
      </c>
      <c r="BE910" s="14"/>
      <c r="BF910" s="14">
        <v>0.26135573273795298</v>
      </c>
      <c r="BG910" s="14">
        <v>0.17308212583746299</v>
      </c>
      <c r="BH910" s="14">
        <v>0.13151126266014301</v>
      </c>
      <c r="BI910" s="14">
        <v>7.5051010382635897E-2</v>
      </c>
      <c r="BJ910" s="14"/>
      <c r="BK910" s="14">
        <v>0.32541688805035301</v>
      </c>
      <c r="BL910" s="14">
        <v>0.22921717589210799</v>
      </c>
      <c r="BM910" s="14">
        <v>0.12796306553269701</v>
      </c>
      <c r="BN910" s="14">
        <v>4.0432758228374499E-2</v>
      </c>
      <c r="BO910" s="14"/>
      <c r="BP910" s="14">
        <v>0.16446267844204501</v>
      </c>
      <c r="BQ910" s="14">
        <v>0.132492544618662</v>
      </c>
      <c r="BR910" s="14">
        <v>0.132261848620601</v>
      </c>
      <c r="BS910" s="14">
        <v>0.37940683599653202</v>
      </c>
      <c r="BT910" s="14">
        <v>3.2667510694019603E-2</v>
      </c>
    </row>
    <row r="911" spans="2:72" x14ac:dyDescent="0.35">
      <c r="B911" t="s">
        <v>382</v>
      </c>
      <c r="C911" s="14">
        <v>0.28540907750939098</v>
      </c>
      <c r="D911" s="14">
        <v>0.318960823939341</v>
      </c>
      <c r="E911" s="14">
        <v>0.253445373855262</v>
      </c>
      <c r="F911" s="14"/>
      <c r="G911" s="14">
        <v>0.31192064476484299</v>
      </c>
      <c r="H911" s="14">
        <v>0.32089374181665797</v>
      </c>
      <c r="I911" s="14">
        <v>0.28089004408162699</v>
      </c>
      <c r="J911" s="14">
        <v>0.272337931098588</v>
      </c>
      <c r="K911" s="14">
        <v>0.24078252069287501</v>
      </c>
      <c r="L911" s="14">
        <v>0.28319419549140901</v>
      </c>
      <c r="M911" s="14"/>
      <c r="N911" s="14">
        <v>0.29811988690206598</v>
      </c>
      <c r="O911" s="14">
        <v>0.30479150175807701</v>
      </c>
      <c r="P911" s="14">
        <v>0.306979244770613</v>
      </c>
      <c r="Q911" s="14">
        <v>0.23388384224591099</v>
      </c>
      <c r="R911" s="14"/>
      <c r="S911" s="14">
        <v>0.29715921772658699</v>
      </c>
      <c r="T911" s="14">
        <v>0.28534688296808802</v>
      </c>
      <c r="U911" s="14">
        <v>0.260669938633388</v>
      </c>
      <c r="V911" s="14">
        <v>0.32360337585680399</v>
      </c>
      <c r="W911" s="14">
        <v>0.26199731691759598</v>
      </c>
      <c r="X911" s="14">
        <v>0.28376694542412401</v>
      </c>
      <c r="Y911" s="14">
        <v>0.26192165060616202</v>
      </c>
      <c r="Z911" s="14">
        <v>0.299895027535379</v>
      </c>
      <c r="AA911" s="14">
        <v>0.29739538348030797</v>
      </c>
      <c r="AB911" s="14">
        <v>0.29343018866923398</v>
      </c>
      <c r="AC911" s="14">
        <v>0.25687684461974097</v>
      </c>
      <c r="AD911" s="14">
        <v>0.264588202453379</v>
      </c>
      <c r="AE911" s="14"/>
      <c r="AF911" s="14">
        <v>0.241698828731679</v>
      </c>
      <c r="AG911" s="14">
        <v>0.29183493813602002</v>
      </c>
      <c r="AH911" s="14">
        <v>0.31877336938822798</v>
      </c>
      <c r="AI911" s="14">
        <v>0.32362840932231102</v>
      </c>
      <c r="AJ911" s="14">
        <v>0.283455773825391</v>
      </c>
      <c r="AK911" s="14"/>
      <c r="AL911" s="14">
        <v>0.20469997418269201</v>
      </c>
      <c r="AM911" s="14">
        <v>0.19243394576984199</v>
      </c>
      <c r="AN911" s="14">
        <v>0.19441516168383699</v>
      </c>
      <c r="AO911" s="14">
        <v>0.215227443565285</v>
      </c>
      <c r="AP911" s="14">
        <v>0.240864162488341</v>
      </c>
      <c r="AQ911" s="14">
        <v>0.31027894074710499</v>
      </c>
      <c r="AR911" s="14">
        <v>0.30281659584408999</v>
      </c>
      <c r="AS911" s="14">
        <v>0.292894006966397</v>
      </c>
      <c r="AT911" s="14">
        <v>0.31528133365643601</v>
      </c>
      <c r="AU911" s="14">
        <v>0.29698126157233801</v>
      </c>
      <c r="AV911" s="14">
        <v>0.35438088877752699</v>
      </c>
      <c r="AW911" s="14">
        <v>0.296709896691144</v>
      </c>
      <c r="AX911" s="14">
        <v>0.34041067135127601</v>
      </c>
      <c r="AY911" s="14">
        <v>0.26407726857663699</v>
      </c>
      <c r="AZ911" s="14">
        <v>0.391026545330669</v>
      </c>
      <c r="BA911" s="14">
        <v>0.331306932964614</v>
      </c>
      <c r="BB911" s="14"/>
      <c r="BC911" s="14">
        <v>0.32785012725967</v>
      </c>
      <c r="BD911" s="14">
        <v>0.26680974260256701</v>
      </c>
      <c r="BE911" s="14"/>
      <c r="BF911" s="14">
        <v>0.35037022442832999</v>
      </c>
      <c r="BG911" s="14">
        <v>0.29854189365643302</v>
      </c>
      <c r="BH911" s="14">
        <v>0.24280554819957201</v>
      </c>
      <c r="BI911" s="14">
        <v>0.196236595348388</v>
      </c>
      <c r="BJ911" s="14"/>
      <c r="BK911" s="14">
        <v>0.40208243785275699</v>
      </c>
      <c r="BL911" s="14">
        <v>0.367633198653258</v>
      </c>
      <c r="BM911" s="14">
        <v>0.26049816474612297</v>
      </c>
      <c r="BN911" s="14">
        <v>0.12996248954308201</v>
      </c>
      <c r="BO911" s="14"/>
      <c r="BP911" s="14">
        <v>0.31570337901814399</v>
      </c>
      <c r="BQ911" s="14">
        <v>0.347224269231447</v>
      </c>
      <c r="BR911" s="14">
        <v>0.32198429688909702</v>
      </c>
      <c r="BS911" s="14">
        <v>0.36474835877717898</v>
      </c>
      <c r="BT911" s="14">
        <v>0.13261538418432001</v>
      </c>
    </row>
    <row r="912" spans="2:72" x14ac:dyDescent="0.35">
      <c r="B912" t="s">
        <v>383</v>
      </c>
      <c r="C912" s="14">
        <v>0.32735867974552701</v>
      </c>
      <c r="D912" s="14">
        <v>0.30601428045901302</v>
      </c>
      <c r="E912" s="14">
        <v>0.34838604916377103</v>
      </c>
      <c r="F912" s="14"/>
      <c r="G912" s="14">
        <v>0.28269189915180698</v>
      </c>
      <c r="H912" s="14">
        <v>0.26675828654692701</v>
      </c>
      <c r="I912" s="14">
        <v>0.29426677371807902</v>
      </c>
      <c r="J912" s="14">
        <v>0.34563369255367998</v>
      </c>
      <c r="K912" s="14">
        <v>0.401305323316831</v>
      </c>
      <c r="L912" s="14">
        <v>0.36878198976318599</v>
      </c>
      <c r="M912" s="14"/>
      <c r="N912" s="14">
        <v>0.25918151346525498</v>
      </c>
      <c r="O912" s="14">
        <v>0.33777133821803901</v>
      </c>
      <c r="P912" s="14">
        <v>0.34961898085084397</v>
      </c>
      <c r="Q912" s="14">
        <v>0.36824508900383501</v>
      </c>
      <c r="R912" s="14"/>
      <c r="S912" s="14">
        <v>0.284895747581347</v>
      </c>
      <c r="T912" s="14">
        <v>0.33716472172280998</v>
      </c>
      <c r="U912" s="14">
        <v>0.34877376914903002</v>
      </c>
      <c r="V912" s="14">
        <v>0.32484935064283799</v>
      </c>
      <c r="W912" s="14">
        <v>0.36158046025301699</v>
      </c>
      <c r="X912" s="14">
        <v>0.32766011763328801</v>
      </c>
      <c r="Y912" s="14">
        <v>0.34165141738250798</v>
      </c>
      <c r="Z912" s="14">
        <v>0.318718949439185</v>
      </c>
      <c r="AA912" s="14">
        <v>0.30471548948893701</v>
      </c>
      <c r="AB912" s="14">
        <v>0.32916046480779498</v>
      </c>
      <c r="AC912" s="14">
        <v>0.36277530205771602</v>
      </c>
      <c r="AD912" s="14">
        <v>0.34473273291602302</v>
      </c>
      <c r="AE912" s="14"/>
      <c r="AF912" s="14">
        <v>0.38673107649905603</v>
      </c>
      <c r="AG912" s="14">
        <v>0.35153424028407099</v>
      </c>
      <c r="AH912" s="14">
        <v>0.28694360630905302</v>
      </c>
      <c r="AI912" s="14">
        <v>0.24184447926039901</v>
      </c>
      <c r="AJ912" s="14">
        <v>0.20676320079070701</v>
      </c>
      <c r="AK912" s="14"/>
      <c r="AL912" s="14">
        <v>0.28246491752539199</v>
      </c>
      <c r="AM912" s="14">
        <v>0.34867427886146601</v>
      </c>
      <c r="AN912" s="14">
        <v>0.415966712454715</v>
      </c>
      <c r="AO912" s="14">
        <v>0.35929269304332501</v>
      </c>
      <c r="AP912" s="14">
        <v>0.39310206419516702</v>
      </c>
      <c r="AQ912" s="14">
        <v>0.34422502645437902</v>
      </c>
      <c r="AR912" s="14">
        <v>0.34671674241036998</v>
      </c>
      <c r="AS912" s="14">
        <v>0.361672139372545</v>
      </c>
      <c r="AT912" s="14">
        <v>0.32097220891991501</v>
      </c>
      <c r="AU912" s="14">
        <v>0.32732996345754301</v>
      </c>
      <c r="AV912" s="14">
        <v>0.29319672656450002</v>
      </c>
      <c r="AW912" s="14">
        <v>0.27464369081115703</v>
      </c>
      <c r="AX912" s="14">
        <v>0.28973315003445299</v>
      </c>
      <c r="AY912" s="14">
        <v>0.29037134325305203</v>
      </c>
      <c r="AZ912" s="14">
        <v>0.21926781707937301</v>
      </c>
      <c r="BA912" s="14">
        <v>0.172652712910071</v>
      </c>
      <c r="BB912" s="14"/>
      <c r="BC912" s="14">
        <v>0.270765376432899</v>
      </c>
      <c r="BD912" s="14">
        <v>0.35216008800447601</v>
      </c>
      <c r="BE912" s="14"/>
      <c r="BF912" s="14">
        <v>0.27674239178337701</v>
      </c>
      <c r="BG912" s="14">
        <v>0.34716757031534501</v>
      </c>
      <c r="BH912" s="14">
        <v>0.360012284048077</v>
      </c>
      <c r="BI912" s="14">
        <v>0.32104535188395</v>
      </c>
      <c r="BJ912" s="14"/>
      <c r="BK912" s="14">
        <v>0.221222554899629</v>
      </c>
      <c r="BL912" s="14">
        <v>0.294679320637246</v>
      </c>
      <c r="BM912" s="14">
        <v>0.39138716575176402</v>
      </c>
      <c r="BN912" s="14">
        <v>0.36504489083008601</v>
      </c>
      <c r="BO912" s="14"/>
      <c r="BP912" s="14">
        <v>0.33098526243628501</v>
      </c>
      <c r="BQ912" s="14">
        <v>0.38601962239495502</v>
      </c>
      <c r="BR912" s="14">
        <v>0.41423492501494802</v>
      </c>
      <c r="BS912" s="14">
        <v>0.205681467567531</v>
      </c>
      <c r="BT912" s="14">
        <v>0.36870349620592702</v>
      </c>
    </row>
    <row r="913" spans="2:72" x14ac:dyDescent="0.35">
      <c r="B913" t="s">
        <v>384</v>
      </c>
      <c r="C913" s="14">
        <v>0.120785017162298</v>
      </c>
      <c r="D913" s="14">
        <v>9.4921306189663199E-2</v>
      </c>
      <c r="E913" s="14">
        <v>0.14583356124459701</v>
      </c>
      <c r="F913" s="14"/>
      <c r="G913" s="14">
        <v>0.124603751958148</v>
      </c>
      <c r="H913" s="14">
        <v>9.17681742438783E-2</v>
      </c>
      <c r="I913" s="14">
        <v>0.12147832500905199</v>
      </c>
      <c r="J913" s="14">
        <v>0.13723907394418999</v>
      </c>
      <c r="K913" s="14">
        <v>0.142536705116942</v>
      </c>
      <c r="L913" s="14">
        <v>0.11335645821984899</v>
      </c>
      <c r="M913" s="14"/>
      <c r="N913" s="14">
        <v>8.59061505647533E-2</v>
      </c>
      <c r="O913" s="14">
        <v>0.12579585064784701</v>
      </c>
      <c r="P913" s="14">
        <v>0.114022910212809</v>
      </c>
      <c r="Q913" s="14">
        <v>0.158600070878123</v>
      </c>
      <c r="R913" s="14"/>
      <c r="S913" s="14">
        <v>8.6909346582879299E-2</v>
      </c>
      <c r="T913" s="14">
        <v>0.13678372705866201</v>
      </c>
      <c r="U913" s="14">
        <v>0.12212875302585501</v>
      </c>
      <c r="V913" s="14">
        <v>0.119661650904289</v>
      </c>
      <c r="W913" s="14">
        <v>0.127004400289674</v>
      </c>
      <c r="X913" s="14">
        <v>0.13068317947017699</v>
      </c>
      <c r="Y913" s="14">
        <v>0.124298372157569</v>
      </c>
      <c r="Z913" s="14">
        <v>0.13726878358471201</v>
      </c>
      <c r="AA913" s="14">
        <v>0.130325113264321</v>
      </c>
      <c r="AB913" s="14">
        <v>0.130856066376628</v>
      </c>
      <c r="AC913" s="14">
        <v>0.1025982869196</v>
      </c>
      <c r="AD913" s="14">
        <v>9.8819234678273804E-2</v>
      </c>
      <c r="AE913" s="14"/>
      <c r="AF913" s="14">
        <v>0.148956045866869</v>
      </c>
      <c r="AG913" s="14">
        <v>0.12763501906444899</v>
      </c>
      <c r="AH913" s="14">
        <v>0.10306943319332799</v>
      </c>
      <c r="AI913" s="14">
        <v>8.4631949736082498E-2</v>
      </c>
      <c r="AJ913" s="14">
        <v>3.9207178137358703E-2</v>
      </c>
      <c r="AK913" s="14"/>
      <c r="AL913" s="14">
        <v>0.17364881479002001</v>
      </c>
      <c r="AM913" s="14">
        <v>0.16261912008128199</v>
      </c>
      <c r="AN913" s="14">
        <v>0.16146459712307501</v>
      </c>
      <c r="AO913" s="14">
        <v>0.15922834788239201</v>
      </c>
      <c r="AP913" s="14">
        <v>0.12879512803996801</v>
      </c>
      <c r="AQ913" s="14">
        <v>0.118502168637178</v>
      </c>
      <c r="AR913" s="14">
        <v>0.129117756712987</v>
      </c>
      <c r="AS913" s="14">
        <v>0.124227766751233</v>
      </c>
      <c r="AT913" s="14">
        <v>0.127484928267562</v>
      </c>
      <c r="AU913" s="14">
        <v>9.7065338205676005E-2</v>
      </c>
      <c r="AV913" s="14">
        <v>0.106637508465685</v>
      </c>
      <c r="AW913" s="14">
        <v>0.12975821227381101</v>
      </c>
      <c r="AX913" s="14">
        <v>8.8108474814243096E-2</v>
      </c>
      <c r="AY913" s="14">
        <v>9.3052128747300802E-2</v>
      </c>
      <c r="AZ913" s="14">
        <v>3.8063118692681003E-2</v>
      </c>
      <c r="BA913" s="14">
        <v>4.8160205145717297E-2</v>
      </c>
      <c r="BB913" s="14"/>
      <c r="BC913" s="14">
        <v>8.7272073596275798E-2</v>
      </c>
      <c r="BD913" s="14">
        <v>0.135471705280654</v>
      </c>
      <c r="BE913" s="14"/>
      <c r="BF913" s="14">
        <v>7.6518210899703495E-2</v>
      </c>
      <c r="BG913" s="14">
        <v>0.113926936013532</v>
      </c>
      <c r="BH913" s="14">
        <v>0.15354250263733299</v>
      </c>
      <c r="BI913" s="14">
        <v>0.16884849313400699</v>
      </c>
      <c r="BJ913" s="14"/>
      <c r="BK913" s="14">
        <v>3.6721232703503401E-2</v>
      </c>
      <c r="BL913" s="14">
        <v>8.23357892200869E-2</v>
      </c>
      <c r="BM913" s="14">
        <v>0.145352256909664</v>
      </c>
      <c r="BN913" s="14">
        <v>0.204121039684308</v>
      </c>
      <c r="BO913" s="14"/>
      <c r="BP913" s="14">
        <v>0.12111855615405299</v>
      </c>
      <c r="BQ913" s="14">
        <v>9.0862205002513796E-2</v>
      </c>
      <c r="BR913" s="14">
        <v>7.9767208570454898E-2</v>
      </c>
      <c r="BS913" s="14">
        <v>3.1549164098621602E-2</v>
      </c>
      <c r="BT913" s="14">
        <v>0.23834413275248201</v>
      </c>
    </row>
    <row r="914" spans="2:72" x14ac:dyDescent="0.35">
      <c r="B914" t="s">
        <v>385</v>
      </c>
      <c r="C914" s="14">
        <v>6.8845870932197101E-2</v>
      </c>
      <c r="D914" s="14">
        <v>4.2840303774703797E-2</v>
      </c>
      <c r="E914" s="14">
        <v>9.3532737896121002E-2</v>
      </c>
      <c r="F914" s="14"/>
      <c r="G914" s="14">
        <v>5.3698018952527501E-2</v>
      </c>
      <c r="H914" s="14">
        <v>6.0741164386020001E-2</v>
      </c>
      <c r="I914" s="14">
        <v>7.62149228590802E-2</v>
      </c>
      <c r="J914" s="14">
        <v>8.8662730389963099E-2</v>
      </c>
      <c r="K914" s="14">
        <v>6.3018576149526204E-2</v>
      </c>
      <c r="L914" s="14">
        <v>6.7295977456289693E-2</v>
      </c>
      <c r="M914" s="14"/>
      <c r="N914" s="14">
        <v>4.4719064799847899E-2</v>
      </c>
      <c r="O914" s="14">
        <v>6.1606472363999201E-2</v>
      </c>
      <c r="P914" s="14">
        <v>6.8024444750150501E-2</v>
      </c>
      <c r="Q914" s="14">
        <v>0.103297571904451</v>
      </c>
      <c r="R914" s="14"/>
      <c r="S914" s="14">
        <v>4.5942299032552002E-2</v>
      </c>
      <c r="T914" s="14">
        <v>7.1626094297810902E-2</v>
      </c>
      <c r="U914" s="14">
        <v>7.9627495281167804E-2</v>
      </c>
      <c r="V914" s="14">
        <v>8.0949697204866097E-2</v>
      </c>
      <c r="W914" s="14">
        <v>7.5093625865103306E-2</v>
      </c>
      <c r="X914" s="14">
        <v>6.7112978656840003E-2</v>
      </c>
      <c r="Y914" s="14">
        <v>8.2014063928317393E-2</v>
      </c>
      <c r="Z914" s="14">
        <v>6.0121237432249099E-2</v>
      </c>
      <c r="AA914" s="14">
        <v>6.1079249419180803E-2</v>
      </c>
      <c r="AB914" s="14">
        <v>6.5753478881956304E-2</v>
      </c>
      <c r="AC914" s="14">
        <v>9.77731998955228E-2</v>
      </c>
      <c r="AD914" s="14">
        <v>5.5242463630464998E-2</v>
      </c>
      <c r="AE914" s="14"/>
      <c r="AF914" s="14">
        <v>0.10236548295278</v>
      </c>
      <c r="AG914" s="14">
        <v>7.8085831137807496E-2</v>
      </c>
      <c r="AH914" s="14">
        <v>4.5604052558843797E-2</v>
      </c>
      <c r="AI914" s="14">
        <v>3.6339487768308802E-2</v>
      </c>
      <c r="AJ914" s="14">
        <v>0</v>
      </c>
      <c r="AK914" s="14"/>
      <c r="AL914" s="14">
        <v>0.212648726250176</v>
      </c>
      <c r="AM914" s="14">
        <v>9.5735366701781996E-2</v>
      </c>
      <c r="AN914" s="14">
        <v>0.10714137896986101</v>
      </c>
      <c r="AO914" s="14">
        <v>0.108601416945891</v>
      </c>
      <c r="AP914" s="14">
        <v>9.6843309363696006E-2</v>
      </c>
      <c r="AQ914" s="14">
        <v>8.0687810472564403E-2</v>
      </c>
      <c r="AR914" s="14">
        <v>6.8433024254843294E-2</v>
      </c>
      <c r="AS914" s="14">
        <v>6.1852006506912201E-2</v>
      </c>
      <c r="AT914" s="14">
        <v>5.8993961815756897E-2</v>
      </c>
      <c r="AU914" s="14">
        <v>5.7815735755795898E-2</v>
      </c>
      <c r="AV914" s="14">
        <v>4.38341361590611E-2</v>
      </c>
      <c r="AW914" s="14">
        <v>5.4951874173145003E-2</v>
      </c>
      <c r="AX914" s="14">
        <v>4.2028495930782998E-2</v>
      </c>
      <c r="AY914" s="14">
        <v>3.58998772015807E-2</v>
      </c>
      <c r="AZ914" s="14">
        <v>2.4133591440561299E-2</v>
      </c>
      <c r="BA914" s="14">
        <v>8.54965849575068E-3</v>
      </c>
      <c r="BB914" s="14"/>
      <c r="BC914" s="14">
        <v>5.47668261813107E-2</v>
      </c>
      <c r="BD914" s="14">
        <v>7.5015861307804799E-2</v>
      </c>
      <c r="BE914" s="14"/>
      <c r="BF914" s="14">
        <v>2.3149264012876401E-2</v>
      </c>
      <c r="BG914" s="14">
        <v>5.3528093175190701E-2</v>
      </c>
      <c r="BH914" s="14">
        <v>9.1658424272046499E-2</v>
      </c>
      <c r="BI914" s="14">
        <v>0.161249608640604</v>
      </c>
      <c r="BJ914" s="14"/>
      <c r="BK914" s="14">
        <v>6.61340271575652E-3</v>
      </c>
      <c r="BL914" s="14">
        <v>1.5537568247825401E-2</v>
      </c>
      <c r="BM914" s="14">
        <v>5.8965711635215301E-2</v>
      </c>
      <c r="BN914" s="14">
        <v>0.197708045089319</v>
      </c>
      <c r="BO914" s="14"/>
      <c r="BP914" s="14">
        <v>5.6250441084241598E-2</v>
      </c>
      <c r="BQ914" s="14">
        <v>2.4144174540025602E-2</v>
      </c>
      <c r="BR914" s="14">
        <v>2.5615868095169601E-2</v>
      </c>
      <c r="BS914" s="14">
        <v>1.2363335163824899E-2</v>
      </c>
      <c r="BT914" s="14">
        <v>0.176879490097515</v>
      </c>
    </row>
    <row r="915" spans="2:72" x14ac:dyDescent="0.35">
      <c r="B915" t="s">
        <v>102</v>
      </c>
      <c r="C915" s="14">
        <v>2.3258138742221698E-2</v>
      </c>
      <c r="D915" s="14">
        <v>2.17484475634885E-2</v>
      </c>
      <c r="E915" s="14">
        <v>2.4594949159725099E-2</v>
      </c>
      <c r="F915" s="14"/>
      <c r="G915" s="14">
        <v>2.08117430796881E-2</v>
      </c>
      <c r="H915" s="14">
        <v>1.8629476632395399E-2</v>
      </c>
      <c r="I915" s="14">
        <v>1.9924279731430499E-2</v>
      </c>
      <c r="J915" s="14">
        <v>2.2366658634026499E-2</v>
      </c>
      <c r="K915" s="14">
        <v>2.60782116346235E-2</v>
      </c>
      <c r="L915" s="14">
        <v>3.01918118097039E-2</v>
      </c>
      <c r="M915" s="14"/>
      <c r="N915" s="14">
        <v>1.6614189476459099E-2</v>
      </c>
      <c r="O915" s="14">
        <v>2.2052780260286099E-2</v>
      </c>
      <c r="P915" s="14">
        <v>1.8462269084140899E-2</v>
      </c>
      <c r="Q915" s="14">
        <v>3.5728390429608903E-2</v>
      </c>
      <c r="R915" s="14"/>
      <c r="S915" s="14">
        <v>1.85605626473162E-2</v>
      </c>
      <c r="T915" s="14">
        <v>2.54973887858824E-2</v>
      </c>
      <c r="U915" s="14">
        <v>3.10451355446896E-2</v>
      </c>
      <c r="V915" s="14">
        <v>1.7047017535737799E-2</v>
      </c>
      <c r="W915" s="14">
        <v>2.0171140742722499E-2</v>
      </c>
      <c r="X915" s="14">
        <v>2.1997016152509499E-2</v>
      </c>
      <c r="Y915" s="14">
        <v>3.5549217086227602E-2</v>
      </c>
      <c r="Z915" s="14">
        <v>2.1043328653728901E-2</v>
      </c>
      <c r="AA915" s="14">
        <v>2.4325323934271701E-2</v>
      </c>
      <c r="AB915" s="14">
        <v>1.41346487156146E-2</v>
      </c>
      <c r="AC915" s="14">
        <v>2.8549697498166E-2</v>
      </c>
      <c r="AD915" s="14">
        <v>2.9138597914451E-2</v>
      </c>
      <c r="AE915" s="14"/>
      <c r="AF915" s="14">
        <v>3.7207279873980197E-2</v>
      </c>
      <c r="AG915" s="14">
        <v>2.24684411609192E-2</v>
      </c>
      <c r="AH915" s="14">
        <v>1.6388718244078799E-2</v>
      </c>
      <c r="AI915" s="14">
        <v>3.9978057208608902E-3</v>
      </c>
      <c r="AJ915" s="14">
        <v>1.1545461007981201E-2</v>
      </c>
      <c r="AK915" s="14"/>
      <c r="AL915" s="14">
        <v>0.102532441949009</v>
      </c>
      <c r="AM915" s="14">
        <v>6.4383667228042493E-2</v>
      </c>
      <c r="AN915" s="14">
        <v>2.48213510390842E-2</v>
      </c>
      <c r="AO915" s="14">
        <v>4.2980419596377099E-2</v>
      </c>
      <c r="AP915" s="14">
        <v>2.2828307701557998E-2</v>
      </c>
      <c r="AQ915" s="14">
        <v>2.16480429767094E-2</v>
      </c>
      <c r="AR915" s="14">
        <v>1.3408128951029399E-2</v>
      </c>
      <c r="AS915" s="14">
        <v>1.12771709021712E-2</v>
      </c>
      <c r="AT915" s="14">
        <v>1.73948058681202E-2</v>
      </c>
      <c r="AU915" s="14">
        <v>1.55273362780064E-2</v>
      </c>
      <c r="AV915" s="14">
        <v>1.6376969576629302E-2</v>
      </c>
      <c r="AW915" s="14">
        <v>1.2752268989725301E-2</v>
      </c>
      <c r="AX915" s="14">
        <v>8.2168220630472605E-3</v>
      </c>
      <c r="AY915" s="14">
        <v>4.8253646215092897E-3</v>
      </c>
      <c r="AZ915" s="14">
        <v>1.9497239206233401E-2</v>
      </c>
      <c r="BA915" s="14">
        <v>1.0032386578179399E-2</v>
      </c>
      <c r="BB915" s="14"/>
      <c r="BC915" s="14">
        <v>9.3799456585038892E-3</v>
      </c>
      <c r="BD915" s="14">
        <v>2.9340108028665799E-2</v>
      </c>
      <c r="BE915" s="14"/>
      <c r="BF915" s="14">
        <v>1.18641761377602E-2</v>
      </c>
      <c r="BG915" s="14">
        <v>1.37533810020368E-2</v>
      </c>
      <c r="BH915" s="14">
        <v>2.0469978182829401E-2</v>
      </c>
      <c r="BI915" s="14">
        <v>7.7568940610415499E-2</v>
      </c>
      <c r="BJ915" s="14"/>
      <c r="BK915" s="14">
        <v>7.9434837780008299E-3</v>
      </c>
      <c r="BL915" s="14">
        <v>1.05969473494748E-2</v>
      </c>
      <c r="BM915" s="14">
        <v>1.5833635424537199E-2</v>
      </c>
      <c r="BN915" s="14">
        <v>6.2730776624829995E-2</v>
      </c>
      <c r="BO915" s="14"/>
      <c r="BP915" s="14">
        <v>1.1479682865231501E-2</v>
      </c>
      <c r="BQ915" s="14">
        <v>1.9257184212396999E-2</v>
      </c>
      <c r="BR915" s="14">
        <v>2.6135852809729399E-2</v>
      </c>
      <c r="BS915" s="14">
        <v>6.2508383963107697E-3</v>
      </c>
      <c r="BT915" s="14">
        <v>5.07899860657373E-2</v>
      </c>
    </row>
    <row r="916" spans="2:72" x14ac:dyDescent="0.35">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row>
    <row r="917" spans="2:72" x14ac:dyDescent="0.35">
      <c r="B917" s="6" t="s">
        <v>393</v>
      </c>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row>
    <row r="918" spans="2:72" x14ac:dyDescent="0.35">
      <c r="B918" s="21" t="s">
        <v>106</v>
      </c>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row>
    <row r="919" spans="2:72" x14ac:dyDescent="0.35">
      <c r="B919" t="s">
        <v>389</v>
      </c>
      <c r="C919" s="14">
        <v>0.77351513201993205</v>
      </c>
      <c r="D919" s="14">
        <v>0.81012254860911304</v>
      </c>
      <c r="E919" s="14">
        <v>0.73704575751899104</v>
      </c>
      <c r="F919" s="14"/>
      <c r="G919" s="14">
        <v>0.67531947435034201</v>
      </c>
      <c r="H919" s="14">
        <v>0.71541065070036103</v>
      </c>
      <c r="I919" s="14">
        <v>0.73077352495945902</v>
      </c>
      <c r="J919" s="14">
        <v>0.78198812806060303</v>
      </c>
      <c r="K919" s="14">
        <v>0.84810769949898601</v>
      </c>
      <c r="L919" s="14">
        <v>0.863747522998216</v>
      </c>
      <c r="M919" s="14"/>
      <c r="N919" s="14">
        <v>0.830511056132341</v>
      </c>
      <c r="O919" s="14">
        <v>0.81015773376470901</v>
      </c>
      <c r="P919" s="14">
        <v>0.75676632900860796</v>
      </c>
      <c r="Q919" s="14">
        <v>0.68611317449253095</v>
      </c>
      <c r="R919" s="14"/>
      <c r="S919" s="14">
        <v>0.75128621539838103</v>
      </c>
      <c r="T919" s="14">
        <v>0.79202552882352195</v>
      </c>
      <c r="U919" s="14">
        <v>0.75734865714112198</v>
      </c>
      <c r="V919" s="14">
        <v>0.80274239343918097</v>
      </c>
      <c r="W919" s="14">
        <v>0.75563506367688604</v>
      </c>
      <c r="X919" s="14">
        <v>0.72685088069855297</v>
      </c>
      <c r="Y919" s="14">
        <v>0.77708719123235304</v>
      </c>
      <c r="Z919" s="14">
        <v>0.76979140490565101</v>
      </c>
      <c r="AA919" s="14">
        <v>0.78369214274320098</v>
      </c>
      <c r="AB919" s="14">
        <v>0.80567844473050199</v>
      </c>
      <c r="AC919" s="14">
        <v>0.769218188788378</v>
      </c>
      <c r="AD919" s="14">
        <v>0.803026750370187</v>
      </c>
      <c r="AE919" s="14"/>
      <c r="AF919" s="14">
        <v>0.72334168126809895</v>
      </c>
      <c r="AG919" s="14">
        <v>0.76854761279064898</v>
      </c>
      <c r="AH919" s="14">
        <v>0.82458523043504806</v>
      </c>
      <c r="AI919" s="14">
        <v>0.77758741184241997</v>
      </c>
      <c r="AJ919" s="14">
        <v>0.75250720277840399</v>
      </c>
      <c r="AK919" s="14"/>
      <c r="AL919" s="14">
        <v>0.53053125285043601</v>
      </c>
      <c r="AM919" s="14">
        <v>0.61357031199727796</v>
      </c>
      <c r="AN919" s="14">
        <v>0.69408876476099701</v>
      </c>
      <c r="AO919" s="14">
        <v>0.72006179462267095</v>
      </c>
      <c r="AP919" s="14">
        <v>0.71864579651544203</v>
      </c>
      <c r="AQ919" s="14">
        <v>0.77787311684879601</v>
      </c>
      <c r="AR919" s="14">
        <v>0.75821758886704804</v>
      </c>
      <c r="AS919" s="14">
        <v>0.81671215492718596</v>
      </c>
      <c r="AT919" s="14">
        <v>0.83421556940584196</v>
      </c>
      <c r="AU919" s="14">
        <v>0.80510748719346403</v>
      </c>
      <c r="AV919" s="14">
        <v>0.80313213550908902</v>
      </c>
      <c r="AW919" s="14">
        <v>0.82046456941601598</v>
      </c>
      <c r="AX919" s="14">
        <v>0.83782379878624302</v>
      </c>
      <c r="AY919" s="14">
        <v>0.86080080498742895</v>
      </c>
      <c r="AZ919" s="14">
        <v>0.86337972621521897</v>
      </c>
      <c r="BA919" s="14">
        <v>0.83740805151339404</v>
      </c>
      <c r="BB919" s="14"/>
      <c r="BC919" s="14">
        <v>0.74334412587654397</v>
      </c>
      <c r="BD919" s="14">
        <v>0.78673725190241806</v>
      </c>
      <c r="BE919" s="14"/>
      <c r="BF919" s="14">
        <v>1</v>
      </c>
      <c r="BG919" s="14">
        <v>0.93658534455014397</v>
      </c>
      <c r="BH919" s="14">
        <v>0.70735806129860501</v>
      </c>
      <c r="BI919" s="14">
        <v>0</v>
      </c>
      <c r="BJ919" s="14"/>
      <c r="BK919" s="14">
        <v>0.94071477635365197</v>
      </c>
      <c r="BL919" s="14">
        <v>0.88234974239234898</v>
      </c>
      <c r="BM919" s="14">
        <v>0.75673383965464602</v>
      </c>
      <c r="BN919" s="14">
        <v>0.52758421779550602</v>
      </c>
      <c r="BO919" s="14"/>
      <c r="BP919" s="14">
        <v>0.72310052945429304</v>
      </c>
      <c r="BQ919" s="14">
        <v>0.86312697265233895</v>
      </c>
      <c r="BR919" s="14">
        <v>0.91121178351704801</v>
      </c>
      <c r="BS919" s="14">
        <v>0.90881204924499803</v>
      </c>
      <c r="BT919" s="14">
        <v>0.58236961231949602</v>
      </c>
    </row>
    <row r="920" spans="2:72" x14ac:dyDescent="0.35">
      <c r="B920" t="s">
        <v>390</v>
      </c>
      <c r="C920" s="14">
        <v>0.105158817518454</v>
      </c>
      <c r="D920" s="14">
        <v>0.106115511900389</v>
      </c>
      <c r="E920" s="14">
        <v>0.10469266383173501</v>
      </c>
      <c r="F920" s="14"/>
      <c r="G920" s="14">
        <v>0.143135256537161</v>
      </c>
      <c r="H920" s="14">
        <v>0.14286487521958899</v>
      </c>
      <c r="I920" s="14">
        <v>0.135030053085441</v>
      </c>
      <c r="J920" s="14">
        <v>8.6784583318768704E-2</v>
      </c>
      <c r="K920" s="14">
        <v>6.2509845486235199E-2</v>
      </c>
      <c r="L920" s="14">
        <v>6.8508531523846297E-2</v>
      </c>
      <c r="M920" s="14"/>
      <c r="N920" s="14">
        <v>8.8383078714977706E-2</v>
      </c>
      <c r="O920" s="14">
        <v>9.1206072055120199E-2</v>
      </c>
      <c r="P920" s="14">
        <v>0.11727912847081701</v>
      </c>
      <c r="Q920" s="14">
        <v>0.12876137786997599</v>
      </c>
      <c r="R920" s="14"/>
      <c r="S920" s="14">
        <v>0.12901834313501501</v>
      </c>
      <c r="T920" s="14">
        <v>9.5746326660875999E-2</v>
      </c>
      <c r="U920" s="14">
        <v>0.12912665684331701</v>
      </c>
      <c r="V920" s="14">
        <v>9.8761440539353498E-2</v>
      </c>
      <c r="W920" s="14">
        <v>0.108480628369994</v>
      </c>
      <c r="X920" s="14">
        <v>0.11326011310940901</v>
      </c>
      <c r="Y920" s="14">
        <v>9.5681004422389304E-2</v>
      </c>
      <c r="Z920" s="14">
        <v>0.126781869541504</v>
      </c>
      <c r="AA920" s="14">
        <v>8.51621969245593E-2</v>
      </c>
      <c r="AB920" s="14">
        <v>8.5549811877599899E-2</v>
      </c>
      <c r="AC920" s="14">
        <v>0.102680244018756</v>
      </c>
      <c r="AD920" s="14">
        <v>9.0470364471933906E-2</v>
      </c>
      <c r="AE920" s="14"/>
      <c r="AF920" s="14">
        <v>0.11466553693803901</v>
      </c>
      <c r="AG920" s="14">
        <v>9.9618176383978393E-2</v>
      </c>
      <c r="AH920" s="14">
        <v>8.7303740804105107E-2</v>
      </c>
      <c r="AI920" s="14">
        <v>0.13722996097802601</v>
      </c>
      <c r="AJ920" s="14">
        <v>0.114908408327154</v>
      </c>
      <c r="AK920" s="14"/>
      <c r="AL920" s="14">
        <v>0.14941193620260601</v>
      </c>
      <c r="AM920" s="14">
        <v>0.157607057088892</v>
      </c>
      <c r="AN920" s="14">
        <v>0.121321487210606</v>
      </c>
      <c r="AO920" s="14">
        <v>0.11859556636565299</v>
      </c>
      <c r="AP920" s="14">
        <v>0.14024945111374501</v>
      </c>
      <c r="AQ920" s="14">
        <v>0.100984008054888</v>
      </c>
      <c r="AR920" s="14">
        <v>0.11572969873786999</v>
      </c>
      <c r="AS920" s="14">
        <v>9.3753929508515604E-2</v>
      </c>
      <c r="AT920" s="14">
        <v>8.1470236787117997E-2</v>
      </c>
      <c r="AU920" s="14">
        <v>9.0478665589648302E-2</v>
      </c>
      <c r="AV920" s="14">
        <v>0.100927417374941</v>
      </c>
      <c r="AW920" s="14">
        <v>8.9867590559481694E-2</v>
      </c>
      <c r="AX920" s="14">
        <v>8.9500046909919598E-2</v>
      </c>
      <c r="AY920" s="14">
        <v>9.2217098808322601E-2</v>
      </c>
      <c r="AZ920" s="14">
        <v>7.5961632738805199E-2</v>
      </c>
      <c r="BA920" s="14">
        <v>0.10074933977997701</v>
      </c>
      <c r="BB920" s="14"/>
      <c r="BC920" s="14">
        <v>0.13511144289157601</v>
      </c>
      <c r="BD920" s="14">
        <v>9.2032400666579001E-2</v>
      </c>
      <c r="BE920" s="14"/>
      <c r="BF920" s="14">
        <v>0</v>
      </c>
      <c r="BG920" s="14">
        <v>4.0838147205337398E-2</v>
      </c>
      <c r="BH920" s="14">
        <v>0.16208164432942901</v>
      </c>
      <c r="BI920" s="14">
        <v>0.38344978772752603</v>
      </c>
      <c r="BJ920" s="14"/>
      <c r="BK920" s="14">
        <v>3.4506584871185797E-2</v>
      </c>
      <c r="BL920" s="14">
        <v>6.7564809144282797E-2</v>
      </c>
      <c r="BM920" s="14">
        <v>0.13311236039237601</v>
      </c>
      <c r="BN920" s="14">
        <v>0.16780184138461701</v>
      </c>
      <c r="BO920" s="14"/>
      <c r="BP920" s="14">
        <v>0.147247210126352</v>
      </c>
      <c r="BQ920" s="14">
        <v>6.9751042662027599E-2</v>
      </c>
      <c r="BR920" s="14">
        <v>4.7078400395453697E-2</v>
      </c>
      <c r="BS920" s="14">
        <v>5.7934703838404197E-2</v>
      </c>
      <c r="BT920" s="14">
        <v>0.15697892597156199</v>
      </c>
    </row>
    <row r="921" spans="2:72" x14ac:dyDescent="0.35">
      <c r="B921" t="s">
        <v>391</v>
      </c>
      <c r="C921" s="14">
        <v>4.0657241140722999E-2</v>
      </c>
      <c r="D921" s="14">
        <v>3.6845115864125998E-2</v>
      </c>
      <c r="E921" s="14">
        <v>4.4557043835161E-2</v>
      </c>
      <c r="F921" s="14"/>
      <c r="G921" s="14">
        <v>6.5347895169974204E-2</v>
      </c>
      <c r="H921" s="14">
        <v>6.4027535325918095E-2</v>
      </c>
      <c r="I921" s="14">
        <v>4.2134689022761899E-2</v>
      </c>
      <c r="J921" s="14">
        <v>4.0153995495229203E-2</v>
      </c>
      <c r="K921" s="14">
        <v>3.2377528809400299E-2</v>
      </c>
      <c r="L921" s="14">
        <v>1.0048335954498401E-2</v>
      </c>
      <c r="M921" s="14"/>
      <c r="N921" s="14">
        <v>3.2031964298201099E-2</v>
      </c>
      <c r="O921" s="14">
        <v>3.1746518709771798E-2</v>
      </c>
      <c r="P921" s="14">
        <v>4.7737450194946698E-2</v>
      </c>
      <c r="Q921" s="14">
        <v>5.3643863410408901E-2</v>
      </c>
      <c r="R921" s="14"/>
      <c r="S921" s="14">
        <v>4.7523048886395601E-2</v>
      </c>
      <c r="T921" s="14">
        <v>2.2389132403409201E-2</v>
      </c>
      <c r="U921" s="14">
        <v>2.9444687509635099E-2</v>
      </c>
      <c r="V921" s="14">
        <v>3.8965636626457502E-2</v>
      </c>
      <c r="W921" s="14">
        <v>4.3283598262761701E-2</v>
      </c>
      <c r="X921" s="14">
        <v>6.6030436690348304E-2</v>
      </c>
      <c r="Y921" s="14">
        <v>3.5018685307359701E-2</v>
      </c>
      <c r="Z921" s="14">
        <v>4.6731254859842301E-2</v>
      </c>
      <c r="AA921" s="14">
        <v>4.9076558365694002E-2</v>
      </c>
      <c r="AB921" s="14">
        <v>4.2844963171736902E-2</v>
      </c>
      <c r="AC921" s="14">
        <v>2.81671422537376E-2</v>
      </c>
      <c r="AD921" s="14">
        <v>3.0839518483700298E-2</v>
      </c>
      <c r="AE921" s="14"/>
      <c r="AF921" s="14">
        <v>4.93719726001789E-2</v>
      </c>
      <c r="AG921" s="14">
        <v>4.1180155591425301E-2</v>
      </c>
      <c r="AH921" s="14">
        <v>3.0003326346203799E-2</v>
      </c>
      <c r="AI921" s="14">
        <v>4.4860802231813698E-2</v>
      </c>
      <c r="AJ921" s="14">
        <v>7.1351418170920305E-2</v>
      </c>
      <c r="AK921" s="14"/>
      <c r="AL921" s="14">
        <v>3.6274369986219003E-2</v>
      </c>
      <c r="AM921" s="14">
        <v>6.8521069667124498E-2</v>
      </c>
      <c r="AN921" s="14">
        <v>5.9660702085544498E-2</v>
      </c>
      <c r="AO921" s="14">
        <v>5.3173887218181698E-2</v>
      </c>
      <c r="AP921" s="14">
        <v>5.3683700734778197E-2</v>
      </c>
      <c r="AQ921" s="14">
        <v>3.8179869353248401E-2</v>
      </c>
      <c r="AR921" s="14">
        <v>3.8999704421114702E-2</v>
      </c>
      <c r="AS921" s="14">
        <v>2.7569657742233199E-2</v>
      </c>
      <c r="AT921" s="14">
        <v>3.46839180331159E-2</v>
      </c>
      <c r="AU921" s="14">
        <v>4.7632109224285998E-2</v>
      </c>
      <c r="AV921" s="14">
        <v>4.08296886525445E-2</v>
      </c>
      <c r="AW921" s="14">
        <v>3.5632287112146298E-2</v>
      </c>
      <c r="AX921" s="14">
        <v>2.8753863477127301E-2</v>
      </c>
      <c r="AY921" s="14">
        <v>2.1055285233825698E-2</v>
      </c>
      <c r="AZ921" s="14">
        <v>2.12327129005347E-2</v>
      </c>
      <c r="BA921" s="14">
        <v>3.1211421622952401E-2</v>
      </c>
      <c r="BB921" s="14"/>
      <c r="BC921" s="14">
        <v>5.6997586022457303E-2</v>
      </c>
      <c r="BD921" s="14">
        <v>3.3496260233402499E-2</v>
      </c>
      <c r="BE921" s="14"/>
      <c r="BF921" s="14">
        <v>0</v>
      </c>
      <c r="BG921" s="14">
        <v>1.44543485216023E-2</v>
      </c>
      <c r="BH921" s="14">
        <v>7.2664123887583407E-2</v>
      </c>
      <c r="BI921" s="14">
        <v>0.13193844789148099</v>
      </c>
      <c r="BJ921" s="14"/>
      <c r="BK921" s="14">
        <v>1.5894119280474999E-2</v>
      </c>
      <c r="BL921" s="14">
        <v>2.7088666938748899E-2</v>
      </c>
      <c r="BM921" s="14">
        <v>5.3024922564715901E-2</v>
      </c>
      <c r="BN921" s="14">
        <v>5.8752756716542801E-2</v>
      </c>
      <c r="BO921" s="14"/>
      <c r="BP921" s="14">
        <v>5.4689910819102801E-2</v>
      </c>
      <c r="BQ921" s="14">
        <v>3.2939686746248698E-2</v>
      </c>
      <c r="BR921" s="14">
        <v>1.10045230709958E-2</v>
      </c>
      <c r="BS921" s="14">
        <v>1.7730675127788999E-2</v>
      </c>
      <c r="BT921" s="14">
        <v>6.6125031646257604E-2</v>
      </c>
    </row>
    <row r="922" spans="2:72" x14ac:dyDescent="0.35">
      <c r="B922" t="s">
        <v>102</v>
      </c>
      <c r="C922" s="14">
        <v>6.6160915742492096E-2</v>
      </c>
      <c r="D922" s="14">
        <v>3.6077923861959099E-2</v>
      </c>
      <c r="E922" s="14">
        <v>9.5552659022612105E-2</v>
      </c>
      <c r="F922" s="14"/>
      <c r="G922" s="14">
        <v>8.9168263310378706E-2</v>
      </c>
      <c r="H922" s="14">
        <v>5.9685084756753597E-2</v>
      </c>
      <c r="I922" s="14">
        <v>7.9642778086126201E-2</v>
      </c>
      <c r="J922" s="14">
        <v>7.4090653500835296E-2</v>
      </c>
      <c r="K922" s="14">
        <v>5.2802367394141597E-2</v>
      </c>
      <c r="L922" s="14">
        <v>4.7729063204462699E-2</v>
      </c>
      <c r="M922" s="14"/>
      <c r="N922" s="14">
        <v>4.1586178852514498E-2</v>
      </c>
      <c r="O922" s="14">
        <v>5.2507114315790603E-2</v>
      </c>
      <c r="P922" s="14">
        <v>6.35128381641092E-2</v>
      </c>
      <c r="Q922" s="14">
        <v>0.10972992724726401</v>
      </c>
      <c r="R922" s="14"/>
      <c r="S922" s="14">
        <v>5.67665173778217E-2</v>
      </c>
      <c r="T922" s="14">
        <v>7.8268430648103293E-2</v>
      </c>
      <c r="U922" s="14">
        <v>6.9149178970232303E-2</v>
      </c>
      <c r="V922" s="14">
        <v>4.81860157085729E-2</v>
      </c>
      <c r="W922" s="14">
        <v>6.1736530427090403E-2</v>
      </c>
      <c r="X922" s="14">
        <v>7.7372894693145094E-2</v>
      </c>
      <c r="Y922" s="14">
        <v>8.0223286665635399E-2</v>
      </c>
      <c r="Z922" s="14">
        <v>4.4014664732978701E-2</v>
      </c>
      <c r="AA922" s="14">
        <v>6.8637959553095804E-2</v>
      </c>
      <c r="AB922" s="14">
        <v>5.7357348352687097E-2</v>
      </c>
      <c r="AC922" s="14">
        <v>8.9581256473857299E-2</v>
      </c>
      <c r="AD922" s="14">
        <v>5.04467290411224E-2</v>
      </c>
      <c r="AE922" s="14"/>
      <c r="AF922" s="14">
        <v>9.6996177550515206E-2</v>
      </c>
      <c r="AG922" s="14">
        <v>7.5223649496691594E-2</v>
      </c>
      <c r="AH922" s="14">
        <v>4.59441591464093E-2</v>
      </c>
      <c r="AI922" s="14">
        <v>3.0313057744178099E-2</v>
      </c>
      <c r="AJ922" s="14">
        <v>4.0601316950940103E-2</v>
      </c>
      <c r="AK922" s="14"/>
      <c r="AL922" s="14">
        <v>0.22061402690776899</v>
      </c>
      <c r="AM922" s="14">
        <v>0.13489019710633099</v>
      </c>
      <c r="AN922" s="14">
        <v>0.10945977164587301</v>
      </c>
      <c r="AO922" s="14">
        <v>9.8921443223679406E-2</v>
      </c>
      <c r="AP922" s="14">
        <v>7.88175733087947E-2</v>
      </c>
      <c r="AQ922" s="14">
        <v>6.3798807647890504E-2</v>
      </c>
      <c r="AR922" s="14">
        <v>7.6432198788146194E-2</v>
      </c>
      <c r="AS922" s="14">
        <v>5.1104273064726202E-2</v>
      </c>
      <c r="AT922" s="14">
        <v>4.5774480807441398E-2</v>
      </c>
      <c r="AU922" s="14">
        <v>4.8096004319977098E-2</v>
      </c>
      <c r="AV922" s="14">
        <v>4.06927656554395E-2</v>
      </c>
      <c r="AW922" s="14">
        <v>3.7283606892189E-2</v>
      </c>
      <c r="AX922" s="14">
        <v>3.5578599587703097E-2</v>
      </c>
      <c r="AY922" s="14">
        <v>2.0181527467585399E-2</v>
      </c>
      <c r="AZ922" s="14">
        <v>2.8920891687057599E-2</v>
      </c>
      <c r="BA922" s="14">
        <v>2.0225041124977101E-2</v>
      </c>
      <c r="BB922" s="14"/>
      <c r="BC922" s="14">
        <v>5.3428881792564498E-2</v>
      </c>
      <c r="BD922" s="14">
        <v>7.1740593080190498E-2</v>
      </c>
      <c r="BE922" s="14"/>
      <c r="BF922" s="14">
        <v>0</v>
      </c>
      <c r="BG922" s="14">
        <v>6.47634906532838E-3</v>
      </c>
      <c r="BH922" s="14">
        <v>4.9036027332985302E-2</v>
      </c>
      <c r="BI922" s="14">
        <v>0.39486761973809498</v>
      </c>
      <c r="BJ922" s="14"/>
      <c r="BK922" s="14">
        <v>7.3024026589544096E-3</v>
      </c>
      <c r="BL922" s="14">
        <v>1.6720957913225601E-2</v>
      </c>
      <c r="BM922" s="14">
        <v>4.5632621446831001E-2</v>
      </c>
      <c r="BN922" s="14">
        <v>0.20546031231230699</v>
      </c>
      <c r="BO922" s="14"/>
      <c r="BP922" s="14">
        <v>5.87244895386125E-2</v>
      </c>
      <c r="BQ922" s="14">
        <v>2.2357838234750599E-2</v>
      </c>
      <c r="BR922" s="14">
        <v>2.35222855853062E-2</v>
      </c>
      <c r="BS922" s="14">
        <v>1.26491643236759E-2</v>
      </c>
      <c r="BT922" s="14">
        <v>0.166143170074255</v>
      </c>
    </row>
    <row r="923" spans="2:72" x14ac:dyDescent="0.35">
      <c r="B923" t="s">
        <v>392</v>
      </c>
      <c r="C923" s="14">
        <v>1.45078935783988E-2</v>
      </c>
      <c r="D923" s="14">
        <v>1.08388997644126E-2</v>
      </c>
      <c r="E923" s="14">
        <v>1.81518757915008E-2</v>
      </c>
      <c r="F923" s="14"/>
      <c r="G923" s="14">
        <v>2.7029110632143701E-2</v>
      </c>
      <c r="H923" s="14">
        <v>1.8011853997378299E-2</v>
      </c>
      <c r="I923" s="14">
        <v>1.24189548462119E-2</v>
      </c>
      <c r="J923" s="14">
        <v>1.6982639624563398E-2</v>
      </c>
      <c r="K923" s="14">
        <v>4.2025588112366702E-3</v>
      </c>
      <c r="L923" s="14">
        <v>9.9665463189765203E-3</v>
      </c>
      <c r="M923" s="14"/>
      <c r="N923" s="14">
        <v>7.4877220019653199E-3</v>
      </c>
      <c r="O923" s="14">
        <v>1.4382561154608699E-2</v>
      </c>
      <c r="P923" s="14">
        <v>1.47042541615188E-2</v>
      </c>
      <c r="Q923" s="14">
        <v>2.1751656979820101E-2</v>
      </c>
      <c r="R923" s="14"/>
      <c r="S923" s="14">
        <v>1.5405875202386799E-2</v>
      </c>
      <c r="T923" s="14">
        <v>1.1570581464089701E-2</v>
      </c>
      <c r="U923" s="14">
        <v>1.49308195356939E-2</v>
      </c>
      <c r="V923" s="14">
        <v>1.13445136864356E-2</v>
      </c>
      <c r="W923" s="14">
        <v>3.08641792632681E-2</v>
      </c>
      <c r="X923" s="14">
        <v>1.64856748085454E-2</v>
      </c>
      <c r="Y923" s="14">
        <v>1.1989832372263001E-2</v>
      </c>
      <c r="Z923" s="14">
        <v>1.26808059600233E-2</v>
      </c>
      <c r="AA923" s="14">
        <v>1.3431142413450101E-2</v>
      </c>
      <c r="AB923" s="14">
        <v>8.5694318674746101E-3</v>
      </c>
      <c r="AC923" s="14">
        <v>1.0353168465271101E-2</v>
      </c>
      <c r="AD923" s="14">
        <v>2.5216637633055899E-2</v>
      </c>
      <c r="AE923" s="14"/>
      <c r="AF923" s="14">
        <v>1.5624631643168701E-2</v>
      </c>
      <c r="AG923" s="14">
        <v>1.54304057372557E-2</v>
      </c>
      <c r="AH923" s="14">
        <v>1.21635432682335E-2</v>
      </c>
      <c r="AI923" s="14">
        <v>1.00087672035625E-2</v>
      </c>
      <c r="AJ923" s="14">
        <v>2.0631653772581599E-2</v>
      </c>
      <c r="AK923" s="14"/>
      <c r="AL923" s="14">
        <v>6.3168414052970495E-2</v>
      </c>
      <c r="AM923" s="14">
        <v>2.5411364140374901E-2</v>
      </c>
      <c r="AN923" s="14">
        <v>1.5469274296979E-2</v>
      </c>
      <c r="AO923" s="14">
        <v>9.2473085698148594E-3</v>
      </c>
      <c r="AP923" s="14">
        <v>8.6034783272405692E-3</v>
      </c>
      <c r="AQ923" s="14">
        <v>1.9164198095177401E-2</v>
      </c>
      <c r="AR923" s="14">
        <v>1.0620809185821201E-2</v>
      </c>
      <c r="AS923" s="14">
        <v>1.0859984757339E-2</v>
      </c>
      <c r="AT923" s="14">
        <v>3.8557949664826102E-3</v>
      </c>
      <c r="AU923" s="14">
        <v>8.6857336726249394E-3</v>
      </c>
      <c r="AV923" s="14">
        <v>1.44179928079862E-2</v>
      </c>
      <c r="AW923" s="14">
        <v>1.6751946020166698E-2</v>
      </c>
      <c r="AX923" s="14">
        <v>8.3436912390066793E-3</v>
      </c>
      <c r="AY923" s="14">
        <v>5.7452835028376703E-3</v>
      </c>
      <c r="AZ923" s="14">
        <v>1.05050364583834E-2</v>
      </c>
      <c r="BA923" s="14">
        <v>1.0406145958698701E-2</v>
      </c>
      <c r="BB923" s="14"/>
      <c r="BC923" s="14">
        <v>1.11179634168586E-2</v>
      </c>
      <c r="BD923" s="14">
        <v>1.5993494117410401E-2</v>
      </c>
      <c r="BE923" s="14"/>
      <c r="BF923" s="14">
        <v>0</v>
      </c>
      <c r="BG923" s="14">
        <v>1.6458106575875601E-3</v>
      </c>
      <c r="BH923" s="14">
        <v>8.8601431513971596E-3</v>
      </c>
      <c r="BI923" s="14">
        <v>8.9744144642898094E-2</v>
      </c>
      <c r="BJ923" s="14"/>
      <c r="BK923" s="14">
        <v>1.5821168357331101E-3</v>
      </c>
      <c r="BL923" s="14">
        <v>6.2758236113935502E-3</v>
      </c>
      <c r="BM923" s="14">
        <v>1.14962559414311E-2</v>
      </c>
      <c r="BN923" s="14">
        <v>4.0400871791027797E-2</v>
      </c>
      <c r="BO923" s="14"/>
      <c r="BP923" s="14">
        <v>1.62378600616392E-2</v>
      </c>
      <c r="BQ923" s="14">
        <v>1.1824459704633699E-2</v>
      </c>
      <c r="BR923" s="14">
        <v>7.1830074311958802E-3</v>
      </c>
      <c r="BS923" s="14">
        <v>2.87340746513263E-3</v>
      </c>
      <c r="BT923" s="14">
        <v>2.8383259988429999E-2</v>
      </c>
    </row>
    <row r="924" spans="2:72" x14ac:dyDescent="0.35">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row>
    <row r="925" spans="2:72" x14ac:dyDescent="0.35">
      <c r="B925" s="6" t="s">
        <v>397</v>
      </c>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row>
    <row r="926" spans="2:72" x14ac:dyDescent="0.35">
      <c r="B926" s="21" t="s">
        <v>106</v>
      </c>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row>
    <row r="927" spans="2:72" x14ac:dyDescent="0.35">
      <c r="B927" t="s">
        <v>394</v>
      </c>
      <c r="C927" s="14">
        <v>0.123856621186854</v>
      </c>
      <c r="D927" s="14">
        <v>0.125725575953644</v>
      </c>
      <c r="E927" s="14">
        <v>0.12233573260124</v>
      </c>
      <c r="F927" s="14"/>
      <c r="G927" s="14">
        <v>0.16485227751435899</v>
      </c>
      <c r="H927" s="14">
        <v>0.19505699665230999</v>
      </c>
      <c r="I927" s="14">
        <v>0.17801557247595101</v>
      </c>
      <c r="J927" s="14">
        <v>0.119682020226494</v>
      </c>
      <c r="K927" s="14">
        <v>7.5889532781616906E-2</v>
      </c>
      <c r="L927" s="14">
        <v>3.0220744436804E-2</v>
      </c>
      <c r="M927" s="14"/>
      <c r="N927" s="14">
        <v>0.12963257630620101</v>
      </c>
      <c r="O927" s="14">
        <v>9.9714927317962707E-2</v>
      </c>
      <c r="P927" s="14">
        <v>0.15177724888093599</v>
      </c>
      <c r="Q927" s="14">
        <v>0.11853122193195</v>
      </c>
      <c r="R927" s="14"/>
      <c r="S927" s="14">
        <v>0.14137520321188399</v>
      </c>
      <c r="T927" s="14">
        <v>0.11193611411696699</v>
      </c>
      <c r="U927" s="14">
        <v>0.117223866970756</v>
      </c>
      <c r="V927" s="14">
        <v>0.12559273402996901</v>
      </c>
      <c r="W927" s="14">
        <v>0.103278719550416</v>
      </c>
      <c r="X927" s="14">
        <v>0.136961093612602</v>
      </c>
      <c r="Y927" s="14">
        <v>0.10680821477293299</v>
      </c>
      <c r="Z927" s="14">
        <v>0.17150992831299999</v>
      </c>
      <c r="AA927" s="14">
        <v>0.12315011413046199</v>
      </c>
      <c r="AB927" s="14">
        <v>0.122444925732799</v>
      </c>
      <c r="AC927" s="14">
        <v>9.7085860635358803E-2</v>
      </c>
      <c r="AD927" s="14">
        <v>0.14833154583386801</v>
      </c>
      <c r="AE927" s="14"/>
      <c r="AF927" s="14">
        <v>0.13256834898469699</v>
      </c>
      <c r="AG927" s="14">
        <v>0.114506545934406</v>
      </c>
      <c r="AH927" s="14">
        <v>0.10598795255028</v>
      </c>
      <c r="AI927" s="14">
        <v>0.14790606384805</v>
      </c>
      <c r="AJ927" s="14">
        <v>0.27656791817627602</v>
      </c>
      <c r="AK927" s="14"/>
      <c r="AL927" s="14">
        <v>4.8419592426005499E-2</v>
      </c>
      <c r="AM927" s="14">
        <v>0.164023959511128</v>
      </c>
      <c r="AN927" s="14">
        <v>0.11967937849893</v>
      </c>
      <c r="AO927" s="14">
        <v>0.10077833458178299</v>
      </c>
      <c r="AP927" s="14">
        <v>0.13935843611505599</v>
      </c>
      <c r="AQ927" s="14">
        <v>0.113660994175284</v>
      </c>
      <c r="AR927" s="14">
        <v>0.114547050408438</v>
      </c>
      <c r="AS927" s="14">
        <v>0.115535340682531</v>
      </c>
      <c r="AT927" s="14">
        <v>9.7736960140669807E-2</v>
      </c>
      <c r="AU927" s="14">
        <v>0.113954069780332</v>
      </c>
      <c r="AV927" s="14">
        <v>0.118510834226968</v>
      </c>
      <c r="AW927" s="14">
        <v>0.12515595122062501</v>
      </c>
      <c r="AX927" s="14">
        <v>0.130084933175524</v>
      </c>
      <c r="AY927" s="14">
        <v>0.13098248733743301</v>
      </c>
      <c r="AZ927" s="14">
        <v>0.19288668337314099</v>
      </c>
      <c r="BA927" s="14">
        <v>0.18501745143769799</v>
      </c>
      <c r="BB927" s="14"/>
      <c r="BC927" s="14">
        <v>0.18621166972286701</v>
      </c>
      <c r="BD927" s="14">
        <v>9.6530189873854103E-2</v>
      </c>
      <c r="BE927" s="14"/>
      <c r="BF927" s="14">
        <v>0</v>
      </c>
      <c r="BG927" s="14">
        <v>7.5803884097171495E-2</v>
      </c>
      <c r="BH927" s="14">
        <v>0.30680684551653897</v>
      </c>
      <c r="BI927" s="14">
        <v>0.15205301703920501</v>
      </c>
      <c r="BJ927" s="14"/>
      <c r="BK927" s="14">
        <v>6.4326492445964001E-2</v>
      </c>
      <c r="BL927" s="14">
        <v>0.11883378623323999</v>
      </c>
      <c r="BM927" s="14">
        <v>0.15982288697765201</v>
      </c>
      <c r="BN927" s="14">
        <v>0.13348040857618501</v>
      </c>
      <c r="BO927" s="14"/>
      <c r="BP927" s="14">
        <v>0.206006706181949</v>
      </c>
      <c r="BQ927" s="14">
        <v>9.4526520998573296E-2</v>
      </c>
      <c r="BR927" s="14">
        <v>2.42415904034931E-2</v>
      </c>
      <c r="BS927" s="14">
        <v>0.114984621713577</v>
      </c>
      <c r="BT927" s="14">
        <v>0.117181145044401</v>
      </c>
    </row>
    <row r="928" spans="2:72" x14ac:dyDescent="0.35">
      <c r="B928" t="s">
        <v>395</v>
      </c>
      <c r="C928" s="14">
        <v>0.124330550936066</v>
      </c>
      <c r="D928" s="14">
        <v>0.125459408579711</v>
      </c>
      <c r="E928" s="14">
        <v>0.123781610573169</v>
      </c>
      <c r="F928" s="14"/>
      <c r="G928" s="14">
        <v>0.16982168937575901</v>
      </c>
      <c r="H928" s="14">
        <v>0.18871427035284299</v>
      </c>
      <c r="I928" s="14">
        <v>0.15364686924025101</v>
      </c>
      <c r="J928" s="14">
        <v>9.9925465183166903E-2</v>
      </c>
      <c r="K928" s="14">
        <v>8.4771883971362302E-2</v>
      </c>
      <c r="L928" s="14">
        <v>6.42759166810387E-2</v>
      </c>
      <c r="M928" s="14"/>
      <c r="N928" s="14">
        <v>0.10952376472252399</v>
      </c>
      <c r="O928" s="14">
        <v>0.108828847609203</v>
      </c>
      <c r="P928" s="14">
        <v>0.14086346981933001</v>
      </c>
      <c r="Q928" s="14">
        <v>0.14282777627009499</v>
      </c>
      <c r="R928" s="14"/>
      <c r="S928" s="14">
        <v>0.17499480177627399</v>
      </c>
      <c r="T928" s="14">
        <v>0.102009529941936</v>
      </c>
      <c r="U928" s="14">
        <v>0.11288301670146</v>
      </c>
      <c r="V928" s="14">
        <v>0.119775596253155</v>
      </c>
      <c r="W928" s="14">
        <v>0.12918555794220499</v>
      </c>
      <c r="X928" s="14">
        <v>0.13205654948967199</v>
      </c>
      <c r="Y928" s="14">
        <v>0.10470718846831201</v>
      </c>
      <c r="Z928" s="14">
        <v>0.123298953206923</v>
      </c>
      <c r="AA928" s="14">
        <v>0.12575645382800901</v>
      </c>
      <c r="AB928" s="14">
        <v>0.106079177664844</v>
      </c>
      <c r="AC928" s="14">
        <v>0.11129306116806</v>
      </c>
      <c r="AD928" s="14">
        <v>0.119327823324839</v>
      </c>
      <c r="AE928" s="14"/>
      <c r="AF928" s="14">
        <v>0.13497089877099999</v>
      </c>
      <c r="AG928" s="14">
        <v>0.115789301565796</v>
      </c>
      <c r="AH928" s="14">
        <v>0.106797919619945</v>
      </c>
      <c r="AI928" s="14">
        <v>0.156055541389647</v>
      </c>
      <c r="AJ928" s="14">
        <v>0.14877659892581899</v>
      </c>
      <c r="AK928" s="14"/>
      <c r="AL928" s="14">
        <v>0.14051380118754001</v>
      </c>
      <c r="AM928" s="14">
        <v>0.14227849772473</v>
      </c>
      <c r="AN928" s="14">
        <v>0.14309657382305099</v>
      </c>
      <c r="AO928" s="14">
        <v>0.116497912430842</v>
      </c>
      <c r="AP928" s="14">
        <v>0.15237295794288699</v>
      </c>
      <c r="AQ928" s="14">
        <v>0.116801247003943</v>
      </c>
      <c r="AR928" s="14">
        <v>0.14754254723482199</v>
      </c>
      <c r="AS928" s="14">
        <v>0.12356681549576801</v>
      </c>
      <c r="AT928" s="14">
        <v>0.113157497973345</v>
      </c>
      <c r="AU928" s="14">
        <v>0.12931955128912301</v>
      </c>
      <c r="AV928" s="14">
        <v>7.6758170101821399E-2</v>
      </c>
      <c r="AW928" s="14">
        <v>0.126782280968322</v>
      </c>
      <c r="AX928" s="14">
        <v>0.125078277349851</v>
      </c>
      <c r="AY928" s="14">
        <v>0.13599895929122999</v>
      </c>
      <c r="AZ928" s="14">
        <v>9.6258400851606502E-2</v>
      </c>
      <c r="BA928" s="14">
        <v>0.131150344413271</v>
      </c>
      <c r="BB928" s="14"/>
      <c r="BC928" s="14">
        <v>0.18392164565915201</v>
      </c>
      <c r="BD928" s="14">
        <v>9.8215392740392704E-2</v>
      </c>
      <c r="BE928" s="14"/>
      <c r="BF928" s="14">
        <v>0</v>
      </c>
      <c r="BG928" s="14">
        <v>6.5925711832847997E-2</v>
      </c>
      <c r="BH928" s="14">
        <v>0.24288647381400499</v>
      </c>
      <c r="BI928" s="14">
        <v>0.30708729968177301</v>
      </c>
      <c r="BJ928" s="14"/>
      <c r="BK928" s="14">
        <v>5.2662541832319797E-2</v>
      </c>
      <c r="BL928" s="14">
        <v>9.4977493405249705E-2</v>
      </c>
      <c r="BM928" s="14">
        <v>0.164633323194259</v>
      </c>
      <c r="BN928" s="14">
        <v>0.160823237580421</v>
      </c>
      <c r="BO928" s="14"/>
      <c r="BP928" s="14">
        <v>0.187011355250119</v>
      </c>
      <c r="BQ928" s="14">
        <v>8.3267614955217895E-2</v>
      </c>
      <c r="BR928" s="14">
        <v>5.9176261096513298E-2</v>
      </c>
      <c r="BS928" s="14">
        <v>8.8402599771306004E-2</v>
      </c>
      <c r="BT928" s="14">
        <v>0.15385684852859999</v>
      </c>
    </row>
    <row r="929" spans="2:72" x14ac:dyDescent="0.35">
      <c r="B929" t="s">
        <v>396</v>
      </c>
      <c r="C929" s="14">
        <v>0.59700279355983499</v>
      </c>
      <c r="D929" s="14">
        <v>0.65974512197115698</v>
      </c>
      <c r="E929" s="14">
        <v>0.53597598097406296</v>
      </c>
      <c r="F929" s="14"/>
      <c r="G929" s="14">
        <v>0.45666834027560999</v>
      </c>
      <c r="H929" s="14">
        <v>0.46760311789506098</v>
      </c>
      <c r="I929" s="14">
        <v>0.49491848093348001</v>
      </c>
      <c r="J929" s="14">
        <v>0.58426840933787105</v>
      </c>
      <c r="K929" s="14">
        <v>0.72887434700348597</v>
      </c>
      <c r="L929" s="14">
        <v>0.80028179850265602</v>
      </c>
      <c r="M929" s="14"/>
      <c r="N929" s="14">
        <v>0.67062500802470804</v>
      </c>
      <c r="O929" s="14">
        <v>0.65196506952701505</v>
      </c>
      <c r="P929" s="14">
        <v>0.546923853780652</v>
      </c>
      <c r="Q929" s="14">
        <v>0.50306199357219905</v>
      </c>
      <c r="R929" s="14"/>
      <c r="S929" s="14">
        <v>0.56879974580703796</v>
      </c>
      <c r="T929" s="14">
        <v>0.62430358000530195</v>
      </c>
      <c r="U929" s="14">
        <v>0.61556883261634199</v>
      </c>
      <c r="V929" s="14">
        <v>0.58875027411063696</v>
      </c>
      <c r="W929" s="14">
        <v>0.57880374119494205</v>
      </c>
      <c r="X929" s="14">
        <v>0.55848183406090002</v>
      </c>
      <c r="Y929" s="14">
        <v>0.61181853964308397</v>
      </c>
      <c r="Z929" s="14">
        <v>0.55208512917536501</v>
      </c>
      <c r="AA929" s="14">
        <v>0.60649448254809801</v>
      </c>
      <c r="AB929" s="14">
        <v>0.63341937628494105</v>
      </c>
      <c r="AC929" s="14">
        <v>0.60611887598657699</v>
      </c>
      <c r="AD929" s="14">
        <v>0.60468776675220604</v>
      </c>
      <c r="AE929" s="14"/>
      <c r="AF929" s="14">
        <v>0.51801617631042396</v>
      </c>
      <c r="AG929" s="14">
        <v>0.58998224300142399</v>
      </c>
      <c r="AH929" s="14">
        <v>0.67871691578978999</v>
      </c>
      <c r="AI929" s="14">
        <v>0.60970265839896598</v>
      </c>
      <c r="AJ929" s="14">
        <v>0.51363668311683297</v>
      </c>
      <c r="AK929" s="14"/>
      <c r="AL929" s="14">
        <v>0.33882356014405102</v>
      </c>
      <c r="AM929" s="14">
        <v>0.45667232452816697</v>
      </c>
      <c r="AN929" s="14">
        <v>0.51883766208490201</v>
      </c>
      <c r="AO929" s="14">
        <v>0.543475379237228</v>
      </c>
      <c r="AP929" s="14">
        <v>0.55868214884326595</v>
      </c>
      <c r="AQ929" s="14">
        <v>0.59933438404097406</v>
      </c>
      <c r="AR929" s="14">
        <v>0.56436761230194299</v>
      </c>
      <c r="AS929" s="14">
        <v>0.64065801621469798</v>
      </c>
      <c r="AT929" s="14">
        <v>0.65566568077499998</v>
      </c>
      <c r="AU929" s="14">
        <v>0.63732314959158598</v>
      </c>
      <c r="AV929" s="14">
        <v>0.67886100579319797</v>
      </c>
      <c r="AW929" s="14">
        <v>0.63690793193794903</v>
      </c>
      <c r="AX929" s="14">
        <v>0.66229266670478004</v>
      </c>
      <c r="AY929" s="14">
        <v>0.68143321626741005</v>
      </c>
      <c r="AZ929" s="14">
        <v>0.66198216659241005</v>
      </c>
      <c r="BA929" s="14">
        <v>0.61130876792813305</v>
      </c>
      <c r="BB929" s="14"/>
      <c r="BC929" s="14">
        <v>0.50922988371183597</v>
      </c>
      <c r="BD929" s="14">
        <v>0.63546833000662595</v>
      </c>
      <c r="BE929" s="14"/>
      <c r="BF929" s="14">
        <v>1</v>
      </c>
      <c r="BG929" s="14">
        <v>0.81913477741085206</v>
      </c>
      <c r="BH929" s="14">
        <v>0.17250580644282301</v>
      </c>
      <c r="BI929" s="14">
        <v>0</v>
      </c>
      <c r="BJ929" s="14"/>
      <c r="BK929" s="14">
        <v>0.84722064976812095</v>
      </c>
      <c r="BL929" s="14">
        <v>0.71835472529307498</v>
      </c>
      <c r="BM929" s="14">
        <v>0.53553544583387702</v>
      </c>
      <c r="BN929" s="14">
        <v>0.32398294691893098</v>
      </c>
      <c r="BO929" s="14"/>
      <c r="BP929" s="14">
        <v>0.46683135029453798</v>
      </c>
      <c r="BQ929" s="14">
        <v>0.70628017083149597</v>
      </c>
      <c r="BR929" s="14">
        <v>0.86633638200532004</v>
      </c>
      <c r="BS929" s="14">
        <v>0.73865234218366704</v>
      </c>
      <c r="BT929" s="14">
        <v>0.40639320574639498</v>
      </c>
    </row>
    <row r="930" spans="2:72" x14ac:dyDescent="0.35">
      <c r="B930" t="s">
        <v>102</v>
      </c>
      <c r="C930" s="14">
        <v>0.140213053057686</v>
      </c>
      <c r="D930" s="14">
        <v>7.8867815776624398E-2</v>
      </c>
      <c r="E930" s="14">
        <v>0.19920005492658299</v>
      </c>
      <c r="F930" s="14"/>
      <c r="G930" s="14">
        <v>0.17663973667227001</v>
      </c>
      <c r="H930" s="14">
        <v>0.13072163798181899</v>
      </c>
      <c r="I930" s="14">
        <v>0.16356772880228099</v>
      </c>
      <c r="J930" s="14">
        <v>0.18071127518494501</v>
      </c>
      <c r="K930" s="14">
        <v>0.10372320382683101</v>
      </c>
      <c r="L930" s="14">
        <v>9.6383542260176994E-2</v>
      </c>
      <c r="M930" s="14"/>
      <c r="N930" s="14">
        <v>8.35637103770238E-2</v>
      </c>
      <c r="O930" s="14">
        <v>0.12620643319991601</v>
      </c>
      <c r="P930" s="14">
        <v>0.14057623559489901</v>
      </c>
      <c r="Q930" s="14">
        <v>0.215965786374335</v>
      </c>
      <c r="R930" s="14"/>
      <c r="S930" s="14">
        <v>0.105485047958558</v>
      </c>
      <c r="T930" s="14">
        <v>0.148901303814168</v>
      </c>
      <c r="U930" s="14">
        <v>0.143680014884289</v>
      </c>
      <c r="V930" s="14">
        <v>0.147777356771262</v>
      </c>
      <c r="W930" s="14">
        <v>0.15667940014138501</v>
      </c>
      <c r="X930" s="14">
        <v>0.15669916774298601</v>
      </c>
      <c r="Y930" s="14">
        <v>0.15516088270945899</v>
      </c>
      <c r="Z930" s="14">
        <v>0.12820716079481101</v>
      </c>
      <c r="AA930" s="14">
        <v>0.134446626640013</v>
      </c>
      <c r="AB930" s="14">
        <v>0.132438674671844</v>
      </c>
      <c r="AC930" s="14">
        <v>0.172943748422837</v>
      </c>
      <c r="AD930" s="14">
        <v>0.11079684885770499</v>
      </c>
      <c r="AE930" s="14"/>
      <c r="AF930" s="14">
        <v>0.20029472212021501</v>
      </c>
      <c r="AG930" s="14">
        <v>0.159134676863249</v>
      </c>
      <c r="AH930" s="14">
        <v>9.6866597695931506E-2</v>
      </c>
      <c r="AI930" s="14">
        <v>7.9984631648400806E-2</v>
      </c>
      <c r="AJ930" s="14">
        <v>4.4866307011770599E-2</v>
      </c>
      <c r="AK930" s="14"/>
      <c r="AL930" s="14">
        <v>0.41179126397731403</v>
      </c>
      <c r="AM930" s="14">
        <v>0.21708051729721201</v>
      </c>
      <c r="AN930" s="14">
        <v>0.19739488094154101</v>
      </c>
      <c r="AO930" s="14">
        <v>0.22392906201264201</v>
      </c>
      <c r="AP930" s="14">
        <v>0.13982888929739501</v>
      </c>
      <c r="AQ930" s="14">
        <v>0.157151134387752</v>
      </c>
      <c r="AR930" s="14">
        <v>0.157629200263077</v>
      </c>
      <c r="AS930" s="14">
        <v>0.104069053335317</v>
      </c>
      <c r="AT930" s="14">
        <v>0.12566214822622501</v>
      </c>
      <c r="AU930" s="14">
        <v>0.11776634807741999</v>
      </c>
      <c r="AV930" s="14">
        <v>0.115922327033199</v>
      </c>
      <c r="AW930" s="14">
        <v>9.9105921571126604E-2</v>
      </c>
      <c r="AX930" s="14">
        <v>7.6867598484463798E-2</v>
      </c>
      <c r="AY930" s="14">
        <v>4.6260904362901901E-2</v>
      </c>
      <c r="AZ930" s="14">
        <v>4.8872749182842297E-2</v>
      </c>
      <c r="BA930" s="14">
        <v>6.4384143486959006E-2</v>
      </c>
      <c r="BB930" s="14"/>
      <c r="BC930" s="14">
        <v>0.11005712312827801</v>
      </c>
      <c r="BD930" s="14">
        <v>0.15342856595107501</v>
      </c>
      <c r="BE930" s="14"/>
      <c r="BF930" s="14">
        <v>0</v>
      </c>
      <c r="BG930" s="14">
        <v>3.7033691680602103E-2</v>
      </c>
      <c r="BH930" s="14">
        <v>0.25973604871116701</v>
      </c>
      <c r="BI930" s="14">
        <v>0.46975982807664701</v>
      </c>
      <c r="BJ930" s="14"/>
      <c r="BK930" s="14">
        <v>3.1888180974760101E-2</v>
      </c>
      <c r="BL930" s="14">
        <v>6.3968334612609395E-2</v>
      </c>
      <c r="BM930" s="14">
        <v>0.12707175474090401</v>
      </c>
      <c r="BN930" s="14">
        <v>0.34368411663103199</v>
      </c>
      <c r="BO930" s="14"/>
      <c r="BP930" s="14">
        <v>0.125297519331938</v>
      </c>
      <c r="BQ930" s="14">
        <v>0.100267017364105</v>
      </c>
      <c r="BR930" s="14">
        <v>4.1786509231486801E-2</v>
      </c>
      <c r="BS930" s="14">
        <v>5.09074294862863E-2</v>
      </c>
      <c r="BT930" s="14">
        <v>0.299407208427591</v>
      </c>
    </row>
    <row r="931" spans="2:72" x14ac:dyDescent="0.35">
      <c r="B931" t="s">
        <v>392</v>
      </c>
      <c r="C931" s="14">
        <v>1.45969812595594E-2</v>
      </c>
      <c r="D931" s="14">
        <v>1.02020777188631E-2</v>
      </c>
      <c r="E931" s="14">
        <v>1.8706620924945901E-2</v>
      </c>
      <c r="F931" s="14"/>
      <c r="G931" s="14">
        <v>3.2017956162001898E-2</v>
      </c>
      <c r="H931" s="14">
        <v>1.7903977117966499E-2</v>
      </c>
      <c r="I931" s="14">
        <v>9.8513485480363899E-3</v>
      </c>
      <c r="J931" s="14">
        <v>1.5412830067523E-2</v>
      </c>
      <c r="K931" s="14">
        <v>6.7410324167035702E-3</v>
      </c>
      <c r="L931" s="14">
        <v>8.8379981193244094E-3</v>
      </c>
      <c r="M931" s="14"/>
      <c r="N931" s="14">
        <v>6.65494056954257E-3</v>
      </c>
      <c r="O931" s="14">
        <v>1.32847223459034E-2</v>
      </c>
      <c r="P931" s="14">
        <v>1.9859191924182999E-2</v>
      </c>
      <c r="Q931" s="14">
        <v>1.9613221851420601E-2</v>
      </c>
      <c r="R931" s="14"/>
      <c r="S931" s="14">
        <v>9.3452012462455995E-3</v>
      </c>
      <c r="T931" s="14">
        <v>1.2849472121626401E-2</v>
      </c>
      <c r="U931" s="14">
        <v>1.06442688271528E-2</v>
      </c>
      <c r="V931" s="14">
        <v>1.8104038834977802E-2</v>
      </c>
      <c r="W931" s="14">
        <v>3.2052581171051801E-2</v>
      </c>
      <c r="X931" s="14">
        <v>1.5801355093840699E-2</v>
      </c>
      <c r="Y931" s="14">
        <v>2.1505174406211899E-2</v>
      </c>
      <c r="Z931" s="14">
        <v>2.4898828509901199E-2</v>
      </c>
      <c r="AA931" s="14">
        <v>1.01523228534187E-2</v>
      </c>
      <c r="AB931" s="14">
        <v>5.6178456455721597E-3</v>
      </c>
      <c r="AC931" s="14">
        <v>1.2558453787168199E-2</v>
      </c>
      <c r="AD931" s="14">
        <v>1.6856015231380899E-2</v>
      </c>
      <c r="AE931" s="14"/>
      <c r="AF931" s="14">
        <v>1.41498538136649E-2</v>
      </c>
      <c r="AG931" s="14">
        <v>2.0587232635124599E-2</v>
      </c>
      <c r="AH931" s="14">
        <v>1.1630614344053601E-2</v>
      </c>
      <c r="AI931" s="14">
        <v>6.3511047149364796E-3</v>
      </c>
      <c r="AJ931" s="14">
        <v>1.6152492769302501E-2</v>
      </c>
      <c r="AK931" s="14"/>
      <c r="AL931" s="14">
        <v>6.0451782265088801E-2</v>
      </c>
      <c r="AM931" s="14">
        <v>1.9944700938762799E-2</v>
      </c>
      <c r="AN931" s="14">
        <v>2.09915046515756E-2</v>
      </c>
      <c r="AO931" s="14">
        <v>1.53193117375047E-2</v>
      </c>
      <c r="AP931" s="14">
        <v>9.7575678013959496E-3</v>
      </c>
      <c r="AQ931" s="14">
        <v>1.3052240392047301E-2</v>
      </c>
      <c r="AR931" s="14">
        <v>1.5913589791719002E-2</v>
      </c>
      <c r="AS931" s="14">
        <v>1.6170774271685499E-2</v>
      </c>
      <c r="AT931" s="14">
        <v>7.7777128847603596E-3</v>
      </c>
      <c r="AU931" s="14">
        <v>1.63688126153929E-3</v>
      </c>
      <c r="AV931" s="14">
        <v>9.9476628448138503E-3</v>
      </c>
      <c r="AW931" s="14">
        <v>1.20479143019772E-2</v>
      </c>
      <c r="AX931" s="14">
        <v>5.6765242853819503E-3</v>
      </c>
      <c r="AY931" s="14">
        <v>5.3244327410248002E-3</v>
      </c>
      <c r="AZ931" s="14">
        <v>0</v>
      </c>
      <c r="BA931" s="14">
        <v>8.1392927339394797E-3</v>
      </c>
      <c r="BB931" s="14"/>
      <c r="BC931" s="14">
        <v>1.05796777778672E-2</v>
      </c>
      <c r="BD931" s="14">
        <v>1.6357521428051702E-2</v>
      </c>
      <c r="BE931" s="14"/>
      <c r="BF931" s="14">
        <v>0</v>
      </c>
      <c r="BG931" s="14">
        <v>2.1019349785260199E-3</v>
      </c>
      <c r="BH931" s="14">
        <v>1.8064825515465802E-2</v>
      </c>
      <c r="BI931" s="14">
        <v>7.1099855202375301E-2</v>
      </c>
      <c r="BJ931" s="14"/>
      <c r="BK931" s="14">
        <v>3.9021349788347401E-3</v>
      </c>
      <c r="BL931" s="14">
        <v>3.8656604558254398E-3</v>
      </c>
      <c r="BM931" s="14">
        <v>1.29365892533077E-2</v>
      </c>
      <c r="BN931" s="14">
        <v>3.8029290293432397E-2</v>
      </c>
      <c r="BO931" s="14"/>
      <c r="BP931" s="14">
        <v>1.48530689414565E-2</v>
      </c>
      <c r="BQ931" s="14">
        <v>1.56586758506079E-2</v>
      </c>
      <c r="BR931" s="14">
        <v>8.4592572631866092E-3</v>
      </c>
      <c r="BS931" s="14">
        <v>7.0530068451639203E-3</v>
      </c>
      <c r="BT931" s="14">
        <v>2.3161592253012699E-2</v>
      </c>
    </row>
    <row r="932" spans="2:72" x14ac:dyDescent="0.35">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row>
    <row r="933" spans="2:72" x14ac:dyDescent="0.35">
      <c r="B933" s="6" t="s">
        <v>400</v>
      </c>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row>
    <row r="934" spans="2:72" x14ac:dyDescent="0.35">
      <c r="B934" s="21" t="s">
        <v>106</v>
      </c>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row>
    <row r="935" spans="2:72" x14ac:dyDescent="0.35">
      <c r="B935" t="s">
        <v>398</v>
      </c>
      <c r="C935" s="14">
        <v>0.147193848759954</v>
      </c>
      <c r="D935" s="14">
        <v>0.16949058111124801</v>
      </c>
      <c r="E935" s="14">
        <v>0.125348832906407</v>
      </c>
      <c r="F935" s="14"/>
      <c r="G935" s="14">
        <v>0.25114196626330498</v>
      </c>
      <c r="H935" s="14">
        <v>0.293767123820322</v>
      </c>
      <c r="I935" s="14">
        <v>0.181014027311104</v>
      </c>
      <c r="J935" s="14">
        <v>8.6774150598303595E-2</v>
      </c>
      <c r="K935" s="14">
        <v>5.6697240743452601E-2</v>
      </c>
      <c r="L935" s="14">
        <v>4.1273511476065998E-2</v>
      </c>
      <c r="M935" s="14"/>
      <c r="N935" s="14">
        <v>0.187878967567154</v>
      </c>
      <c r="O935" s="14">
        <v>0.10676553937314601</v>
      </c>
      <c r="P935" s="14">
        <v>0.15592939000190301</v>
      </c>
      <c r="Q935" s="14">
        <v>0.13744716519317801</v>
      </c>
      <c r="R935" s="14"/>
      <c r="S935" s="14">
        <v>0.24381296513141101</v>
      </c>
      <c r="T935" s="14">
        <v>0.11146998391224899</v>
      </c>
      <c r="U935" s="14">
        <v>0.114415854398112</v>
      </c>
      <c r="V935" s="14">
        <v>0.139635479797348</v>
      </c>
      <c r="W935" s="14">
        <v>0.124605321074269</v>
      </c>
      <c r="X935" s="14">
        <v>0.19570951471406001</v>
      </c>
      <c r="Y935" s="14">
        <v>8.5444012888860305E-2</v>
      </c>
      <c r="Z935" s="14">
        <v>0.15592560170547601</v>
      </c>
      <c r="AA935" s="14">
        <v>0.145166642549412</v>
      </c>
      <c r="AB935" s="14">
        <v>0.12594689801918499</v>
      </c>
      <c r="AC935" s="14">
        <v>0.112680470277633</v>
      </c>
      <c r="AD935" s="14">
        <v>0.15016132410591401</v>
      </c>
      <c r="AE935" s="14"/>
      <c r="AF935" s="14">
        <v>0.117972998716479</v>
      </c>
      <c r="AG935" s="14">
        <v>0.12815475779914001</v>
      </c>
      <c r="AH935" s="14">
        <v>0.149355825983706</v>
      </c>
      <c r="AI935" s="14">
        <v>0.24751115132152199</v>
      </c>
      <c r="AJ935" s="14">
        <v>0.33674485258995801</v>
      </c>
      <c r="AK935" s="14"/>
      <c r="AL935" s="14">
        <v>0.13928003255385299</v>
      </c>
      <c r="AM935" s="14">
        <v>0.15054297958030399</v>
      </c>
      <c r="AN935" s="14">
        <v>0.14062231405627601</v>
      </c>
      <c r="AO935" s="14">
        <v>0.11691935114044499</v>
      </c>
      <c r="AP935" s="14">
        <v>0.12113399076267101</v>
      </c>
      <c r="AQ935" s="14">
        <v>0.11526105895583701</v>
      </c>
      <c r="AR935" s="14">
        <v>0.14142696518962899</v>
      </c>
      <c r="AS935" s="14">
        <v>0.11619543288616201</v>
      </c>
      <c r="AT935" s="14">
        <v>0.13504486509637201</v>
      </c>
      <c r="AU935" s="14">
        <v>0.11210264952570401</v>
      </c>
      <c r="AV935" s="14">
        <v>0.165312661520129</v>
      </c>
      <c r="AW935" s="14">
        <v>0.18107798141645601</v>
      </c>
      <c r="AX935" s="14">
        <v>0.21946374271310501</v>
      </c>
      <c r="AY935" s="14">
        <v>0.12733860347693701</v>
      </c>
      <c r="AZ935" s="14">
        <v>0.226092899577894</v>
      </c>
      <c r="BA935" s="14">
        <v>0.298553043257755</v>
      </c>
      <c r="BB935" s="14"/>
      <c r="BC935" s="14">
        <v>0.25732420911979298</v>
      </c>
      <c r="BD935" s="14">
        <v>9.8930399392081703E-2</v>
      </c>
      <c r="BE935" s="14"/>
      <c r="BF935" s="14">
        <v>0</v>
      </c>
      <c r="BG935" s="14">
        <v>0.125429030915236</v>
      </c>
      <c r="BH935" s="14">
        <v>0.27398297521144899</v>
      </c>
      <c r="BI935" s="14">
        <v>0.26910291029264499</v>
      </c>
      <c r="BJ935" s="14"/>
      <c r="BK935" s="14">
        <v>9.3401317350559995E-2</v>
      </c>
      <c r="BL935" s="14">
        <v>0.13657804131479501</v>
      </c>
      <c r="BM935" s="14">
        <v>0.18953789237601801</v>
      </c>
      <c r="BN935" s="14">
        <v>0.14503240732138101</v>
      </c>
      <c r="BO935" s="14"/>
      <c r="BP935" s="14">
        <v>0.262861988460109</v>
      </c>
      <c r="BQ935" s="14">
        <v>7.5038655242087596E-2</v>
      </c>
      <c r="BR935" s="14">
        <v>3.6160654250267397E-2</v>
      </c>
      <c r="BS935" s="14">
        <v>0.14875345393088299</v>
      </c>
      <c r="BT935" s="14">
        <v>0.13230064042968201</v>
      </c>
    </row>
    <row r="936" spans="2:72" x14ac:dyDescent="0.35">
      <c r="B936" t="s">
        <v>399</v>
      </c>
      <c r="C936" s="14">
        <v>0.39206591938902802</v>
      </c>
      <c r="D936" s="14">
        <v>0.47304118530657902</v>
      </c>
      <c r="E936" s="14">
        <v>0.31382039190223299</v>
      </c>
      <c r="F936" s="14"/>
      <c r="G936" s="14">
        <v>0.31406032258419098</v>
      </c>
      <c r="H936" s="14">
        <v>0.34696055884529903</v>
      </c>
      <c r="I936" s="14">
        <v>0.36652427671459298</v>
      </c>
      <c r="J936" s="14">
        <v>0.353282383288749</v>
      </c>
      <c r="K936" s="14">
        <v>0.452305837506011</v>
      </c>
      <c r="L936" s="14">
        <v>0.49231370390874801</v>
      </c>
      <c r="M936" s="14"/>
      <c r="N936" s="14">
        <v>0.48719535955235299</v>
      </c>
      <c r="O936" s="14">
        <v>0.43000411228477098</v>
      </c>
      <c r="P936" s="14">
        <v>0.35475298518968901</v>
      </c>
      <c r="Q936" s="14">
        <v>0.28427402422918202</v>
      </c>
      <c r="R936" s="14"/>
      <c r="S936" s="14">
        <v>0.42701144342205299</v>
      </c>
      <c r="T936" s="14">
        <v>0.41575994191252702</v>
      </c>
      <c r="U936" s="14">
        <v>0.39474533080671098</v>
      </c>
      <c r="V936" s="14">
        <v>0.39377534423348298</v>
      </c>
      <c r="W936" s="14">
        <v>0.37457655806378198</v>
      </c>
      <c r="X936" s="14">
        <v>0.32257005531830801</v>
      </c>
      <c r="Y936" s="14">
        <v>0.39317257007935202</v>
      </c>
      <c r="Z936" s="14">
        <v>0.37457989319253998</v>
      </c>
      <c r="AA936" s="14">
        <v>0.385810992406042</v>
      </c>
      <c r="AB936" s="14">
        <v>0.43911772462238502</v>
      </c>
      <c r="AC936" s="14">
        <v>0.32364392748607501</v>
      </c>
      <c r="AD936" s="14">
        <v>0.37941105453323498</v>
      </c>
      <c r="AE936" s="14"/>
      <c r="AF936" s="14">
        <v>0.32454077141971099</v>
      </c>
      <c r="AG936" s="14">
        <v>0.35101221448186898</v>
      </c>
      <c r="AH936" s="14">
        <v>0.46439383625943398</v>
      </c>
      <c r="AI936" s="14">
        <v>0.435818141218491</v>
      </c>
      <c r="AJ936" s="14">
        <v>0.45358507451700197</v>
      </c>
      <c r="AK936" s="14"/>
      <c r="AL936" s="14">
        <v>0.16944380372375301</v>
      </c>
      <c r="AM936" s="14">
        <v>0.28724472082708802</v>
      </c>
      <c r="AN936" s="14">
        <v>0.306622997374978</v>
      </c>
      <c r="AO936" s="14">
        <v>0.33439659225643298</v>
      </c>
      <c r="AP936" s="14">
        <v>0.352090015718592</v>
      </c>
      <c r="AQ936" s="14">
        <v>0.37052476404017798</v>
      </c>
      <c r="AR936" s="14">
        <v>0.40446997266524298</v>
      </c>
      <c r="AS936" s="14">
        <v>0.41592976455390901</v>
      </c>
      <c r="AT936" s="14">
        <v>0.42551575970065803</v>
      </c>
      <c r="AU936" s="14">
        <v>0.444064859827419</v>
      </c>
      <c r="AV936" s="14">
        <v>0.43488249893770298</v>
      </c>
      <c r="AW936" s="14">
        <v>0.42366717596403097</v>
      </c>
      <c r="AX936" s="14">
        <v>0.43008533595089699</v>
      </c>
      <c r="AY936" s="14">
        <v>0.53852084454909299</v>
      </c>
      <c r="AZ936" s="14">
        <v>0.50866496249049897</v>
      </c>
      <c r="BA936" s="14">
        <v>0.474188306712167</v>
      </c>
      <c r="BB936" s="14"/>
      <c r="BC936" s="14">
        <v>0.37699605449166002</v>
      </c>
      <c r="BD936" s="14">
        <v>0.39867012606808</v>
      </c>
      <c r="BE936" s="14"/>
      <c r="BF936" s="14">
        <v>1</v>
      </c>
      <c r="BG936" s="14">
        <v>0.244279878039003</v>
      </c>
      <c r="BH936" s="14">
        <v>0.120136132258573</v>
      </c>
      <c r="BI936" s="14">
        <v>0</v>
      </c>
      <c r="BJ936" s="14"/>
      <c r="BK936" s="14">
        <v>0.59958244582618803</v>
      </c>
      <c r="BL936" s="14">
        <v>0.44521100655385998</v>
      </c>
      <c r="BM936" s="14">
        <v>0.33646797069020201</v>
      </c>
      <c r="BN936" s="14">
        <v>0.21396955057280601</v>
      </c>
      <c r="BO936" s="14"/>
      <c r="BP936" s="14">
        <v>0.33953903030442401</v>
      </c>
      <c r="BQ936" s="14">
        <v>0.38475690984074501</v>
      </c>
      <c r="BR936" s="14">
        <v>0.53702525624094399</v>
      </c>
      <c r="BS936" s="14">
        <v>0.53092650651848405</v>
      </c>
      <c r="BT936" s="14">
        <v>0.256145411682345</v>
      </c>
    </row>
    <row r="937" spans="2:72" x14ac:dyDescent="0.35">
      <c r="B937" t="s">
        <v>102</v>
      </c>
      <c r="C937" s="14">
        <v>0.44757603503924998</v>
      </c>
      <c r="D937" s="14">
        <v>0.34734754319451999</v>
      </c>
      <c r="E937" s="14">
        <v>0.54463880088868699</v>
      </c>
      <c r="F937" s="14"/>
      <c r="G937" s="14">
        <v>0.40786869437790202</v>
      </c>
      <c r="H937" s="14">
        <v>0.34793464586054401</v>
      </c>
      <c r="I937" s="14">
        <v>0.43636720736443502</v>
      </c>
      <c r="J937" s="14">
        <v>0.54634133901284598</v>
      </c>
      <c r="K937" s="14">
        <v>0.48427035817528402</v>
      </c>
      <c r="L937" s="14">
        <v>0.45930641225263302</v>
      </c>
      <c r="M937" s="14"/>
      <c r="N937" s="14">
        <v>0.32080732920733501</v>
      </c>
      <c r="O937" s="14">
        <v>0.44688192934142601</v>
      </c>
      <c r="P937" s="14">
        <v>0.47496159726016102</v>
      </c>
      <c r="Q937" s="14">
        <v>0.560021183508427</v>
      </c>
      <c r="R937" s="14"/>
      <c r="S937" s="14">
        <v>0.31529853872712899</v>
      </c>
      <c r="T937" s="14">
        <v>0.46115967866193203</v>
      </c>
      <c r="U937" s="14">
        <v>0.48324323599695002</v>
      </c>
      <c r="V937" s="14">
        <v>0.45541581317553997</v>
      </c>
      <c r="W937" s="14">
        <v>0.47221035200216299</v>
      </c>
      <c r="X937" s="14">
        <v>0.472309455199726</v>
      </c>
      <c r="Y937" s="14">
        <v>0.50294729133351601</v>
      </c>
      <c r="Z937" s="14">
        <v>0.44847868891850501</v>
      </c>
      <c r="AA937" s="14">
        <v>0.45998982383695303</v>
      </c>
      <c r="AB937" s="14">
        <v>0.42756334004465302</v>
      </c>
      <c r="AC937" s="14">
        <v>0.55300649169423299</v>
      </c>
      <c r="AD937" s="14">
        <v>0.44559633864307502</v>
      </c>
      <c r="AE937" s="14"/>
      <c r="AF937" s="14">
        <v>0.54572276157574195</v>
      </c>
      <c r="AG937" s="14">
        <v>0.50576835569822798</v>
      </c>
      <c r="AH937" s="14">
        <v>0.37357728258411599</v>
      </c>
      <c r="AI937" s="14">
        <v>0.30697665719002099</v>
      </c>
      <c r="AJ937" s="14">
        <v>0.185111127582298</v>
      </c>
      <c r="AK937" s="14"/>
      <c r="AL937" s="14">
        <v>0.61568297318786602</v>
      </c>
      <c r="AM937" s="14">
        <v>0.54198240747001203</v>
      </c>
      <c r="AN937" s="14">
        <v>0.53372201868206404</v>
      </c>
      <c r="AO937" s="14">
        <v>0.53597914664952295</v>
      </c>
      <c r="AP937" s="14">
        <v>0.51990356337270205</v>
      </c>
      <c r="AQ937" s="14">
        <v>0.50284747172960498</v>
      </c>
      <c r="AR937" s="14">
        <v>0.44070415051966499</v>
      </c>
      <c r="AS937" s="14">
        <v>0.456725596255739</v>
      </c>
      <c r="AT937" s="14">
        <v>0.43366765300836702</v>
      </c>
      <c r="AU937" s="14">
        <v>0.43501955903130601</v>
      </c>
      <c r="AV937" s="14">
        <v>0.39020752605393799</v>
      </c>
      <c r="AW937" s="14">
        <v>0.38481714891611601</v>
      </c>
      <c r="AX937" s="14">
        <v>0.33903772740033999</v>
      </c>
      <c r="AY937" s="14">
        <v>0.329057239398936</v>
      </c>
      <c r="AZ937" s="14">
        <v>0.26160993246438102</v>
      </c>
      <c r="BA937" s="14">
        <v>0.21544666295814699</v>
      </c>
      <c r="BB937" s="14"/>
      <c r="BC937" s="14">
        <v>0.35447191429118802</v>
      </c>
      <c r="BD937" s="14">
        <v>0.48837791749003101</v>
      </c>
      <c r="BE937" s="14"/>
      <c r="BF937" s="14">
        <v>0</v>
      </c>
      <c r="BG937" s="14">
        <v>0.62296182878149597</v>
      </c>
      <c r="BH937" s="14">
        <v>0.59021341779492797</v>
      </c>
      <c r="BI937" s="14">
        <v>0.67944702053503803</v>
      </c>
      <c r="BJ937" s="14"/>
      <c r="BK937" s="14">
        <v>0.30276245678201702</v>
      </c>
      <c r="BL937" s="14">
        <v>0.41079149446131802</v>
      </c>
      <c r="BM937" s="14">
        <v>0.46213840050193999</v>
      </c>
      <c r="BN937" s="14">
        <v>0.61117794708753903</v>
      </c>
      <c r="BO937" s="14"/>
      <c r="BP937" s="14">
        <v>0.38673015272831901</v>
      </c>
      <c r="BQ937" s="14">
        <v>0.53084700358882897</v>
      </c>
      <c r="BR937" s="14">
        <v>0.41963100882431498</v>
      </c>
      <c r="BS937" s="14">
        <v>0.31433687464869597</v>
      </c>
      <c r="BT937" s="14">
        <v>0.58501653113899699</v>
      </c>
    </row>
    <row r="938" spans="2:72" x14ac:dyDescent="0.35">
      <c r="B938" t="s">
        <v>392</v>
      </c>
      <c r="C938" s="14">
        <v>1.3164196811767901E-2</v>
      </c>
      <c r="D938" s="14">
        <v>1.01206903876524E-2</v>
      </c>
      <c r="E938" s="14">
        <v>1.6191974302672999E-2</v>
      </c>
      <c r="F938" s="14"/>
      <c r="G938" s="14">
        <v>2.6929016774601501E-2</v>
      </c>
      <c r="H938" s="14">
        <v>1.1337671473835E-2</v>
      </c>
      <c r="I938" s="14">
        <v>1.6094488609868701E-2</v>
      </c>
      <c r="J938" s="14">
        <v>1.36021271001011E-2</v>
      </c>
      <c r="K938" s="14">
        <v>6.7265635752520696E-3</v>
      </c>
      <c r="L938" s="14">
        <v>7.1063723625528598E-3</v>
      </c>
      <c r="M938" s="14"/>
      <c r="N938" s="14">
        <v>4.1183436731580501E-3</v>
      </c>
      <c r="O938" s="14">
        <v>1.6348419000656599E-2</v>
      </c>
      <c r="P938" s="14">
        <v>1.43560275482472E-2</v>
      </c>
      <c r="Q938" s="14">
        <v>1.82576270692132E-2</v>
      </c>
      <c r="R938" s="14"/>
      <c r="S938" s="14">
        <v>1.38770527194072E-2</v>
      </c>
      <c r="T938" s="14">
        <v>1.1610395513292101E-2</v>
      </c>
      <c r="U938" s="14">
        <v>7.5955787982269797E-3</v>
      </c>
      <c r="V938" s="14">
        <v>1.11733627936284E-2</v>
      </c>
      <c r="W938" s="14">
        <v>2.8607768859785099E-2</v>
      </c>
      <c r="X938" s="14">
        <v>9.4109747679057606E-3</v>
      </c>
      <c r="Y938" s="14">
        <v>1.8436125698272101E-2</v>
      </c>
      <c r="Z938" s="14">
        <v>2.10158161834792E-2</v>
      </c>
      <c r="AA938" s="14">
        <v>9.0325412075928594E-3</v>
      </c>
      <c r="AB938" s="14">
        <v>7.3720373137778098E-3</v>
      </c>
      <c r="AC938" s="14">
        <v>1.0669110542059001E-2</v>
      </c>
      <c r="AD938" s="14">
        <v>2.4831282717776099E-2</v>
      </c>
      <c r="AE938" s="14"/>
      <c r="AF938" s="14">
        <v>1.17634682880675E-2</v>
      </c>
      <c r="AG938" s="14">
        <v>1.5064672020763699E-2</v>
      </c>
      <c r="AH938" s="14">
        <v>1.2673055172743799E-2</v>
      </c>
      <c r="AI938" s="14">
        <v>9.6940502699662708E-3</v>
      </c>
      <c r="AJ938" s="14">
        <v>2.4558945310741698E-2</v>
      </c>
      <c r="AK938" s="14"/>
      <c r="AL938" s="14">
        <v>7.5593190534528495E-2</v>
      </c>
      <c r="AM938" s="14">
        <v>2.02298921225957E-2</v>
      </c>
      <c r="AN938" s="14">
        <v>1.9032669886681602E-2</v>
      </c>
      <c r="AO938" s="14">
        <v>1.27049099535989E-2</v>
      </c>
      <c r="AP938" s="14">
        <v>6.8724301460346198E-3</v>
      </c>
      <c r="AQ938" s="14">
        <v>1.1366705274379701E-2</v>
      </c>
      <c r="AR938" s="14">
        <v>1.3398911625463601E-2</v>
      </c>
      <c r="AS938" s="14">
        <v>1.1149206304189301E-2</v>
      </c>
      <c r="AT938" s="14">
        <v>5.7717221946018997E-3</v>
      </c>
      <c r="AU938" s="14">
        <v>8.8129316155702991E-3</v>
      </c>
      <c r="AV938" s="14">
        <v>9.5973134882301296E-3</v>
      </c>
      <c r="AW938" s="14">
        <v>1.0437693703396299E-2</v>
      </c>
      <c r="AX938" s="14">
        <v>1.14131939356573E-2</v>
      </c>
      <c r="AY938" s="14">
        <v>5.0833125750344302E-3</v>
      </c>
      <c r="AZ938" s="14">
        <v>3.63220546722546E-3</v>
      </c>
      <c r="BA938" s="14">
        <v>1.18119870719309E-2</v>
      </c>
      <c r="BB938" s="14"/>
      <c r="BC938" s="14">
        <v>1.1207822097359099E-2</v>
      </c>
      <c r="BD938" s="14">
        <v>1.40215570498071E-2</v>
      </c>
      <c r="BE938" s="14"/>
      <c r="BF938" s="14">
        <v>0</v>
      </c>
      <c r="BG938" s="14">
        <v>7.3292622642647199E-3</v>
      </c>
      <c r="BH938" s="14">
        <v>1.5667474735050799E-2</v>
      </c>
      <c r="BI938" s="14">
        <v>5.1450069172317099E-2</v>
      </c>
      <c r="BJ938" s="14"/>
      <c r="BK938" s="14">
        <v>4.25378004123474E-3</v>
      </c>
      <c r="BL938" s="14">
        <v>7.4194576700271101E-3</v>
      </c>
      <c r="BM938" s="14">
        <v>1.1855736431839599E-2</v>
      </c>
      <c r="BN938" s="14">
        <v>2.9820095018273901E-2</v>
      </c>
      <c r="BO938" s="14"/>
      <c r="BP938" s="14">
        <v>1.0868828507147901E-2</v>
      </c>
      <c r="BQ938" s="14">
        <v>9.3574313283388E-3</v>
      </c>
      <c r="BR938" s="14">
        <v>7.1830806844734099E-3</v>
      </c>
      <c r="BS938" s="14">
        <v>5.9831649019364101E-3</v>
      </c>
      <c r="BT938" s="14">
        <v>2.65374167489759E-2</v>
      </c>
    </row>
    <row r="939" spans="2:72" x14ac:dyDescent="0.35">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row>
    <row r="940" spans="2:72" x14ac:dyDescent="0.35">
      <c r="B940" s="6" t="s">
        <v>405</v>
      </c>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row>
    <row r="941" spans="2:72" x14ac:dyDescent="0.35">
      <c r="B941" s="21" t="s">
        <v>106</v>
      </c>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row>
    <row r="942" spans="2:72" x14ac:dyDescent="0.35">
      <c r="B942" t="s">
        <v>401</v>
      </c>
      <c r="C942" s="14">
        <v>4.6645136425740703E-2</v>
      </c>
      <c r="D942" s="14">
        <v>4.1145101616823901E-2</v>
      </c>
      <c r="E942" s="14">
        <v>5.1959212709019501E-2</v>
      </c>
      <c r="F942" s="14"/>
      <c r="G942" s="14">
        <v>5.9472484441918702E-2</v>
      </c>
      <c r="H942" s="14">
        <v>6.1854404040616297E-2</v>
      </c>
      <c r="I942" s="14">
        <v>5.6609567618079698E-2</v>
      </c>
      <c r="J942" s="14">
        <v>3.42204447905902E-2</v>
      </c>
      <c r="K942" s="14">
        <v>3.5720512054804497E-2</v>
      </c>
      <c r="L942" s="14">
        <v>3.5068174380722697E-2</v>
      </c>
      <c r="M942" s="14"/>
      <c r="N942" s="14">
        <v>4.4842950488001201E-2</v>
      </c>
      <c r="O942" s="14">
        <v>3.97919597067437E-2</v>
      </c>
      <c r="P942" s="14">
        <v>5.3274867874410797E-2</v>
      </c>
      <c r="Q942" s="14">
        <v>5.0608129123379697E-2</v>
      </c>
      <c r="R942" s="14"/>
      <c r="S942" s="14">
        <v>7.2584443273448498E-2</v>
      </c>
      <c r="T942" s="14">
        <v>3.5700638468681503E-2</v>
      </c>
      <c r="U942" s="14">
        <v>4.5448779765615101E-2</v>
      </c>
      <c r="V942" s="14">
        <v>4.1530725393934598E-2</v>
      </c>
      <c r="W942" s="14">
        <v>3.4832144222560597E-2</v>
      </c>
      <c r="X942" s="14">
        <v>4.6682836718536902E-2</v>
      </c>
      <c r="Y942" s="14">
        <v>3.8058906917709599E-2</v>
      </c>
      <c r="Z942" s="14">
        <v>4.7858364839676197E-2</v>
      </c>
      <c r="AA942" s="14">
        <v>5.3777002151473803E-2</v>
      </c>
      <c r="AB942" s="14">
        <v>4.13574342251153E-2</v>
      </c>
      <c r="AC942" s="14">
        <v>3.4510716491738001E-2</v>
      </c>
      <c r="AD942" s="14">
        <v>5.02400611313321E-2</v>
      </c>
      <c r="AE942" s="14"/>
      <c r="AF942" s="14">
        <v>4.5275177496092403E-2</v>
      </c>
      <c r="AG942" s="14">
        <v>3.88770431875501E-2</v>
      </c>
      <c r="AH942" s="14">
        <v>4.6586812227460798E-2</v>
      </c>
      <c r="AI942" s="14">
        <v>6.0331694703502199E-2</v>
      </c>
      <c r="AJ942" s="14">
        <v>9.4884369805009194E-2</v>
      </c>
      <c r="AK942" s="14"/>
      <c r="AL942" s="14">
        <v>7.4018531574681398E-2</v>
      </c>
      <c r="AM942" s="14">
        <v>5.7036493431519501E-2</v>
      </c>
      <c r="AN942" s="14">
        <v>6.0822309016412203E-2</v>
      </c>
      <c r="AO942" s="14">
        <v>4.4868080854776698E-2</v>
      </c>
      <c r="AP942" s="14">
        <v>3.7918395657805103E-2</v>
      </c>
      <c r="AQ942" s="14">
        <v>4.3695793047457597E-2</v>
      </c>
      <c r="AR942" s="14">
        <v>5.2919109010948803E-2</v>
      </c>
      <c r="AS942" s="14">
        <v>5.2560545732451801E-2</v>
      </c>
      <c r="AT942" s="14">
        <v>3.6361171649511699E-2</v>
      </c>
      <c r="AU942" s="14">
        <v>4.0902967781960002E-2</v>
      </c>
      <c r="AV942" s="14">
        <v>3.3427649113726601E-2</v>
      </c>
      <c r="AW942" s="14">
        <v>4.97814609785414E-2</v>
      </c>
      <c r="AX942" s="14">
        <v>4.1399943148689701E-2</v>
      </c>
      <c r="AY942" s="14">
        <v>5.7232082998606298E-2</v>
      </c>
      <c r="AZ942" s="14">
        <v>2.9057061679509201E-2</v>
      </c>
      <c r="BA942" s="14">
        <v>6.6752734975948594E-2</v>
      </c>
      <c r="BB942" s="14"/>
      <c r="BC942" s="14">
        <v>6.3301731038661199E-2</v>
      </c>
      <c r="BD942" s="14">
        <v>3.9345562465252497E-2</v>
      </c>
      <c r="BE942" s="14"/>
      <c r="BF942" s="14">
        <v>2.4770812885894101E-2</v>
      </c>
      <c r="BG942" s="14">
        <v>3.6859422885065302E-2</v>
      </c>
      <c r="BH942" s="14">
        <v>6.9503657089920207E-2</v>
      </c>
      <c r="BI942" s="14">
        <v>7.3598976393018295E-2</v>
      </c>
      <c r="BJ942" s="14"/>
      <c r="BK942" s="14">
        <v>0</v>
      </c>
      <c r="BL942" s="14">
        <v>1.8812536010180701E-2</v>
      </c>
      <c r="BM942" s="14">
        <v>5.4070108758062299E-2</v>
      </c>
      <c r="BN942" s="14">
        <v>0.10860220068951899</v>
      </c>
      <c r="BO942" s="14"/>
      <c r="BP942" s="14">
        <v>5.5284631363033597E-2</v>
      </c>
      <c r="BQ942" s="14">
        <v>2.85362904255494E-2</v>
      </c>
      <c r="BR942" s="14">
        <v>3.3094994141622501E-2</v>
      </c>
      <c r="BS942" s="14">
        <v>4.1519492064280697E-2</v>
      </c>
      <c r="BT942" s="14">
        <v>6.0287220542795499E-2</v>
      </c>
    </row>
    <row r="943" spans="2:72" x14ac:dyDescent="0.35">
      <c r="B943" t="s">
        <v>402</v>
      </c>
      <c r="C943" s="14">
        <v>0.82775027568637105</v>
      </c>
      <c r="D943" s="14">
        <v>0.85622612360136097</v>
      </c>
      <c r="E943" s="14">
        <v>0.79970200495689203</v>
      </c>
      <c r="F943" s="14"/>
      <c r="G943" s="14">
        <v>0.79137302678104804</v>
      </c>
      <c r="H943" s="14">
        <v>0.77560839134958903</v>
      </c>
      <c r="I943" s="14">
        <v>0.81141383797632405</v>
      </c>
      <c r="J943" s="14">
        <v>0.845043476413601</v>
      </c>
      <c r="K943" s="14">
        <v>0.85709293741303105</v>
      </c>
      <c r="L943" s="14">
        <v>0.87385888384594601</v>
      </c>
      <c r="M943" s="14"/>
      <c r="N943" s="14">
        <v>0.85435602417872902</v>
      </c>
      <c r="O943" s="14">
        <v>0.858302947757835</v>
      </c>
      <c r="P943" s="14">
        <v>0.81588904247945304</v>
      </c>
      <c r="Q943" s="14">
        <v>0.77757779658135096</v>
      </c>
      <c r="R943" s="14"/>
      <c r="S943" s="14">
        <v>0.773536539358469</v>
      </c>
      <c r="T943" s="14">
        <v>0.84163164134261803</v>
      </c>
      <c r="U943" s="14">
        <v>0.84131652432870596</v>
      </c>
      <c r="V943" s="14">
        <v>0.85729379531523797</v>
      </c>
      <c r="W943" s="14">
        <v>0.857403594573387</v>
      </c>
      <c r="X943" s="14">
        <v>0.79062985100896199</v>
      </c>
      <c r="Y943" s="14">
        <v>0.82299242550988105</v>
      </c>
      <c r="Z943" s="14">
        <v>0.80429998956605697</v>
      </c>
      <c r="AA943" s="14">
        <v>0.84333226185235299</v>
      </c>
      <c r="AB943" s="14">
        <v>0.86021088253407596</v>
      </c>
      <c r="AC943" s="14">
        <v>0.83224573636589905</v>
      </c>
      <c r="AD943" s="14">
        <v>0.81994767097904997</v>
      </c>
      <c r="AE943" s="14"/>
      <c r="AF943" s="14">
        <v>0.80309414393796397</v>
      </c>
      <c r="AG943" s="14">
        <v>0.84187908159937996</v>
      </c>
      <c r="AH943" s="14">
        <v>0.85573981276324995</v>
      </c>
      <c r="AI943" s="14">
        <v>0.811398561501668</v>
      </c>
      <c r="AJ943" s="14">
        <v>0.75433687091587898</v>
      </c>
      <c r="AK943" s="14"/>
      <c r="AL943" s="14">
        <v>0.62919979535870396</v>
      </c>
      <c r="AM943" s="14">
        <v>0.69489093949220404</v>
      </c>
      <c r="AN943" s="14">
        <v>0.78613860273615499</v>
      </c>
      <c r="AO943" s="14">
        <v>0.81446765263453802</v>
      </c>
      <c r="AP943" s="14">
        <v>0.82089414763310298</v>
      </c>
      <c r="AQ943" s="14">
        <v>0.83400350326336503</v>
      </c>
      <c r="AR943" s="14">
        <v>0.83144068502801705</v>
      </c>
      <c r="AS943" s="14">
        <v>0.82504705483084195</v>
      </c>
      <c r="AT943" s="14">
        <v>0.86629566234446997</v>
      </c>
      <c r="AU943" s="14">
        <v>0.86091408928859503</v>
      </c>
      <c r="AV943" s="14">
        <v>0.867846971260675</v>
      </c>
      <c r="AW943" s="14">
        <v>0.845879148249012</v>
      </c>
      <c r="AX943" s="14">
        <v>0.85989367531269401</v>
      </c>
      <c r="AY943" s="14">
        <v>0.87209769202014298</v>
      </c>
      <c r="AZ943" s="14">
        <v>0.87129568268920099</v>
      </c>
      <c r="BA943" s="14">
        <v>0.80424989241271705</v>
      </c>
      <c r="BB943" s="14"/>
      <c r="BC943" s="14">
        <v>0.79302236929860503</v>
      </c>
      <c r="BD943" s="14">
        <v>0.84296940823185296</v>
      </c>
      <c r="BE943" s="14"/>
      <c r="BF943" s="14">
        <v>0.92811344165908005</v>
      </c>
      <c r="BG943" s="14">
        <v>0.87287669620851005</v>
      </c>
      <c r="BH943" s="14">
        <v>0.75620582387926305</v>
      </c>
      <c r="BI943" s="14">
        <v>0.63772705293731202</v>
      </c>
      <c r="BJ943" s="14"/>
      <c r="BK943" s="14">
        <v>1</v>
      </c>
      <c r="BL943" s="14">
        <v>0.94025747752574296</v>
      </c>
      <c r="BM943" s="14">
        <v>0.82965869102396705</v>
      </c>
      <c r="BN943" s="14">
        <v>0.54271172625366904</v>
      </c>
      <c r="BO943" s="14"/>
      <c r="BP943" s="14">
        <v>0.79566068559278103</v>
      </c>
      <c r="BQ943" s="14">
        <v>0.899122388211121</v>
      </c>
      <c r="BR943" s="14">
        <v>0.90055346102158296</v>
      </c>
      <c r="BS943" s="14">
        <v>0.87707362190577698</v>
      </c>
      <c r="BT943" s="14">
        <v>0.737495961471617</v>
      </c>
    </row>
    <row r="944" spans="2:72" x14ac:dyDescent="0.35">
      <c r="B944" t="s">
        <v>403</v>
      </c>
      <c r="C944" s="14">
        <v>6.1784665572993801E-2</v>
      </c>
      <c r="D944" s="14">
        <v>5.3385010472614403E-2</v>
      </c>
      <c r="E944" s="14">
        <v>7.0253997867947102E-2</v>
      </c>
      <c r="F944" s="14"/>
      <c r="G944" s="14">
        <v>7.1549501404899296E-2</v>
      </c>
      <c r="H944" s="14">
        <v>9.0692286930837002E-2</v>
      </c>
      <c r="I944" s="14">
        <v>6.2637820634156793E-2</v>
      </c>
      <c r="J944" s="14">
        <v>6.0484751168955901E-2</v>
      </c>
      <c r="K944" s="14">
        <v>5.8491173092898502E-2</v>
      </c>
      <c r="L944" s="14">
        <v>3.4370182658905402E-2</v>
      </c>
      <c r="M944" s="14"/>
      <c r="N944" s="14">
        <v>4.96551539342934E-2</v>
      </c>
      <c r="O944" s="14">
        <v>4.8714504039161097E-2</v>
      </c>
      <c r="P944" s="14">
        <v>7.3650292218573402E-2</v>
      </c>
      <c r="Q944" s="14">
        <v>7.7959716256719103E-2</v>
      </c>
      <c r="R944" s="14"/>
      <c r="S944" s="14">
        <v>8.59238428979055E-2</v>
      </c>
      <c r="T944" s="14">
        <v>6.0963352603160603E-2</v>
      </c>
      <c r="U944" s="14">
        <v>6.2609049863115496E-2</v>
      </c>
      <c r="V944" s="14">
        <v>5.5021828653930703E-2</v>
      </c>
      <c r="W944" s="14">
        <v>3.9286480376980903E-2</v>
      </c>
      <c r="X944" s="14">
        <v>7.0311414880110501E-2</v>
      </c>
      <c r="Y944" s="14">
        <v>6.1112046495635203E-2</v>
      </c>
      <c r="Z944" s="14">
        <v>7.6840599920060801E-2</v>
      </c>
      <c r="AA944" s="14">
        <v>4.2248099326792E-2</v>
      </c>
      <c r="AB944" s="14">
        <v>6.4631908538557298E-2</v>
      </c>
      <c r="AC944" s="14">
        <v>4.8686540878617499E-2</v>
      </c>
      <c r="AD944" s="14">
        <v>6.4261729732383602E-2</v>
      </c>
      <c r="AE944" s="14"/>
      <c r="AF944" s="14">
        <v>6.8560273689347098E-2</v>
      </c>
      <c r="AG944" s="14">
        <v>6.1991502138931898E-2</v>
      </c>
      <c r="AH944" s="14">
        <v>4.9519906085862701E-2</v>
      </c>
      <c r="AI944" s="14">
        <v>6.94018009451004E-2</v>
      </c>
      <c r="AJ944" s="14">
        <v>6.9854766939198301E-2</v>
      </c>
      <c r="AK944" s="14"/>
      <c r="AL944" s="14">
        <v>0.160995711610154</v>
      </c>
      <c r="AM944" s="14">
        <v>0.107117216400961</v>
      </c>
      <c r="AN944" s="14">
        <v>7.6144246410571895E-2</v>
      </c>
      <c r="AO944" s="14">
        <v>6.8189225788218705E-2</v>
      </c>
      <c r="AP944" s="14">
        <v>6.8726725443154196E-2</v>
      </c>
      <c r="AQ944" s="14">
        <v>5.9479559708003601E-2</v>
      </c>
      <c r="AR944" s="14">
        <v>5.84693109686324E-2</v>
      </c>
      <c r="AS944" s="14">
        <v>5.93405745706738E-2</v>
      </c>
      <c r="AT944" s="14">
        <v>4.8217513639026502E-2</v>
      </c>
      <c r="AU944" s="14">
        <v>5.0615217671754802E-2</v>
      </c>
      <c r="AV944" s="14">
        <v>4.8254126492314302E-2</v>
      </c>
      <c r="AW944" s="14">
        <v>5.3943505590549702E-2</v>
      </c>
      <c r="AX944" s="14">
        <v>5.7272607169827697E-2</v>
      </c>
      <c r="AY944" s="14">
        <v>3.4016068386864502E-2</v>
      </c>
      <c r="AZ944" s="14">
        <v>6.473574126784E-2</v>
      </c>
      <c r="BA944" s="14">
        <v>6.7128948584182696E-2</v>
      </c>
      <c r="BB944" s="14"/>
      <c r="BC944" s="14">
        <v>7.8636818723538393E-2</v>
      </c>
      <c r="BD944" s="14">
        <v>5.4399390180600499E-2</v>
      </c>
      <c r="BE944" s="14"/>
      <c r="BF944" s="14">
        <v>2.7505315380486402E-2</v>
      </c>
      <c r="BG944" s="14">
        <v>4.9499743178175001E-2</v>
      </c>
      <c r="BH944" s="14">
        <v>8.8787187306604398E-2</v>
      </c>
      <c r="BI944" s="14">
        <v>0.11362056554072</v>
      </c>
      <c r="BJ944" s="14"/>
      <c r="BK944" s="14">
        <v>0</v>
      </c>
      <c r="BL944" s="14">
        <v>2.2552700468258399E-2</v>
      </c>
      <c r="BM944" s="14">
        <v>7.2931929154362599E-2</v>
      </c>
      <c r="BN944" s="14">
        <v>0.14373934128864899</v>
      </c>
      <c r="BO944" s="14"/>
      <c r="BP944" s="14">
        <v>8.1296543867972998E-2</v>
      </c>
      <c r="BQ944" s="14">
        <v>3.8946852431206998E-2</v>
      </c>
      <c r="BR944" s="14">
        <v>3.1955962071551602E-2</v>
      </c>
      <c r="BS944" s="14">
        <v>4.05322944245297E-2</v>
      </c>
      <c r="BT944" s="14">
        <v>9.0273142649100704E-2</v>
      </c>
    </row>
    <row r="945" spans="2:72" x14ac:dyDescent="0.35">
      <c r="B945" t="s">
        <v>404</v>
      </c>
      <c r="C945" s="14">
        <v>4.3283111833828602E-2</v>
      </c>
      <c r="D945" s="14">
        <v>3.4425549733879103E-2</v>
      </c>
      <c r="E945" s="14">
        <v>5.1877583552687699E-2</v>
      </c>
      <c r="F945" s="14"/>
      <c r="G945" s="14">
        <v>5.2971673328093202E-2</v>
      </c>
      <c r="H945" s="14">
        <v>5.4396994136245602E-2</v>
      </c>
      <c r="I945" s="14">
        <v>4.70180420563268E-2</v>
      </c>
      <c r="J945" s="14">
        <v>4.2449974048818298E-2</v>
      </c>
      <c r="K945" s="14">
        <v>3.3228858004188101E-2</v>
      </c>
      <c r="L945" s="14">
        <v>3.2200359305854201E-2</v>
      </c>
      <c r="M945" s="14"/>
      <c r="N945" s="14">
        <v>3.4502860442307902E-2</v>
      </c>
      <c r="O945" s="14">
        <v>4.0623635338889297E-2</v>
      </c>
      <c r="P945" s="14">
        <v>3.7946671278116802E-2</v>
      </c>
      <c r="Q945" s="14">
        <v>5.9905448178072501E-2</v>
      </c>
      <c r="R945" s="14"/>
      <c r="S945" s="14">
        <v>5.0546062678082399E-2</v>
      </c>
      <c r="T945" s="14">
        <v>3.74975173968186E-2</v>
      </c>
      <c r="U945" s="14">
        <v>3.2002105199694299E-2</v>
      </c>
      <c r="V945" s="14">
        <v>3.64345922639467E-2</v>
      </c>
      <c r="W945" s="14">
        <v>3.7056899622108702E-2</v>
      </c>
      <c r="X945" s="14">
        <v>6.8921265216205799E-2</v>
      </c>
      <c r="Y945" s="14">
        <v>5.4633772908005702E-2</v>
      </c>
      <c r="Z945" s="14">
        <v>5.2402890252771499E-2</v>
      </c>
      <c r="AA945" s="14">
        <v>3.4701886785421299E-2</v>
      </c>
      <c r="AB945" s="14">
        <v>2.8093665527616999E-2</v>
      </c>
      <c r="AC945" s="14">
        <v>5.5661174455217899E-2</v>
      </c>
      <c r="AD945" s="14">
        <v>3.6635497952776402E-2</v>
      </c>
      <c r="AE945" s="14"/>
      <c r="AF945" s="14">
        <v>5.4055389146417103E-2</v>
      </c>
      <c r="AG945" s="14">
        <v>4.1688187217393702E-2</v>
      </c>
      <c r="AH945" s="14">
        <v>3.42070825501605E-2</v>
      </c>
      <c r="AI945" s="14">
        <v>4.6733031211032998E-2</v>
      </c>
      <c r="AJ945" s="14">
        <v>5.3114304809794399E-2</v>
      </c>
      <c r="AK945" s="14"/>
      <c r="AL945" s="14">
        <v>6.2885734277578001E-2</v>
      </c>
      <c r="AM945" s="14">
        <v>7.9302588803755403E-2</v>
      </c>
      <c r="AN945" s="14">
        <v>5.6165680072284799E-2</v>
      </c>
      <c r="AO945" s="14">
        <v>4.1754989305879897E-2</v>
      </c>
      <c r="AP945" s="14">
        <v>5.6474990307022403E-2</v>
      </c>
      <c r="AQ945" s="14">
        <v>4.1352487092007201E-2</v>
      </c>
      <c r="AR945" s="14">
        <v>3.8943161118418002E-2</v>
      </c>
      <c r="AS945" s="14">
        <v>4.58890614250827E-2</v>
      </c>
      <c r="AT945" s="14">
        <v>3.09058705055557E-2</v>
      </c>
      <c r="AU945" s="14">
        <v>2.90243645319565E-2</v>
      </c>
      <c r="AV945" s="14">
        <v>3.9151502428666697E-2</v>
      </c>
      <c r="AW945" s="14">
        <v>3.2496864370395798E-2</v>
      </c>
      <c r="AX945" s="14">
        <v>3.0470148347787399E-2</v>
      </c>
      <c r="AY945" s="14">
        <v>3.1548824870875902E-2</v>
      </c>
      <c r="AZ945" s="14">
        <v>3.0078344115612301E-2</v>
      </c>
      <c r="BA945" s="14">
        <v>5.1713604472989401E-2</v>
      </c>
      <c r="BB945" s="14"/>
      <c r="BC945" s="14">
        <v>5.1927093756390201E-2</v>
      </c>
      <c r="BD945" s="14">
        <v>3.9494979456042599E-2</v>
      </c>
      <c r="BE945" s="14"/>
      <c r="BF945" s="14">
        <v>1.8719879938513401E-2</v>
      </c>
      <c r="BG945" s="14">
        <v>3.4817423122966297E-2</v>
      </c>
      <c r="BH945" s="14">
        <v>6.54844692448288E-2</v>
      </c>
      <c r="BI945" s="14">
        <v>7.3935880506024607E-2</v>
      </c>
      <c r="BJ945" s="14"/>
      <c r="BK945" s="14">
        <v>0</v>
      </c>
      <c r="BL945" s="14">
        <v>1.83772859958178E-2</v>
      </c>
      <c r="BM945" s="14">
        <v>4.0419002495438602E-2</v>
      </c>
      <c r="BN945" s="14">
        <v>0.115912405616483</v>
      </c>
      <c r="BO945" s="14"/>
      <c r="BP945" s="14">
        <v>5.3892626623724099E-2</v>
      </c>
      <c r="BQ945" s="14">
        <v>2.1781615025361099E-2</v>
      </c>
      <c r="BR945" s="14">
        <v>2.11085794858628E-2</v>
      </c>
      <c r="BS945" s="14">
        <v>3.3609315245909099E-2</v>
      </c>
      <c r="BT945" s="14">
        <v>6.4886629042533506E-2</v>
      </c>
    </row>
    <row r="946" spans="2:72" x14ac:dyDescent="0.35">
      <c r="B946" t="s">
        <v>102</v>
      </c>
      <c r="C946" s="14">
        <v>2.05368104810662E-2</v>
      </c>
      <c r="D946" s="14">
        <v>1.48182145753214E-2</v>
      </c>
      <c r="E946" s="14">
        <v>2.6207200913453601E-2</v>
      </c>
      <c r="F946" s="14"/>
      <c r="G946" s="14">
        <v>2.4633314044041298E-2</v>
      </c>
      <c r="H946" s="14">
        <v>1.74479235427119E-2</v>
      </c>
      <c r="I946" s="14">
        <v>2.23207317151125E-2</v>
      </c>
      <c r="J946" s="14">
        <v>1.7801353578034598E-2</v>
      </c>
      <c r="K946" s="14">
        <v>1.5466519435077901E-2</v>
      </c>
      <c r="L946" s="14">
        <v>2.45023998085717E-2</v>
      </c>
      <c r="M946" s="14"/>
      <c r="N946" s="14">
        <v>1.66430109566684E-2</v>
      </c>
      <c r="O946" s="14">
        <v>1.25669531573707E-2</v>
      </c>
      <c r="P946" s="14">
        <v>1.9239126149445701E-2</v>
      </c>
      <c r="Q946" s="14">
        <v>3.3948909860477702E-2</v>
      </c>
      <c r="R946" s="14"/>
      <c r="S946" s="14">
        <v>1.7409111792094499E-2</v>
      </c>
      <c r="T946" s="14">
        <v>2.4206850188721599E-2</v>
      </c>
      <c r="U946" s="14">
        <v>1.8623540842869799E-2</v>
      </c>
      <c r="V946" s="14">
        <v>9.7190583729502896E-3</v>
      </c>
      <c r="W946" s="14">
        <v>3.1420881204963197E-2</v>
      </c>
      <c r="X946" s="14">
        <v>2.3454632176185101E-2</v>
      </c>
      <c r="Y946" s="14">
        <v>2.3202848168768199E-2</v>
      </c>
      <c r="Z946" s="14">
        <v>1.8598155421434601E-2</v>
      </c>
      <c r="AA946" s="14">
        <v>2.5940749883959901E-2</v>
      </c>
      <c r="AB946" s="14">
        <v>5.7061091746342003E-3</v>
      </c>
      <c r="AC946" s="14">
        <v>2.8895831808527402E-2</v>
      </c>
      <c r="AD946" s="14">
        <v>2.8915040204457999E-2</v>
      </c>
      <c r="AE946" s="14"/>
      <c r="AF946" s="14">
        <v>2.90150157301792E-2</v>
      </c>
      <c r="AG946" s="14">
        <v>1.55641858567448E-2</v>
      </c>
      <c r="AH946" s="14">
        <v>1.3946386373266201E-2</v>
      </c>
      <c r="AI946" s="14">
        <v>1.2134911638696001E-2</v>
      </c>
      <c r="AJ946" s="14">
        <v>2.78096875301195E-2</v>
      </c>
      <c r="AK946" s="14"/>
      <c r="AL946" s="14">
        <v>7.2900227178882698E-2</v>
      </c>
      <c r="AM946" s="14">
        <v>6.1652761871559901E-2</v>
      </c>
      <c r="AN946" s="14">
        <v>2.0729161764575999E-2</v>
      </c>
      <c r="AO946" s="14">
        <v>3.07200514165871E-2</v>
      </c>
      <c r="AP946" s="14">
        <v>1.5985740958915601E-2</v>
      </c>
      <c r="AQ946" s="14">
        <v>2.1468656889166299E-2</v>
      </c>
      <c r="AR946" s="14">
        <v>1.82277338739835E-2</v>
      </c>
      <c r="AS946" s="14">
        <v>1.71627634409501E-2</v>
      </c>
      <c r="AT946" s="14">
        <v>1.8219781861436201E-2</v>
      </c>
      <c r="AU946" s="14">
        <v>1.8543360725733499E-2</v>
      </c>
      <c r="AV946" s="14">
        <v>1.13197507046169E-2</v>
      </c>
      <c r="AW946" s="14">
        <v>1.7899020811501201E-2</v>
      </c>
      <c r="AX946" s="14">
        <v>1.09636260210016E-2</v>
      </c>
      <c r="AY946" s="14">
        <v>5.1053317235100499E-3</v>
      </c>
      <c r="AZ946" s="14">
        <v>4.8331702478378201E-3</v>
      </c>
      <c r="BA946" s="14">
        <v>1.01548195541625E-2</v>
      </c>
      <c r="BB946" s="14"/>
      <c r="BC946" s="14">
        <v>1.31119871828052E-2</v>
      </c>
      <c r="BD946" s="14">
        <v>2.3790659666251299E-2</v>
      </c>
      <c r="BE946" s="14"/>
      <c r="BF946" s="14">
        <v>8.9055013602584395E-4</v>
      </c>
      <c r="BG946" s="14">
        <v>5.9467146052829397E-3</v>
      </c>
      <c r="BH946" s="14">
        <v>2.0018862479383399E-2</v>
      </c>
      <c r="BI946" s="14">
        <v>0.101117524622924</v>
      </c>
      <c r="BJ946" s="14"/>
      <c r="BK946" s="14">
        <v>0</v>
      </c>
      <c r="BL946" s="14">
        <v>0</v>
      </c>
      <c r="BM946" s="14">
        <v>2.9202685681694201E-3</v>
      </c>
      <c r="BN946" s="14">
        <v>8.9034326151680596E-2</v>
      </c>
      <c r="BO946" s="14"/>
      <c r="BP946" s="14">
        <v>1.3865512552488499E-2</v>
      </c>
      <c r="BQ946" s="14">
        <v>1.16128539067614E-2</v>
      </c>
      <c r="BR946" s="14">
        <v>1.3287003279380099E-2</v>
      </c>
      <c r="BS946" s="14">
        <v>7.2652763595034402E-3</v>
      </c>
      <c r="BT946" s="14">
        <v>4.7057046293953797E-2</v>
      </c>
    </row>
    <row r="947" spans="2:72" x14ac:dyDescent="0.35">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row>
    <row r="948" spans="2:72" x14ac:dyDescent="0.35">
      <c r="B948" s="6" t="s">
        <v>410</v>
      </c>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row>
    <row r="949" spans="2:72" x14ac:dyDescent="0.35">
      <c r="B949" s="21" t="s">
        <v>106</v>
      </c>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row>
    <row r="950" spans="2:72" x14ac:dyDescent="0.35">
      <c r="B950" t="s">
        <v>406</v>
      </c>
      <c r="C950" s="14">
        <v>0.24310728046378499</v>
      </c>
      <c r="D950" s="14">
        <v>0.224787493470155</v>
      </c>
      <c r="E950" s="14">
        <v>0.26104157981235998</v>
      </c>
      <c r="F950" s="14"/>
      <c r="G950" s="14">
        <v>0.200831908006217</v>
      </c>
      <c r="H950" s="14">
        <v>0.217519147078444</v>
      </c>
      <c r="I950" s="14">
        <v>0.25039286098020902</v>
      </c>
      <c r="J950" s="14">
        <v>0.28521748735846197</v>
      </c>
      <c r="K950" s="14">
        <v>0.26846129611753899</v>
      </c>
      <c r="L950" s="14">
        <v>0.23481755864132201</v>
      </c>
      <c r="M950" s="14"/>
      <c r="N950" s="14">
        <v>0.19553531320237999</v>
      </c>
      <c r="O950" s="14">
        <v>0.23518740058488499</v>
      </c>
      <c r="P950" s="14">
        <v>0.26813332895993103</v>
      </c>
      <c r="Q950" s="14">
        <v>0.280986762975724</v>
      </c>
      <c r="R950" s="14"/>
      <c r="S950" s="14">
        <v>0.189926653793973</v>
      </c>
      <c r="T950" s="14">
        <v>0.25715483658007898</v>
      </c>
      <c r="U950" s="14">
        <v>0.27184168687510202</v>
      </c>
      <c r="V950" s="14">
        <v>0.245746544836312</v>
      </c>
      <c r="W950" s="14">
        <v>0.26252752599466</v>
      </c>
      <c r="X950" s="14">
        <v>0.27490643842721102</v>
      </c>
      <c r="Y950" s="14">
        <v>0.23054840602014501</v>
      </c>
      <c r="Z950" s="14">
        <v>0.24020101721339801</v>
      </c>
      <c r="AA950" s="14">
        <v>0.232611951928614</v>
      </c>
      <c r="AB950" s="14">
        <v>0.24658922123615901</v>
      </c>
      <c r="AC950" s="14">
        <v>0.28536939804822897</v>
      </c>
      <c r="AD950" s="14">
        <v>0.19999642085906499</v>
      </c>
      <c r="AE950" s="14"/>
      <c r="AF950" s="14">
        <v>0.30144605464740198</v>
      </c>
      <c r="AG950" s="14">
        <v>0.25438589580276599</v>
      </c>
      <c r="AH950" s="14">
        <v>0.20765299704447299</v>
      </c>
      <c r="AI950" s="14">
        <v>0.17418787294364799</v>
      </c>
      <c r="AJ950" s="14">
        <v>0.132176364321551</v>
      </c>
      <c r="AK950" s="14"/>
      <c r="AL950" s="14">
        <v>0.26898875549111301</v>
      </c>
      <c r="AM950" s="14">
        <v>0.28644459818678802</v>
      </c>
      <c r="AN950" s="14">
        <v>0.28640139219584398</v>
      </c>
      <c r="AO950" s="14">
        <v>0.26801377773859902</v>
      </c>
      <c r="AP950" s="14">
        <v>0.28798137333597001</v>
      </c>
      <c r="AQ950" s="14">
        <v>0.26240130300930598</v>
      </c>
      <c r="AR950" s="14">
        <v>0.26831471438592303</v>
      </c>
      <c r="AS950" s="14">
        <v>0.24086983016729999</v>
      </c>
      <c r="AT950" s="14">
        <v>0.25104141521210699</v>
      </c>
      <c r="AU950" s="14">
        <v>0.22512714745774801</v>
      </c>
      <c r="AV950" s="14">
        <v>0.213484993394471</v>
      </c>
      <c r="AW950" s="14">
        <v>0.18630961647716299</v>
      </c>
      <c r="AX950" s="14">
        <v>0.20060086489308299</v>
      </c>
      <c r="AY950" s="14">
        <v>0.192639801596</v>
      </c>
      <c r="AZ950" s="14">
        <v>0.19656174947809199</v>
      </c>
      <c r="BA950" s="14">
        <v>0.17531953616075899</v>
      </c>
      <c r="BB950" s="14"/>
      <c r="BC950" s="14">
        <v>0.23701312486745099</v>
      </c>
      <c r="BD950" s="14">
        <v>0.245777978798945</v>
      </c>
      <c r="BE950" s="14"/>
      <c r="BF950" s="14">
        <v>0.17167587398879999</v>
      </c>
      <c r="BG950" s="14">
        <v>0.25980494212224597</v>
      </c>
      <c r="BH950" s="14">
        <v>0.30509993525005402</v>
      </c>
      <c r="BI950" s="14">
        <v>0.23160725901533599</v>
      </c>
      <c r="BJ950" s="14"/>
      <c r="BK950" s="14">
        <v>0</v>
      </c>
      <c r="BL950" s="14">
        <v>0.15431098017591499</v>
      </c>
      <c r="BM950" s="14">
        <v>0.34862251389372201</v>
      </c>
      <c r="BN950" s="14">
        <v>0.40859033532558098</v>
      </c>
      <c r="BO950" s="14"/>
      <c r="BP950" s="14">
        <v>0.25233095123274601</v>
      </c>
      <c r="BQ950" s="14">
        <v>0.23339099809467501</v>
      </c>
      <c r="BR950" s="14">
        <v>0.19998898502304599</v>
      </c>
      <c r="BS950" s="14">
        <v>0.20739980932803401</v>
      </c>
      <c r="BT950" s="14">
        <v>0.29116061942218602</v>
      </c>
    </row>
    <row r="951" spans="2:72" x14ac:dyDescent="0.35">
      <c r="B951" t="s">
        <v>407</v>
      </c>
      <c r="C951" s="14">
        <v>4.4702042721841299E-2</v>
      </c>
      <c r="D951" s="14">
        <v>4.4209762684936198E-2</v>
      </c>
      <c r="E951" s="14">
        <v>4.53809257679616E-2</v>
      </c>
      <c r="F951" s="14"/>
      <c r="G951" s="14">
        <v>8.0602277655438898E-2</v>
      </c>
      <c r="H951" s="14">
        <v>6.8202291758398398E-2</v>
      </c>
      <c r="I951" s="14">
        <v>6.7805857438780107E-2</v>
      </c>
      <c r="J951" s="14">
        <v>3.10704954142807E-2</v>
      </c>
      <c r="K951" s="14">
        <v>2.0756127942677699E-2</v>
      </c>
      <c r="L951" s="14">
        <v>1.01052786847813E-2</v>
      </c>
      <c r="M951" s="14"/>
      <c r="N951" s="14">
        <v>3.7847118023799801E-2</v>
      </c>
      <c r="O951" s="14">
        <v>3.8491656122512E-2</v>
      </c>
      <c r="P951" s="14">
        <v>5.2141896326311298E-2</v>
      </c>
      <c r="Q951" s="14">
        <v>5.1799185528286301E-2</v>
      </c>
      <c r="R951" s="14"/>
      <c r="S951" s="14">
        <v>7.5246421140821196E-2</v>
      </c>
      <c r="T951" s="14">
        <v>3.1805108115697998E-2</v>
      </c>
      <c r="U951" s="14">
        <v>3.9939314453775097E-2</v>
      </c>
      <c r="V951" s="14">
        <v>4.3947100018006897E-2</v>
      </c>
      <c r="W951" s="14">
        <v>3.3440290378576598E-2</v>
      </c>
      <c r="X951" s="14">
        <v>4.8407267783590002E-2</v>
      </c>
      <c r="Y951" s="14">
        <v>4.5885479016001603E-2</v>
      </c>
      <c r="Z951" s="14">
        <v>5.0814183578641599E-2</v>
      </c>
      <c r="AA951" s="14">
        <v>3.11830322051172E-2</v>
      </c>
      <c r="AB951" s="14">
        <v>4.6651719918828098E-2</v>
      </c>
      <c r="AC951" s="14">
        <v>3.5411656251220898E-2</v>
      </c>
      <c r="AD951" s="14">
        <v>3.60189745052737E-2</v>
      </c>
      <c r="AE951" s="14"/>
      <c r="AF951" s="14">
        <v>5.14503275073998E-2</v>
      </c>
      <c r="AG951" s="14">
        <v>4.8233281183822301E-2</v>
      </c>
      <c r="AH951" s="14">
        <v>3.5096533892660403E-2</v>
      </c>
      <c r="AI951" s="14">
        <v>4.8179465865752398E-2</v>
      </c>
      <c r="AJ951" s="14">
        <v>5.8045885425668402E-2</v>
      </c>
      <c r="AK951" s="14"/>
      <c r="AL951" s="14">
        <v>4.9997748747733398E-2</v>
      </c>
      <c r="AM951" s="14">
        <v>8.9382381154208906E-2</v>
      </c>
      <c r="AN951" s="14">
        <v>4.2410870933458397E-2</v>
      </c>
      <c r="AO951" s="14">
        <v>3.4593939548772497E-2</v>
      </c>
      <c r="AP951" s="14">
        <v>4.2510597137165602E-2</v>
      </c>
      <c r="AQ951" s="14">
        <v>4.2543841537255697E-2</v>
      </c>
      <c r="AR951" s="14">
        <v>5.6760980457315403E-2</v>
      </c>
      <c r="AS951" s="14">
        <v>3.9440104613797003E-2</v>
      </c>
      <c r="AT951" s="14">
        <v>5.9127497769502303E-2</v>
      </c>
      <c r="AU951" s="14">
        <v>2.7271361728965601E-2</v>
      </c>
      <c r="AV951" s="14">
        <v>3.9163311696834402E-2</v>
      </c>
      <c r="AW951" s="14">
        <v>4.2535949229982897E-2</v>
      </c>
      <c r="AX951" s="14">
        <v>3.06559739704289E-2</v>
      </c>
      <c r="AY951" s="14">
        <v>4.6137027295552899E-2</v>
      </c>
      <c r="AZ951" s="14">
        <v>3.28895464454649E-2</v>
      </c>
      <c r="BA951" s="14">
        <v>6.2597181234302399E-2</v>
      </c>
      <c r="BB951" s="14"/>
      <c r="BC951" s="14">
        <v>6.8665816758765597E-2</v>
      </c>
      <c r="BD951" s="14">
        <v>3.4200175742424899E-2</v>
      </c>
      <c r="BE951" s="14"/>
      <c r="BF951" s="14">
        <v>1.25187836054351E-2</v>
      </c>
      <c r="BG951" s="14">
        <v>3.3515358729567603E-2</v>
      </c>
      <c r="BH951" s="14">
        <v>6.9905256924701994E-2</v>
      </c>
      <c r="BI951" s="14">
        <v>9.2772724508541293E-2</v>
      </c>
      <c r="BJ951" s="14"/>
      <c r="BK951" s="14">
        <v>0</v>
      </c>
      <c r="BL951" s="14">
        <v>1.21545016235175E-2</v>
      </c>
      <c r="BM951" s="14">
        <v>6.7984997895563504E-2</v>
      </c>
      <c r="BN951" s="14">
        <v>8.2720696019842804E-2</v>
      </c>
      <c r="BO951" s="14"/>
      <c r="BP951" s="14">
        <v>6.8164600960170296E-2</v>
      </c>
      <c r="BQ951" s="14">
        <v>1.9723711338564699E-2</v>
      </c>
      <c r="BR951" s="14">
        <v>8.6925374231917197E-3</v>
      </c>
      <c r="BS951" s="14">
        <v>2.6927177381459499E-2</v>
      </c>
      <c r="BT951" s="14">
        <v>7.0194817522387806E-2</v>
      </c>
    </row>
    <row r="952" spans="2:72" x14ac:dyDescent="0.35">
      <c r="B952" t="s">
        <v>408</v>
      </c>
      <c r="C952" s="14">
        <v>0.597751781482456</v>
      </c>
      <c r="D952" s="14">
        <v>0.64635319406944003</v>
      </c>
      <c r="E952" s="14">
        <v>0.55104406212605805</v>
      </c>
      <c r="F952" s="14"/>
      <c r="G952" s="14">
        <v>0.55363291407609605</v>
      </c>
      <c r="H952" s="14">
        <v>0.58297056638565703</v>
      </c>
      <c r="I952" s="14">
        <v>0.56550652074466201</v>
      </c>
      <c r="J952" s="14">
        <v>0.55896160284779295</v>
      </c>
      <c r="K952" s="14">
        <v>0.622759308717722</v>
      </c>
      <c r="L952" s="14">
        <v>0.67997543016339501</v>
      </c>
      <c r="M952" s="14"/>
      <c r="N952" s="14">
        <v>0.68941311700615704</v>
      </c>
      <c r="O952" s="14">
        <v>0.64106124111109997</v>
      </c>
      <c r="P952" s="14">
        <v>0.55534714607916102</v>
      </c>
      <c r="Q952" s="14">
        <v>0.49021528283842303</v>
      </c>
      <c r="R952" s="14"/>
      <c r="S952" s="14">
        <v>0.626995725652984</v>
      </c>
      <c r="T952" s="14">
        <v>0.58763001717679497</v>
      </c>
      <c r="U952" s="14">
        <v>0.57508225647309297</v>
      </c>
      <c r="V952" s="14">
        <v>0.60557726671050804</v>
      </c>
      <c r="W952" s="14">
        <v>0.574954715091757</v>
      </c>
      <c r="X952" s="14">
        <v>0.55209087279825897</v>
      </c>
      <c r="Y952" s="14">
        <v>0.61733285231298995</v>
      </c>
      <c r="Z952" s="14">
        <v>0.60406298856616703</v>
      </c>
      <c r="AA952" s="14">
        <v>0.60571896437357997</v>
      </c>
      <c r="AB952" s="14">
        <v>0.62743280832746995</v>
      </c>
      <c r="AC952" s="14">
        <v>0.55742805329349399</v>
      </c>
      <c r="AD952" s="14">
        <v>0.62064110264903205</v>
      </c>
      <c r="AE952" s="14"/>
      <c r="AF952" s="14">
        <v>0.49924194356040402</v>
      </c>
      <c r="AG952" s="14">
        <v>0.58031639516053202</v>
      </c>
      <c r="AH952" s="14">
        <v>0.66977148657322905</v>
      </c>
      <c r="AI952" s="14">
        <v>0.695115429951082</v>
      </c>
      <c r="AJ952" s="14">
        <v>0.71030870812492097</v>
      </c>
      <c r="AK952" s="14"/>
      <c r="AL952" s="14">
        <v>0.31618846866218703</v>
      </c>
      <c r="AM952" s="14">
        <v>0.40932872758726502</v>
      </c>
      <c r="AN952" s="14">
        <v>0.49833599793963901</v>
      </c>
      <c r="AO952" s="14">
        <v>0.53613424899691597</v>
      </c>
      <c r="AP952" s="14">
        <v>0.56028223274663602</v>
      </c>
      <c r="AQ952" s="14">
        <v>0.56553635247263301</v>
      </c>
      <c r="AR952" s="14">
        <v>0.569098473592764</v>
      </c>
      <c r="AS952" s="14">
        <v>0.62882042977481201</v>
      </c>
      <c r="AT952" s="14">
        <v>0.58256631444955298</v>
      </c>
      <c r="AU952" s="14">
        <v>0.67101911192811203</v>
      </c>
      <c r="AV952" s="14">
        <v>0.66322894393180698</v>
      </c>
      <c r="AW952" s="14">
        <v>0.67459504435727202</v>
      </c>
      <c r="AX952" s="14">
        <v>0.71733858288628105</v>
      </c>
      <c r="AY952" s="14">
        <v>0.70506302947365496</v>
      </c>
      <c r="AZ952" s="14">
        <v>0.70277581635006803</v>
      </c>
      <c r="BA952" s="14">
        <v>0.68694388277200602</v>
      </c>
      <c r="BB952" s="14"/>
      <c r="BC952" s="14">
        <v>0.58766106367048099</v>
      </c>
      <c r="BD952" s="14">
        <v>0.60217393034869504</v>
      </c>
      <c r="BE952" s="14"/>
      <c r="BF952" s="14">
        <v>0.79163406237506595</v>
      </c>
      <c r="BG952" s="14">
        <v>0.65102333375135801</v>
      </c>
      <c r="BH952" s="14">
        <v>0.473337779600493</v>
      </c>
      <c r="BI952" s="14">
        <v>0.29018904889418101</v>
      </c>
      <c r="BJ952" s="14"/>
      <c r="BK952" s="14">
        <v>1</v>
      </c>
      <c r="BL952" s="14">
        <v>0.81469674331174002</v>
      </c>
      <c r="BM952" s="14">
        <v>0.49360303867468602</v>
      </c>
      <c r="BN952" s="14">
        <v>0.14878692567845</v>
      </c>
      <c r="BO952" s="14"/>
      <c r="BP952" s="14">
        <v>0.56966897630685398</v>
      </c>
      <c r="BQ952" s="14">
        <v>0.681639531609464</v>
      </c>
      <c r="BR952" s="14">
        <v>0.75201400767775395</v>
      </c>
      <c r="BS952" s="14">
        <v>0.71621454761402903</v>
      </c>
      <c r="BT952" s="14">
        <v>0.400087937036047</v>
      </c>
    </row>
    <row r="953" spans="2:72" x14ac:dyDescent="0.35">
      <c r="B953" t="s">
        <v>409</v>
      </c>
      <c r="C953" s="14">
        <v>2.3927375681561999E-2</v>
      </c>
      <c r="D953" s="14">
        <v>2.1922318482884801E-2</v>
      </c>
      <c r="E953" s="14">
        <v>2.54985962849394E-2</v>
      </c>
      <c r="F953" s="14"/>
      <c r="G953" s="14">
        <v>3.8079453527783497E-2</v>
      </c>
      <c r="H953" s="14">
        <v>3.1643474104673198E-2</v>
      </c>
      <c r="I953" s="14">
        <v>2.5587602556864399E-2</v>
      </c>
      <c r="J953" s="14">
        <v>1.68488440852647E-2</v>
      </c>
      <c r="K953" s="14">
        <v>2.1695447176304498E-2</v>
      </c>
      <c r="L953" s="14">
        <v>1.4164947874823801E-2</v>
      </c>
      <c r="M953" s="14"/>
      <c r="N953" s="14">
        <v>2.3930857481592599E-2</v>
      </c>
      <c r="O953" s="14">
        <v>1.9231973327164299E-2</v>
      </c>
      <c r="P953" s="14">
        <v>2.1930291711712301E-2</v>
      </c>
      <c r="Q953" s="14">
        <v>3.0936619211156601E-2</v>
      </c>
      <c r="R953" s="14"/>
      <c r="S953" s="14">
        <v>2.9003984629172998E-2</v>
      </c>
      <c r="T953" s="14">
        <v>3.7102162522832001E-2</v>
      </c>
      <c r="U953" s="14">
        <v>2.1586732384412301E-2</v>
      </c>
      <c r="V953" s="14">
        <v>2.1753695669075399E-2</v>
      </c>
      <c r="W953" s="14">
        <v>1.0181777026041399E-2</v>
      </c>
      <c r="X953" s="14">
        <v>1.3921338707825101E-2</v>
      </c>
      <c r="Y953" s="14">
        <v>1.6960176054026499E-2</v>
      </c>
      <c r="Z953" s="14">
        <v>3.5599756832127703E-2</v>
      </c>
      <c r="AA953" s="14">
        <v>2.5133095310615899E-2</v>
      </c>
      <c r="AB953" s="14">
        <v>1.9012978702008299E-2</v>
      </c>
      <c r="AC953" s="14">
        <v>1.9870748526547199E-2</v>
      </c>
      <c r="AD953" s="14">
        <v>3.8108090153901202E-2</v>
      </c>
      <c r="AE953" s="14"/>
      <c r="AF953" s="14">
        <v>2.20421519570515E-2</v>
      </c>
      <c r="AG953" s="14">
        <v>2.4617721459763198E-2</v>
      </c>
      <c r="AH953" s="14">
        <v>2.5903792586942899E-2</v>
      </c>
      <c r="AI953" s="14">
        <v>2.27889788555285E-2</v>
      </c>
      <c r="AJ953" s="14">
        <v>1.7771767658237E-2</v>
      </c>
      <c r="AK953" s="14"/>
      <c r="AL953" s="14">
        <v>3.72489914532243E-2</v>
      </c>
      <c r="AM953" s="14">
        <v>3.8509095411241499E-2</v>
      </c>
      <c r="AN953" s="14">
        <v>2.8604503905360699E-2</v>
      </c>
      <c r="AO953" s="14">
        <v>3.4300636281812402E-2</v>
      </c>
      <c r="AP953" s="14">
        <v>1.8706321552709598E-2</v>
      </c>
      <c r="AQ953" s="14">
        <v>2.11530546026675E-2</v>
      </c>
      <c r="AR953" s="14">
        <v>2.2267838869403301E-2</v>
      </c>
      <c r="AS953" s="14">
        <v>2.4287532505106901E-2</v>
      </c>
      <c r="AT953" s="14">
        <v>2.83852589267732E-2</v>
      </c>
      <c r="AU953" s="14">
        <v>1.3485282133665E-2</v>
      </c>
      <c r="AV953" s="14">
        <v>2.5436977097370899E-2</v>
      </c>
      <c r="AW953" s="14">
        <v>2.4530470388085299E-2</v>
      </c>
      <c r="AX953" s="14">
        <v>1.1727676675836299E-2</v>
      </c>
      <c r="AY953" s="14">
        <v>2.0019741735781998E-2</v>
      </c>
      <c r="AZ953" s="14">
        <v>2.76543737749851E-2</v>
      </c>
      <c r="BA953" s="14">
        <v>2.89049053434744E-2</v>
      </c>
      <c r="BB953" s="14"/>
      <c r="BC953" s="14">
        <v>3.1388849450451999E-2</v>
      </c>
      <c r="BD953" s="14">
        <v>2.0657464820670501E-2</v>
      </c>
      <c r="BE953" s="14"/>
      <c r="BF953" s="14">
        <v>1.3168773820003501E-2</v>
      </c>
      <c r="BG953" s="14">
        <v>1.9322790844252102E-2</v>
      </c>
      <c r="BH953" s="14">
        <v>3.5527581512261902E-2</v>
      </c>
      <c r="BI953" s="14">
        <v>3.5945632242982202E-2</v>
      </c>
      <c r="BJ953" s="14"/>
      <c r="BK953" s="14">
        <v>0</v>
      </c>
      <c r="BL953" s="14">
        <v>1.1307932470283E-2</v>
      </c>
      <c r="BM953" s="14">
        <v>3.2566274488272103E-2</v>
      </c>
      <c r="BN953" s="14">
        <v>4.6397982303721698E-2</v>
      </c>
      <c r="BO953" s="14"/>
      <c r="BP953" s="14">
        <v>3.02386672297607E-2</v>
      </c>
      <c r="BQ953" s="14">
        <v>1.7275451391640301E-2</v>
      </c>
      <c r="BR953" s="14">
        <v>1.2256877111374799E-2</v>
      </c>
      <c r="BS953" s="14">
        <v>1.8987405745787798E-2</v>
      </c>
      <c r="BT953" s="14">
        <v>3.1657857395437403E-2</v>
      </c>
    </row>
    <row r="954" spans="2:72" x14ac:dyDescent="0.35">
      <c r="B954" t="s">
        <v>102</v>
      </c>
      <c r="C954" s="14">
        <v>9.0511519650355393E-2</v>
      </c>
      <c r="D954" s="14">
        <v>6.2727231292584104E-2</v>
      </c>
      <c r="E954" s="14">
        <v>0.11703483600868</v>
      </c>
      <c r="F954" s="14"/>
      <c r="G954" s="14">
        <v>0.126853446734465</v>
      </c>
      <c r="H954" s="14">
        <v>9.9664520672826606E-2</v>
      </c>
      <c r="I954" s="14">
        <v>9.0707158279484598E-2</v>
      </c>
      <c r="J954" s="14">
        <v>0.107901570294199</v>
      </c>
      <c r="K954" s="14">
        <v>6.6327820045757005E-2</v>
      </c>
      <c r="L954" s="14">
        <v>6.09367846356774E-2</v>
      </c>
      <c r="M954" s="14"/>
      <c r="N954" s="14">
        <v>5.3273594286070099E-2</v>
      </c>
      <c r="O954" s="14">
        <v>6.6027728854338705E-2</v>
      </c>
      <c r="P954" s="14">
        <v>0.10244733692288301</v>
      </c>
      <c r="Q954" s="14">
        <v>0.14606214944640999</v>
      </c>
      <c r="R954" s="14"/>
      <c r="S954" s="14">
        <v>7.8827214783049299E-2</v>
      </c>
      <c r="T954" s="14">
        <v>8.6307875604596199E-2</v>
      </c>
      <c r="U954" s="14">
        <v>9.1550009813617703E-2</v>
      </c>
      <c r="V954" s="14">
        <v>8.2975392766097694E-2</v>
      </c>
      <c r="W954" s="14">
        <v>0.11889569150896399</v>
      </c>
      <c r="X954" s="14">
        <v>0.110674082283114</v>
      </c>
      <c r="Y954" s="14">
        <v>8.9273086596837498E-2</v>
      </c>
      <c r="Z954" s="14">
        <v>6.9322053809665302E-2</v>
      </c>
      <c r="AA954" s="14">
        <v>0.10535295618207299</v>
      </c>
      <c r="AB954" s="14">
        <v>6.0313271815535502E-2</v>
      </c>
      <c r="AC954" s="14">
        <v>0.10192014388051</v>
      </c>
      <c r="AD954" s="14">
        <v>0.105235411832729</v>
      </c>
      <c r="AE954" s="14"/>
      <c r="AF954" s="14">
        <v>0.12581952232774199</v>
      </c>
      <c r="AG954" s="14">
        <v>9.2446706393116099E-2</v>
      </c>
      <c r="AH954" s="14">
        <v>6.1575189902694401E-2</v>
      </c>
      <c r="AI954" s="14">
        <v>5.9728252383989301E-2</v>
      </c>
      <c r="AJ954" s="14">
        <v>8.1697274469622494E-2</v>
      </c>
      <c r="AK954" s="14"/>
      <c r="AL954" s="14">
        <v>0.327576035645743</v>
      </c>
      <c r="AM954" s="14">
        <v>0.17633519766049599</v>
      </c>
      <c r="AN954" s="14">
        <v>0.144247235025698</v>
      </c>
      <c r="AO954" s="14">
        <v>0.1269573974339</v>
      </c>
      <c r="AP954" s="14">
        <v>9.0519475227518395E-2</v>
      </c>
      <c r="AQ954" s="14">
        <v>0.108365448378139</v>
      </c>
      <c r="AR954" s="14">
        <v>8.3557992694594296E-2</v>
      </c>
      <c r="AS954" s="14">
        <v>6.6582102938984394E-2</v>
      </c>
      <c r="AT954" s="14">
        <v>7.88795136420639E-2</v>
      </c>
      <c r="AU954" s="14">
        <v>6.3097096751509402E-2</v>
      </c>
      <c r="AV954" s="14">
        <v>5.8685773879517303E-2</v>
      </c>
      <c r="AW954" s="14">
        <v>7.2028919547496406E-2</v>
      </c>
      <c r="AX954" s="14">
        <v>3.9676901574370899E-2</v>
      </c>
      <c r="AY954" s="14">
        <v>3.61403998990103E-2</v>
      </c>
      <c r="AZ954" s="14">
        <v>4.0118513951389198E-2</v>
      </c>
      <c r="BA954" s="14">
        <v>4.6234494489457802E-2</v>
      </c>
      <c r="BB954" s="14"/>
      <c r="BC954" s="14">
        <v>7.5271145252851099E-2</v>
      </c>
      <c r="BD954" s="14">
        <v>9.7190450289263902E-2</v>
      </c>
      <c r="BE954" s="14"/>
      <c r="BF954" s="14">
        <v>1.1002506210695101E-2</v>
      </c>
      <c r="BG954" s="14">
        <v>3.6333574552576402E-2</v>
      </c>
      <c r="BH954" s="14">
        <v>0.11612944671248999</v>
      </c>
      <c r="BI954" s="14">
        <v>0.34948533533895998</v>
      </c>
      <c r="BJ954" s="14"/>
      <c r="BK954" s="14">
        <v>0</v>
      </c>
      <c r="BL954" s="14">
        <v>7.5298424185442202E-3</v>
      </c>
      <c r="BM954" s="14">
        <v>5.7223175047756203E-2</v>
      </c>
      <c r="BN954" s="14">
        <v>0.31350406067240399</v>
      </c>
      <c r="BO954" s="14"/>
      <c r="BP954" s="14">
        <v>7.9596804270468405E-2</v>
      </c>
      <c r="BQ954" s="14">
        <v>4.7970307565655797E-2</v>
      </c>
      <c r="BR954" s="14">
        <v>2.7047592764633799E-2</v>
      </c>
      <c r="BS954" s="14">
        <v>3.0471059930689399E-2</v>
      </c>
      <c r="BT954" s="14">
        <v>0.20689876862394199</v>
      </c>
    </row>
    <row r="955" spans="2:72" x14ac:dyDescent="0.35">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row>
    <row r="956" spans="2:72" x14ac:dyDescent="0.35">
      <c r="B956" s="6" t="s">
        <v>415</v>
      </c>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row>
    <row r="957" spans="2:72" x14ac:dyDescent="0.35">
      <c r="B957" s="21" t="s">
        <v>106</v>
      </c>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row>
    <row r="958" spans="2:72" x14ac:dyDescent="0.35">
      <c r="B958" t="s">
        <v>411</v>
      </c>
      <c r="C958" s="14">
        <v>8.4728550920895498E-2</v>
      </c>
      <c r="D958" s="14">
        <v>9.42183245660171E-2</v>
      </c>
      <c r="E958" s="14">
        <v>7.58466283763886E-2</v>
      </c>
      <c r="F958" s="14"/>
      <c r="G958" s="14">
        <v>0.10042845849250499</v>
      </c>
      <c r="H958" s="14">
        <v>0.14071972633764199</v>
      </c>
      <c r="I958" s="14">
        <v>0.102080064316035</v>
      </c>
      <c r="J958" s="14">
        <v>7.0613730648067696E-2</v>
      </c>
      <c r="K958" s="14">
        <v>5.4951128433441201E-2</v>
      </c>
      <c r="L958" s="14">
        <v>4.6071085071628798E-2</v>
      </c>
      <c r="M958" s="14"/>
      <c r="N958" s="14">
        <v>0.10067186941070499</v>
      </c>
      <c r="O958" s="14">
        <v>6.8351875150984204E-2</v>
      </c>
      <c r="P958" s="14">
        <v>7.9913989734926097E-2</v>
      </c>
      <c r="Q958" s="14">
        <v>8.9069763264210705E-2</v>
      </c>
      <c r="R958" s="14"/>
      <c r="S958" s="14">
        <v>0.134851668605971</v>
      </c>
      <c r="T958" s="14">
        <v>6.7888934039265894E-2</v>
      </c>
      <c r="U958" s="14">
        <v>8.3387639401283201E-2</v>
      </c>
      <c r="V958" s="14">
        <v>8.1971046185690802E-2</v>
      </c>
      <c r="W958" s="14">
        <v>5.3683760891515303E-2</v>
      </c>
      <c r="X958" s="14">
        <v>0.101117723694418</v>
      </c>
      <c r="Y958" s="14">
        <v>7.3871141046044905E-2</v>
      </c>
      <c r="Z958" s="14">
        <v>7.0760006525739605E-2</v>
      </c>
      <c r="AA958" s="14">
        <v>8.1376368373408697E-2</v>
      </c>
      <c r="AB958" s="14">
        <v>6.7893069987575799E-2</v>
      </c>
      <c r="AC958" s="14">
        <v>6.6325532014103294E-2</v>
      </c>
      <c r="AD958" s="14">
        <v>9.9967608811108402E-2</v>
      </c>
      <c r="AE958" s="14"/>
      <c r="AF958" s="14">
        <v>7.6314469181853903E-2</v>
      </c>
      <c r="AG958" s="14">
        <v>6.4010141912809404E-2</v>
      </c>
      <c r="AH958" s="14">
        <v>9.2177555718720494E-2</v>
      </c>
      <c r="AI958" s="14">
        <v>0.114603922009758</v>
      </c>
      <c r="AJ958" s="14">
        <v>0.22683152513504501</v>
      </c>
      <c r="AK958" s="14"/>
      <c r="AL958" s="14">
        <v>9.7189293589391407E-2</v>
      </c>
      <c r="AM958" s="14">
        <v>0.109747166417791</v>
      </c>
      <c r="AN958" s="14">
        <v>0.101257149327995</v>
      </c>
      <c r="AO958" s="14">
        <v>8.9502680037718094E-2</v>
      </c>
      <c r="AP958" s="14">
        <v>8.9548577974226801E-2</v>
      </c>
      <c r="AQ958" s="14">
        <v>6.2749666693189807E-2</v>
      </c>
      <c r="AR958" s="14">
        <v>5.3966183226706203E-2</v>
      </c>
      <c r="AS958" s="14">
        <v>6.85883911472603E-2</v>
      </c>
      <c r="AT958" s="14">
        <v>5.6384008143698101E-2</v>
      </c>
      <c r="AU958" s="14">
        <v>6.6174697575210398E-2</v>
      </c>
      <c r="AV958" s="14">
        <v>9.6993239779169793E-2</v>
      </c>
      <c r="AW958" s="14">
        <v>9.1415505781585096E-2</v>
      </c>
      <c r="AX958" s="14">
        <v>9.8563610233693602E-2</v>
      </c>
      <c r="AY958" s="14">
        <v>4.55420471505526E-2</v>
      </c>
      <c r="AZ958" s="14">
        <v>0.102554610310938</v>
      </c>
      <c r="BA958" s="14">
        <v>0.18736051550372601</v>
      </c>
      <c r="BB958" s="14"/>
      <c r="BC958" s="14">
        <v>0.129038389236178</v>
      </c>
      <c r="BD958" s="14">
        <v>6.5310239466717296E-2</v>
      </c>
      <c r="BE958" s="14"/>
      <c r="BF958" s="14">
        <v>5.4609423020105803E-2</v>
      </c>
      <c r="BG958" s="14">
        <v>8.1094883888046504E-2</v>
      </c>
      <c r="BH958" s="14">
        <v>0.11482268261779199</v>
      </c>
      <c r="BI958" s="14">
        <v>9.9387283450803499E-2</v>
      </c>
      <c r="BJ958" s="14"/>
      <c r="BK958" s="14">
        <v>0</v>
      </c>
      <c r="BL958" s="14">
        <v>8.7347877387364603E-2</v>
      </c>
      <c r="BM958" s="14">
        <v>0.124535522191961</v>
      </c>
      <c r="BN958" s="14">
        <v>0.10862753844157701</v>
      </c>
      <c r="BO958" s="14"/>
      <c r="BP958" s="14">
        <v>0.12330029722414799</v>
      </c>
      <c r="BQ958" s="14">
        <v>5.7852397108017602E-2</v>
      </c>
      <c r="BR958" s="14">
        <v>4.8222756943105502E-2</v>
      </c>
      <c r="BS958" s="14">
        <v>9.1798478266454403E-2</v>
      </c>
      <c r="BT958" s="14">
        <v>7.5150810865901599E-2</v>
      </c>
    </row>
    <row r="959" spans="2:72" x14ac:dyDescent="0.35">
      <c r="B959" t="s">
        <v>412</v>
      </c>
      <c r="C959" s="14">
        <v>0.12582224892768801</v>
      </c>
      <c r="D959" s="14">
        <v>0.12895122355623401</v>
      </c>
      <c r="E959" s="14">
        <v>0.12258342599078099</v>
      </c>
      <c r="F959" s="14"/>
      <c r="G959" s="14">
        <v>0.20270492586473501</v>
      </c>
      <c r="H959" s="14">
        <v>0.16410853399061101</v>
      </c>
      <c r="I959" s="14">
        <v>0.141287475470837</v>
      </c>
      <c r="J959" s="14">
        <v>0.119382016825217</v>
      </c>
      <c r="K959" s="14">
        <v>8.9087359359147897E-2</v>
      </c>
      <c r="L959" s="14">
        <v>6.10119303927718E-2</v>
      </c>
      <c r="M959" s="14"/>
      <c r="N959" s="14">
        <v>0.111386253609724</v>
      </c>
      <c r="O959" s="14">
        <v>0.108046110636575</v>
      </c>
      <c r="P959" s="14">
        <v>0.15101533788732299</v>
      </c>
      <c r="Q959" s="14">
        <v>0.13968552163956399</v>
      </c>
      <c r="R959" s="14"/>
      <c r="S959" s="14">
        <v>0.15807046060584401</v>
      </c>
      <c r="T959" s="14">
        <v>0.11843793753578701</v>
      </c>
      <c r="U959" s="14">
        <v>0.117319365317424</v>
      </c>
      <c r="V959" s="14">
        <v>0.122084869142111</v>
      </c>
      <c r="W959" s="14">
        <v>0.141945810813389</v>
      </c>
      <c r="X959" s="14">
        <v>0.142605773936341</v>
      </c>
      <c r="Y959" s="14">
        <v>0.100753439490296</v>
      </c>
      <c r="Z959" s="14">
        <v>0.15820438364627701</v>
      </c>
      <c r="AA959" s="14">
        <v>0.115602299953632</v>
      </c>
      <c r="AB959" s="14">
        <v>0.104384143406122</v>
      </c>
      <c r="AC959" s="14">
        <v>0.108282187829624</v>
      </c>
      <c r="AD959" s="14">
        <v>0.107936549291532</v>
      </c>
      <c r="AE959" s="14"/>
      <c r="AF959" s="14">
        <v>0.13625519044819501</v>
      </c>
      <c r="AG959" s="14">
        <v>0.13126917518699099</v>
      </c>
      <c r="AH959" s="14">
        <v>0.12305595803854</v>
      </c>
      <c r="AI959" s="14">
        <v>0.12779429125957101</v>
      </c>
      <c r="AJ959" s="14">
        <v>0.106166532149638</v>
      </c>
      <c r="AK959" s="14"/>
      <c r="AL959" s="14">
        <v>7.2185338892476095E-2</v>
      </c>
      <c r="AM959" s="14">
        <v>0.17359016514198899</v>
      </c>
      <c r="AN959" s="14">
        <v>0.154041324193575</v>
      </c>
      <c r="AO959" s="14">
        <v>0.13106932626544901</v>
      </c>
      <c r="AP959" s="14">
        <v>0.140092407931038</v>
      </c>
      <c r="AQ959" s="14">
        <v>0.125681554528742</v>
      </c>
      <c r="AR959" s="14">
        <v>0.155692145787585</v>
      </c>
      <c r="AS959" s="14">
        <v>0.116964175869352</v>
      </c>
      <c r="AT959" s="14">
        <v>0.101635566052594</v>
      </c>
      <c r="AU959" s="14">
        <v>0.13438777306046701</v>
      </c>
      <c r="AV959" s="14">
        <v>0.121461675096231</v>
      </c>
      <c r="AW959" s="14">
        <v>0.115573912798032</v>
      </c>
      <c r="AX959" s="14">
        <v>0.118057373658755</v>
      </c>
      <c r="AY959" s="14">
        <v>0.114419870007521</v>
      </c>
      <c r="AZ959" s="14">
        <v>0.14021289434793299</v>
      </c>
      <c r="BA959" s="14">
        <v>8.82143342509282E-2</v>
      </c>
      <c r="BB959" s="14"/>
      <c r="BC959" s="14">
        <v>0.16844626796715001</v>
      </c>
      <c r="BD959" s="14">
        <v>0.107142729692078</v>
      </c>
      <c r="BE959" s="14"/>
      <c r="BF959" s="14">
        <v>7.0563086896968802E-2</v>
      </c>
      <c r="BG959" s="14">
        <v>0.111942509142301</v>
      </c>
      <c r="BH959" s="14">
        <v>0.17455867621746801</v>
      </c>
      <c r="BI959" s="14">
        <v>0.18395112814058701</v>
      </c>
      <c r="BJ959" s="14"/>
      <c r="BK959" s="14">
        <v>0</v>
      </c>
      <c r="BL959" s="14">
        <v>9.3223309935361306E-2</v>
      </c>
      <c r="BM959" s="14">
        <v>0.189980397578458</v>
      </c>
      <c r="BN959" s="14">
        <v>0.18440677350665199</v>
      </c>
      <c r="BO959" s="14"/>
      <c r="BP959" s="14">
        <v>0.16131418735933301</v>
      </c>
      <c r="BQ959" s="14">
        <v>8.8773731668852496E-2</v>
      </c>
      <c r="BR959" s="14">
        <v>4.8168992692133199E-2</v>
      </c>
      <c r="BS959" s="14">
        <v>0.107772992832165</v>
      </c>
      <c r="BT959" s="14">
        <v>0.16459283714970299</v>
      </c>
    </row>
    <row r="960" spans="2:72" x14ac:dyDescent="0.35">
      <c r="B960" t="s">
        <v>413</v>
      </c>
      <c r="C960" s="14">
        <v>0.47521501114633402</v>
      </c>
      <c r="D960" s="14">
        <v>0.520984489850156</v>
      </c>
      <c r="E960" s="14">
        <v>0.43069883904476203</v>
      </c>
      <c r="F960" s="14"/>
      <c r="G960" s="14">
        <v>0.40058750585876901</v>
      </c>
      <c r="H960" s="14">
        <v>0.42668585062383102</v>
      </c>
      <c r="I960" s="14">
        <v>0.458159261005125</v>
      </c>
      <c r="J960" s="14">
        <v>0.46832274161617898</v>
      </c>
      <c r="K960" s="14">
        <v>0.50958352821302599</v>
      </c>
      <c r="L960" s="14">
        <v>0.560565149064986</v>
      </c>
      <c r="M960" s="14"/>
      <c r="N960" s="14">
        <v>0.55683147107152198</v>
      </c>
      <c r="O960" s="14">
        <v>0.50047457840020904</v>
      </c>
      <c r="P960" s="14">
        <v>0.44208409214300098</v>
      </c>
      <c r="Q960" s="14">
        <v>0.390338013961612</v>
      </c>
      <c r="R960" s="14"/>
      <c r="S960" s="14">
        <v>0.439299031987199</v>
      </c>
      <c r="T960" s="14">
        <v>0.46396838998869999</v>
      </c>
      <c r="U960" s="14">
        <v>0.48253268929762499</v>
      </c>
      <c r="V960" s="14">
        <v>0.50347150107453698</v>
      </c>
      <c r="W960" s="14">
        <v>0.48010644051593998</v>
      </c>
      <c r="X960" s="14">
        <v>0.44800516574379001</v>
      </c>
      <c r="Y960" s="14">
        <v>0.49624652975240102</v>
      </c>
      <c r="Z960" s="14">
        <v>0.45629398917410502</v>
      </c>
      <c r="AA960" s="14">
        <v>0.49575413429203402</v>
      </c>
      <c r="AB960" s="14">
        <v>0.48902412320979799</v>
      </c>
      <c r="AC960" s="14">
        <v>0.478590922772968</v>
      </c>
      <c r="AD960" s="14">
        <v>0.50437022981105595</v>
      </c>
      <c r="AE960" s="14"/>
      <c r="AF960" s="14">
        <v>0.406182381280425</v>
      </c>
      <c r="AG960" s="14">
        <v>0.465158424083914</v>
      </c>
      <c r="AH960" s="14">
        <v>0.53086373596819203</v>
      </c>
      <c r="AI960" s="14">
        <v>0.52934287432633598</v>
      </c>
      <c r="AJ960" s="14">
        <v>0.49487650899796998</v>
      </c>
      <c r="AK960" s="14"/>
      <c r="AL960" s="14">
        <v>0.32024606160507701</v>
      </c>
      <c r="AM960" s="14">
        <v>0.34342465633950697</v>
      </c>
      <c r="AN960" s="14">
        <v>0.35615195738942401</v>
      </c>
      <c r="AO960" s="14">
        <v>0.40841979387303501</v>
      </c>
      <c r="AP960" s="14">
        <v>0.422765372856231</v>
      </c>
      <c r="AQ960" s="14">
        <v>0.46518375585371002</v>
      </c>
      <c r="AR960" s="14">
        <v>0.48119990580230498</v>
      </c>
      <c r="AS960" s="14">
        <v>0.50915515121320198</v>
      </c>
      <c r="AT960" s="14">
        <v>0.52204042906679504</v>
      </c>
      <c r="AU960" s="14">
        <v>0.51768467796323203</v>
      </c>
      <c r="AV960" s="14">
        <v>0.504570456317045</v>
      </c>
      <c r="AW960" s="14">
        <v>0.52735573136601899</v>
      </c>
      <c r="AX960" s="14">
        <v>0.57493430376794097</v>
      </c>
      <c r="AY960" s="14">
        <v>0.56037675408017296</v>
      </c>
      <c r="AZ960" s="14">
        <v>0.55899270528731304</v>
      </c>
      <c r="BA960" s="14">
        <v>0.53705162310500199</v>
      </c>
      <c r="BB960" s="14"/>
      <c r="BC960" s="14">
        <v>0.44716010674392898</v>
      </c>
      <c r="BD960" s="14">
        <v>0.487509772134328</v>
      </c>
      <c r="BE960" s="14"/>
      <c r="BF960" s="14">
        <v>0.680468968630489</v>
      </c>
      <c r="BG960" s="14">
        <v>0.53544675620622195</v>
      </c>
      <c r="BH960" s="14">
        <v>0.321734329875214</v>
      </c>
      <c r="BI960" s="14">
        <v>0.18275192536788401</v>
      </c>
      <c r="BJ960" s="14"/>
      <c r="BK960" s="14">
        <v>1</v>
      </c>
      <c r="BL960" s="14">
        <v>0.57094854669245398</v>
      </c>
      <c r="BM960" s="14">
        <v>0.30806458675584902</v>
      </c>
      <c r="BN960" s="14">
        <v>0.101387351639338</v>
      </c>
      <c r="BO960" s="14"/>
      <c r="BP960" s="14">
        <v>0.42373792332885002</v>
      </c>
      <c r="BQ960" s="14">
        <v>0.55236885253926205</v>
      </c>
      <c r="BR960" s="14">
        <v>0.61041177926706802</v>
      </c>
      <c r="BS960" s="14">
        <v>0.59129836133260505</v>
      </c>
      <c r="BT960" s="14">
        <v>0.31161941395884102</v>
      </c>
    </row>
    <row r="961" spans="2:72" x14ac:dyDescent="0.35">
      <c r="B961" t="s">
        <v>414</v>
      </c>
      <c r="C961" s="14">
        <v>0.15390209020635301</v>
      </c>
      <c r="D961" s="14">
        <v>0.13999532961314601</v>
      </c>
      <c r="E961" s="14">
        <v>0.16715823067501701</v>
      </c>
      <c r="F961" s="14"/>
      <c r="G961" s="14">
        <v>0.112756040996091</v>
      </c>
      <c r="H961" s="14">
        <v>0.12397575145455</v>
      </c>
      <c r="I961" s="14">
        <v>0.13908182705996899</v>
      </c>
      <c r="J961" s="14">
        <v>0.166240286220634</v>
      </c>
      <c r="K961" s="14">
        <v>0.189093027370276</v>
      </c>
      <c r="L961" s="14">
        <v>0.18396343475056601</v>
      </c>
      <c r="M961" s="14"/>
      <c r="N961" s="14">
        <v>0.117978478466814</v>
      </c>
      <c r="O961" s="14">
        <v>0.166681486620466</v>
      </c>
      <c r="P961" s="14">
        <v>0.168250929610292</v>
      </c>
      <c r="Q961" s="14">
        <v>0.16466133815492801</v>
      </c>
      <c r="R961" s="14"/>
      <c r="S961" s="14">
        <v>0.14167147614978601</v>
      </c>
      <c r="T961" s="14">
        <v>0.161337499400452</v>
      </c>
      <c r="U961" s="14">
        <v>0.154180807967018</v>
      </c>
      <c r="V961" s="14">
        <v>0.139711964480913</v>
      </c>
      <c r="W961" s="14">
        <v>0.16144791110230899</v>
      </c>
      <c r="X961" s="14">
        <v>0.14003072703369199</v>
      </c>
      <c r="Y961" s="14">
        <v>0.134374768618399</v>
      </c>
      <c r="Z961" s="14">
        <v>0.17703149338179799</v>
      </c>
      <c r="AA961" s="14">
        <v>0.155873261993525</v>
      </c>
      <c r="AB961" s="14">
        <v>0.18313457027594601</v>
      </c>
      <c r="AC961" s="14">
        <v>0.16851585596254001</v>
      </c>
      <c r="AD961" s="14">
        <v>0.14655076683080201</v>
      </c>
      <c r="AE961" s="14"/>
      <c r="AF961" s="14">
        <v>0.18250081041535701</v>
      </c>
      <c r="AG961" s="14">
        <v>0.158474602354616</v>
      </c>
      <c r="AH961" s="14">
        <v>0.126324209601825</v>
      </c>
      <c r="AI961" s="14">
        <v>0.116125937890422</v>
      </c>
      <c r="AJ961" s="14">
        <v>8.8602746860247703E-2</v>
      </c>
      <c r="AK961" s="14"/>
      <c r="AL961" s="14">
        <v>0.19676630292699299</v>
      </c>
      <c r="AM961" s="14">
        <v>0.14141275866199801</v>
      </c>
      <c r="AN961" s="14">
        <v>0.191609057487657</v>
      </c>
      <c r="AO961" s="14">
        <v>0.16485219697732201</v>
      </c>
      <c r="AP961" s="14">
        <v>0.17987445629156701</v>
      </c>
      <c r="AQ961" s="14">
        <v>0.17920019365073001</v>
      </c>
      <c r="AR961" s="14">
        <v>0.146906494034059</v>
      </c>
      <c r="AS961" s="14">
        <v>0.15485447373800301</v>
      </c>
      <c r="AT961" s="14">
        <v>0.17091128621909499</v>
      </c>
      <c r="AU961" s="14">
        <v>0.14006059745795299</v>
      </c>
      <c r="AV961" s="14">
        <v>0.137222591169708</v>
      </c>
      <c r="AW961" s="14">
        <v>0.11536621421577101</v>
      </c>
      <c r="AX961" s="14">
        <v>0.13116371378305799</v>
      </c>
      <c r="AY961" s="14">
        <v>0.187832082785962</v>
      </c>
      <c r="AZ961" s="14">
        <v>9.7476654443134497E-2</v>
      </c>
      <c r="BA961" s="14">
        <v>0.105275041079471</v>
      </c>
      <c r="BB961" s="14"/>
      <c r="BC961" s="14">
        <v>0.13018241351972801</v>
      </c>
      <c r="BD961" s="14">
        <v>0.164296984139749</v>
      </c>
      <c r="BE961" s="14"/>
      <c r="BF961" s="14">
        <v>0.14213945468405001</v>
      </c>
      <c r="BG961" s="14">
        <v>0.16096440206861201</v>
      </c>
      <c r="BH961" s="14">
        <v>0.17321222890834601</v>
      </c>
      <c r="BI961" s="14">
        <v>0.12301543840724</v>
      </c>
      <c r="BJ961" s="14"/>
      <c r="BK961" s="14">
        <v>0</v>
      </c>
      <c r="BL961" s="14">
        <v>0.154784079189838</v>
      </c>
      <c r="BM961" s="14">
        <v>0.215710212845552</v>
      </c>
      <c r="BN961" s="14">
        <v>0.21778391348690501</v>
      </c>
      <c r="BO961" s="14"/>
      <c r="BP961" s="14">
        <v>0.14689549286179299</v>
      </c>
      <c r="BQ961" s="14">
        <v>0.16142758294812901</v>
      </c>
      <c r="BR961" s="14">
        <v>0.18612447617921499</v>
      </c>
      <c r="BS961" s="14">
        <v>0.13902746531971399</v>
      </c>
      <c r="BT961" s="14">
        <v>0.15688239330419099</v>
      </c>
    </row>
    <row r="962" spans="2:72" x14ac:dyDescent="0.35">
      <c r="B962" t="s">
        <v>102</v>
      </c>
      <c r="C962" s="14">
        <v>0.16033209879873001</v>
      </c>
      <c r="D962" s="14">
        <v>0.115850632414446</v>
      </c>
      <c r="E962" s="14">
        <v>0.20371287591305201</v>
      </c>
      <c r="F962" s="14"/>
      <c r="G962" s="14">
        <v>0.18352306878790001</v>
      </c>
      <c r="H962" s="14">
        <v>0.14451013759336601</v>
      </c>
      <c r="I962" s="14">
        <v>0.15939137214803401</v>
      </c>
      <c r="J962" s="14">
        <v>0.175441224689903</v>
      </c>
      <c r="K962" s="14">
        <v>0.15728495662410899</v>
      </c>
      <c r="L962" s="14">
        <v>0.148388400720048</v>
      </c>
      <c r="M962" s="14"/>
      <c r="N962" s="14">
        <v>0.113131927441235</v>
      </c>
      <c r="O962" s="14">
        <v>0.15644594919176499</v>
      </c>
      <c r="P962" s="14">
        <v>0.15873565062445799</v>
      </c>
      <c r="Q962" s="14">
        <v>0.216245362979685</v>
      </c>
      <c r="R962" s="14"/>
      <c r="S962" s="14">
        <v>0.12610736265120101</v>
      </c>
      <c r="T962" s="14">
        <v>0.188367239035795</v>
      </c>
      <c r="U962" s="14">
        <v>0.162579498016649</v>
      </c>
      <c r="V962" s="14">
        <v>0.15276061911674799</v>
      </c>
      <c r="W962" s="14">
        <v>0.162816076676846</v>
      </c>
      <c r="X962" s="14">
        <v>0.16824060959175999</v>
      </c>
      <c r="Y962" s="14">
        <v>0.19475412109286</v>
      </c>
      <c r="Z962" s="14">
        <v>0.13771012727208001</v>
      </c>
      <c r="AA962" s="14">
        <v>0.15139393538740101</v>
      </c>
      <c r="AB962" s="14">
        <v>0.15556409312055799</v>
      </c>
      <c r="AC962" s="14">
        <v>0.17828550142076599</v>
      </c>
      <c r="AD962" s="14">
        <v>0.141174845255501</v>
      </c>
      <c r="AE962" s="14"/>
      <c r="AF962" s="14">
        <v>0.19874714867416901</v>
      </c>
      <c r="AG962" s="14">
        <v>0.18108765646166899</v>
      </c>
      <c r="AH962" s="14">
        <v>0.12757854067272301</v>
      </c>
      <c r="AI962" s="14">
        <v>0.11213297451391201</v>
      </c>
      <c r="AJ962" s="14">
        <v>8.3522686857098905E-2</v>
      </c>
      <c r="AK962" s="14"/>
      <c r="AL962" s="14">
        <v>0.31361300298606198</v>
      </c>
      <c r="AM962" s="14">
        <v>0.23182525343871499</v>
      </c>
      <c r="AN962" s="14">
        <v>0.19694051160134901</v>
      </c>
      <c r="AO962" s="14">
        <v>0.20615600284647601</v>
      </c>
      <c r="AP962" s="14">
        <v>0.16771918494693699</v>
      </c>
      <c r="AQ962" s="14">
        <v>0.16718482927362899</v>
      </c>
      <c r="AR962" s="14">
        <v>0.162235271149345</v>
      </c>
      <c r="AS962" s="14">
        <v>0.15043780803218301</v>
      </c>
      <c r="AT962" s="14">
        <v>0.14902871051781799</v>
      </c>
      <c r="AU962" s="14">
        <v>0.141692253943137</v>
      </c>
      <c r="AV962" s="14">
        <v>0.13975203763784599</v>
      </c>
      <c r="AW962" s="14">
        <v>0.15028863583859201</v>
      </c>
      <c r="AX962" s="14">
        <v>7.7280998556551905E-2</v>
      </c>
      <c r="AY962" s="14">
        <v>9.1829245975792007E-2</v>
      </c>
      <c r="AZ962" s="14">
        <v>0.100763135610681</v>
      </c>
      <c r="BA962" s="14">
        <v>8.2098486060872902E-2</v>
      </c>
      <c r="BB962" s="14"/>
      <c r="BC962" s="14">
        <v>0.12517282253301501</v>
      </c>
      <c r="BD962" s="14">
        <v>0.17574027456712699</v>
      </c>
      <c r="BE962" s="14"/>
      <c r="BF962" s="14">
        <v>5.2219066768387203E-2</v>
      </c>
      <c r="BG962" s="14">
        <v>0.11055144869481801</v>
      </c>
      <c r="BH962" s="14">
        <v>0.21567208238118099</v>
      </c>
      <c r="BI962" s="14">
        <v>0.41089422463348602</v>
      </c>
      <c r="BJ962" s="14"/>
      <c r="BK962" s="14">
        <v>0</v>
      </c>
      <c r="BL962" s="14">
        <v>9.3696186794981207E-2</v>
      </c>
      <c r="BM962" s="14">
        <v>0.16170928062817899</v>
      </c>
      <c r="BN962" s="14">
        <v>0.38779442292552802</v>
      </c>
      <c r="BO962" s="14"/>
      <c r="BP962" s="14">
        <v>0.14475209922587601</v>
      </c>
      <c r="BQ962" s="14">
        <v>0.139577435735738</v>
      </c>
      <c r="BR962" s="14">
        <v>0.10707199491847801</v>
      </c>
      <c r="BS962" s="14">
        <v>7.0102702249061496E-2</v>
      </c>
      <c r="BT962" s="14">
        <v>0.29175454472136397</v>
      </c>
    </row>
    <row r="963" spans="2:72" x14ac:dyDescent="0.35">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row>
    <row r="964" spans="2:72" x14ac:dyDescent="0.35">
      <c r="B964" s="6" t="s">
        <v>420</v>
      </c>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row>
    <row r="965" spans="2:72" x14ac:dyDescent="0.35">
      <c r="B965" s="21" t="s">
        <v>106</v>
      </c>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row>
    <row r="966" spans="2:72" x14ac:dyDescent="0.35">
      <c r="B966" t="s">
        <v>416</v>
      </c>
      <c r="C966" s="14">
        <v>7.6313557811274899E-2</v>
      </c>
      <c r="D966" s="14">
        <v>7.1926030121902407E-2</v>
      </c>
      <c r="E966" s="14">
        <v>8.0676376509074402E-2</v>
      </c>
      <c r="F966" s="14"/>
      <c r="G966" s="14">
        <v>9.8594965159285605E-2</v>
      </c>
      <c r="H966" s="14">
        <v>0.107713815923937</v>
      </c>
      <c r="I966" s="14">
        <v>8.4411929193267704E-2</v>
      </c>
      <c r="J966" s="14">
        <v>6.0985674214900601E-2</v>
      </c>
      <c r="K966" s="14">
        <v>6.4346567451190606E-2</v>
      </c>
      <c r="L966" s="14">
        <v>4.9878655061515599E-2</v>
      </c>
      <c r="M966" s="14"/>
      <c r="N966" s="14">
        <v>6.4897505125283306E-2</v>
      </c>
      <c r="O966" s="14">
        <v>6.3406507912268401E-2</v>
      </c>
      <c r="P966" s="14">
        <v>9.2806370739499003E-2</v>
      </c>
      <c r="Q966" s="14">
        <v>8.7231207736381697E-2</v>
      </c>
      <c r="R966" s="14"/>
      <c r="S966" s="14">
        <v>9.7307319534792006E-2</v>
      </c>
      <c r="T966" s="14">
        <v>7.3400189129522606E-2</v>
      </c>
      <c r="U966" s="14">
        <v>6.9738590822519E-2</v>
      </c>
      <c r="V966" s="14">
        <v>7.5492522057277897E-2</v>
      </c>
      <c r="W966" s="14">
        <v>6.8497992383149395E-2</v>
      </c>
      <c r="X966" s="14">
        <v>7.0568692029715704E-2</v>
      </c>
      <c r="Y966" s="14">
        <v>6.8383767040466795E-2</v>
      </c>
      <c r="Z966" s="14">
        <v>8.5072771871740296E-2</v>
      </c>
      <c r="AA966" s="14">
        <v>6.99850755594945E-2</v>
      </c>
      <c r="AB966" s="14">
        <v>6.4274302548392295E-2</v>
      </c>
      <c r="AC966" s="14">
        <v>9.1639582196946998E-2</v>
      </c>
      <c r="AD966" s="14">
        <v>8.97179777399114E-2</v>
      </c>
      <c r="AE966" s="14"/>
      <c r="AF966" s="14">
        <v>8.3307016933153205E-2</v>
      </c>
      <c r="AG966" s="14">
        <v>7.5485146216154805E-2</v>
      </c>
      <c r="AH966" s="14">
        <v>6.9251755199086204E-2</v>
      </c>
      <c r="AI966" s="14">
        <v>7.8870308032614606E-2</v>
      </c>
      <c r="AJ966" s="14">
        <v>7.9471474699502304E-2</v>
      </c>
      <c r="AK966" s="14"/>
      <c r="AL966" s="14">
        <v>0.110571486728642</v>
      </c>
      <c r="AM966" s="14">
        <v>0.13966025925457401</v>
      </c>
      <c r="AN966" s="14">
        <v>6.6167585535443801E-2</v>
      </c>
      <c r="AO966" s="14">
        <v>6.9842067322328505E-2</v>
      </c>
      <c r="AP966" s="14">
        <v>9.6691138113717795E-2</v>
      </c>
      <c r="AQ966" s="14">
        <v>9.2911855002710805E-2</v>
      </c>
      <c r="AR966" s="14">
        <v>8.5281855875471102E-2</v>
      </c>
      <c r="AS966" s="14">
        <v>6.6354192514456206E-2</v>
      </c>
      <c r="AT966" s="14">
        <v>6.7403494892277205E-2</v>
      </c>
      <c r="AU966" s="14">
        <v>6.1381621118358098E-2</v>
      </c>
      <c r="AV966" s="14">
        <v>6.01099495467875E-2</v>
      </c>
      <c r="AW966" s="14">
        <v>3.7369551133282997E-2</v>
      </c>
      <c r="AX966" s="14">
        <v>7.4863079444655006E-2</v>
      </c>
      <c r="AY966" s="14">
        <v>7.8982620177194304E-2</v>
      </c>
      <c r="AZ966" s="14">
        <v>6.8540741942425695E-2</v>
      </c>
      <c r="BA966" s="14">
        <v>8.3836351847570295E-2</v>
      </c>
      <c r="BB966" s="14"/>
      <c r="BC966" s="14">
        <v>0.10106788068865701</v>
      </c>
      <c r="BD966" s="14">
        <v>6.5465241280530606E-2</v>
      </c>
      <c r="BE966" s="14"/>
      <c r="BF966" s="14">
        <v>3.4799487314326603E-2</v>
      </c>
      <c r="BG966" s="14">
        <v>7.2711287135475394E-2</v>
      </c>
      <c r="BH966" s="14">
        <v>0.11257742576072501</v>
      </c>
      <c r="BI966" s="14">
        <v>0.103211519897754</v>
      </c>
      <c r="BJ966" s="14"/>
      <c r="BK966" s="14">
        <v>0</v>
      </c>
      <c r="BL966" s="14">
        <v>3.1742083806300399E-2</v>
      </c>
      <c r="BM966" s="14">
        <v>0.10536646228110801</v>
      </c>
      <c r="BN966" s="14">
        <v>0.149243453548497</v>
      </c>
      <c r="BO966" s="14"/>
      <c r="BP966" s="14">
        <v>0.103433926525519</v>
      </c>
      <c r="BQ966" s="14">
        <v>6.07406401217832E-2</v>
      </c>
      <c r="BR966" s="14">
        <v>3.4265679190593E-2</v>
      </c>
      <c r="BS966" s="14">
        <v>6.0396963053927499E-2</v>
      </c>
      <c r="BT966" s="14">
        <v>9.3436386684571104E-2</v>
      </c>
    </row>
    <row r="967" spans="2:72" x14ac:dyDescent="0.35">
      <c r="B967" t="s">
        <v>417</v>
      </c>
      <c r="C967" s="14">
        <v>8.6687943965601394E-2</v>
      </c>
      <c r="D967" s="14">
        <v>6.9144234138088498E-2</v>
      </c>
      <c r="E967" s="14">
        <v>0.10343787560546799</v>
      </c>
      <c r="F967" s="14"/>
      <c r="G967" s="14">
        <v>0.104892570569468</v>
      </c>
      <c r="H967" s="14">
        <v>9.9907906224088502E-2</v>
      </c>
      <c r="I967" s="14">
        <v>0.107763165905447</v>
      </c>
      <c r="J967" s="14">
        <v>7.7008041414306894E-2</v>
      </c>
      <c r="K967" s="14">
        <v>7.4978727313604096E-2</v>
      </c>
      <c r="L967" s="14">
        <v>6.2415877149147002E-2</v>
      </c>
      <c r="M967" s="14"/>
      <c r="N967" s="14">
        <v>6.9620061054082194E-2</v>
      </c>
      <c r="O967" s="14">
        <v>7.8718153962069798E-2</v>
      </c>
      <c r="P967" s="14">
        <v>9.2407503014321199E-2</v>
      </c>
      <c r="Q967" s="14">
        <v>0.10921539489014601</v>
      </c>
      <c r="R967" s="14"/>
      <c r="S967" s="14">
        <v>9.0703971039628697E-2</v>
      </c>
      <c r="T967" s="14">
        <v>8.3479253282729399E-2</v>
      </c>
      <c r="U967" s="14">
        <v>8.1085269493132398E-2</v>
      </c>
      <c r="V967" s="14">
        <v>8.3360083418918707E-2</v>
      </c>
      <c r="W967" s="14">
        <v>8.9402227508842705E-2</v>
      </c>
      <c r="X967" s="14">
        <v>7.6638054954588294E-2</v>
      </c>
      <c r="Y967" s="14">
        <v>8.2711472160867494E-2</v>
      </c>
      <c r="Z967" s="14">
        <v>9.1698469120777004E-2</v>
      </c>
      <c r="AA967" s="14">
        <v>8.7188662568573896E-2</v>
      </c>
      <c r="AB967" s="14">
        <v>9.4908299995301995E-2</v>
      </c>
      <c r="AC967" s="14">
        <v>0.10027580119520201</v>
      </c>
      <c r="AD967" s="14">
        <v>8.5391560513079307E-2</v>
      </c>
      <c r="AE967" s="14"/>
      <c r="AF967" s="14">
        <v>9.9421051052547602E-2</v>
      </c>
      <c r="AG967" s="14">
        <v>9.02080975813883E-2</v>
      </c>
      <c r="AH967" s="14">
        <v>7.2095278954524902E-2</v>
      </c>
      <c r="AI967" s="14">
        <v>8.1868359554290296E-2</v>
      </c>
      <c r="AJ967" s="14">
        <v>0.110225701978882</v>
      </c>
      <c r="AK967" s="14"/>
      <c r="AL967" s="14">
        <v>4.9739360301373298E-2</v>
      </c>
      <c r="AM967" s="14">
        <v>0.11566521069623199</v>
      </c>
      <c r="AN967" s="14">
        <v>0.118368313988661</v>
      </c>
      <c r="AO967" s="14">
        <v>9.3232276900611297E-2</v>
      </c>
      <c r="AP967" s="14">
        <v>0.106837194790265</v>
      </c>
      <c r="AQ967" s="14">
        <v>9.2477844861775294E-2</v>
      </c>
      <c r="AR967" s="14">
        <v>0.10503546117626</v>
      </c>
      <c r="AS967" s="14">
        <v>7.6492168483512202E-2</v>
      </c>
      <c r="AT967" s="14">
        <v>7.7962062654863801E-2</v>
      </c>
      <c r="AU967" s="14">
        <v>7.3944666305561693E-2</v>
      </c>
      <c r="AV967" s="14">
        <v>7.82326701643654E-2</v>
      </c>
      <c r="AW967" s="14">
        <v>7.3050514348539902E-2</v>
      </c>
      <c r="AX967" s="14">
        <v>5.8666250247072803E-2</v>
      </c>
      <c r="AY967" s="14">
        <v>5.3012390799090099E-2</v>
      </c>
      <c r="AZ967" s="14">
        <v>8.4947547686469699E-2</v>
      </c>
      <c r="BA967" s="14">
        <v>6.0148910738767297E-2</v>
      </c>
      <c r="BB967" s="14"/>
      <c r="BC967" s="14">
        <v>0.10136091799620101</v>
      </c>
      <c r="BD967" s="14">
        <v>8.0257670452574897E-2</v>
      </c>
      <c r="BE967" s="14"/>
      <c r="BF967" s="14">
        <v>4.7880929621231798E-2</v>
      </c>
      <c r="BG967" s="14">
        <v>8.0342309834088299E-2</v>
      </c>
      <c r="BH967" s="14">
        <v>0.119057236294624</v>
      </c>
      <c r="BI967" s="14">
        <v>0.122470634215246</v>
      </c>
      <c r="BJ967" s="14"/>
      <c r="BK967" s="14">
        <v>0</v>
      </c>
      <c r="BL967" s="14">
        <v>2.1070005332822099E-2</v>
      </c>
      <c r="BM967" s="14">
        <v>0.119001144231187</v>
      </c>
      <c r="BN967" s="14">
        <v>0.18352725664323</v>
      </c>
      <c r="BO967" s="14"/>
      <c r="BP967" s="14">
        <v>0.100077065024129</v>
      </c>
      <c r="BQ967" s="14">
        <v>5.5535189219391698E-2</v>
      </c>
      <c r="BR967" s="14">
        <v>5.1838151107600997E-2</v>
      </c>
      <c r="BS967" s="14">
        <v>6.8699057473254693E-2</v>
      </c>
      <c r="BT967" s="14">
        <v>0.124486878146855</v>
      </c>
    </row>
    <row r="968" spans="2:72" x14ac:dyDescent="0.35">
      <c r="B968" t="s">
        <v>418</v>
      </c>
      <c r="C968" s="14">
        <v>0.66754219818051796</v>
      </c>
      <c r="D968" s="14">
        <v>0.71930701337915803</v>
      </c>
      <c r="E968" s="14">
        <v>0.61731772749504898</v>
      </c>
      <c r="F968" s="14"/>
      <c r="G968" s="14">
        <v>0.607249216530514</v>
      </c>
      <c r="H968" s="14">
        <v>0.59043566313936702</v>
      </c>
      <c r="I968" s="14">
        <v>0.62790212526200295</v>
      </c>
      <c r="J968" s="14">
        <v>0.68416495628055796</v>
      </c>
      <c r="K968" s="14">
        <v>0.71420244288455303</v>
      </c>
      <c r="L968" s="14">
        <v>0.75771357407981299</v>
      </c>
      <c r="M968" s="14"/>
      <c r="N968" s="14">
        <v>0.73044225299496202</v>
      </c>
      <c r="O968" s="14">
        <v>0.71964677875130401</v>
      </c>
      <c r="P968" s="14">
        <v>0.63063350220195902</v>
      </c>
      <c r="Q968" s="14">
        <v>0.57619113021446999</v>
      </c>
      <c r="R968" s="14"/>
      <c r="S968" s="14">
        <v>0.63171598226628001</v>
      </c>
      <c r="T968" s="14">
        <v>0.68600570293503604</v>
      </c>
      <c r="U968" s="14">
        <v>0.69644076293441104</v>
      </c>
      <c r="V968" s="14">
        <v>0.69923201199802498</v>
      </c>
      <c r="W968" s="14">
        <v>0.67432283705239904</v>
      </c>
      <c r="X968" s="14">
        <v>0.62579883092524702</v>
      </c>
      <c r="Y968" s="14">
        <v>0.67101204877318399</v>
      </c>
      <c r="Z968" s="14">
        <v>0.66315296816029301</v>
      </c>
      <c r="AA968" s="14">
        <v>0.67037784374892095</v>
      </c>
      <c r="AB968" s="14">
        <v>0.70052364761956698</v>
      </c>
      <c r="AC968" s="14">
        <v>0.62168052654154904</v>
      </c>
      <c r="AD968" s="14">
        <v>0.65560325508078998</v>
      </c>
      <c r="AE968" s="14"/>
      <c r="AF968" s="14">
        <v>0.60785183490328198</v>
      </c>
      <c r="AG968" s="14">
        <v>0.66884194622550397</v>
      </c>
      <c r="AH968" s="14">
        <v>0.72040340428669403</v>
      </c>
      <c r="AI968" s="14">
        <v>0.70094149702901398</v>
      </c>
      <c r="AJ968" s="14">
        <v>0.66667615201086095</v>
      </c>
      <c r="AK968" s="14"/>
      <c r="AL968" s="14">
        <v>0.50751600598661295</v>
      </c>
      <c r="AM968" s="14">
        <v>0.47078454473146403</v>
      </c>
      <c r="AN968" s="14">
        <v>0.60272729685594895</v>
      </c>
      <c r="AO968" s="14">
        <v>0.59671840966573197</v>
      </c>
      <c r="AP968" s="14">
        <v>0.62323792294676705</v>
      </c>
      <c r="AQ968" s="14">
        <v>0.63931345100631698</v>
      </c>
      <c r="AR968" s="14">
        <v>0.64788874715459799</v>
      </c>
      <c r="AS968" s="14">
        <v>0.72695476950272997</v>
      </c>
      <c r="AT968" s="14">
        <v>0.71237329567927099</v>
      </c>
      <c r="AU968" s="14">
        <v>0.69433259275521197</v>
      </c>
      <c r="AV968" s="14">
        <v>0.73494106584341101</v>
      </c>
      <c r="AW968" s="14">
        <v>0.73978296578692704</v>
      </c>
      <c r="AX968" s="14">
        <v>0.73220640635312495</v>
      </c>
      <c r="AY968" s="14">
        <v>0.75735604608579199</v>
      </c>
      <c r="AZ968" s="14">
        <v>0.72535722843753703</v>
      </c>
      <c r="BA968" s="14">
        <v>0.72480872691265297</v>
      </c>
      <c r="BB968" s="14"/>
      <c r="BC968" s="14">
        <v>0.61310901082512304</v>
      </c>
      <c r="BD968" s="14">
        <v>0.69139695878672203</v>
      </c>
      <c r="BE968" s="14"/>
      <c r="BF968" s="14">
        <v>0.85189797585625504</v>
      </c>
      <c r="BG968" s="14">
        <v>0.74452628203303195</v>
      </c>
      <c r="BH968" s="14">
        <v>0.52762101995773403</v>
      </c>
      <c r="BI968" s="14">
        <v>0.35038260600332899</v>
      </c>
      <c r="BJ968" s="14"/>
      <c r="BK968" s="14">
        <v>1</v>
      </c>
      <c r="BL968" s="14">
        <v>0.89656987029846802</v>
      </c>
      <c r="BM968" s="14">
        <v>0.598337356455238</v>
      </c>
      <c r="BN968" s="14">
        <v>0.22622072833565501</v>
      </c>
      <c r="BO968" s="14"/>
      <c r="BP968" s="14">
        <v>0.61877850799440004</v>
      </c>
      <c r="BQ968" s="14">
        <v>0.78296390183085796</v>
      </c>
      <c r="BR968" s="14">
        <v>0.81235777428417899</v>
      </c>
      <c r="BS968" s="14">
        <v>0.77367994434473097</v>
      </c>
      <c r="BT968" s="14">
        <v>0.48369276090565499</v>
      </c>
    </row>
    <row r="969" spans="2:72" x14ac:dyDescent="0.35">
      <c r="B969" t="s">
        <v>419</v>
      </c>
      <c r="C969" s="14">
        <v>9.2804049641060801E-2</v>
      </c>
      <c r="D969" s="14">
        <v>8.3135631966746601E-2</v>
      </c>
      <c r="E969" s="14">
        <v>0.102392799420742</v>
      </c>
      <c r="F969" s="14"/>
      <c r="G969" s="14">
        <v>8.7492374238637496E-2</v>
      </c>
      <c r="H969" s="14">
        <v>0.119740093687445</v>
      </c>
      <c r="I969" s="14">
        <v>0.10092423646621</v>
      </c>
      <c r="J969" s="14">
        <v>8.9985671151008501E-2</v>
      </c>
      <c r="K969" s="14">
        <v>8.7729660027031101E-2</v>
      </c>
      <c r="L969" s="14">
        <v>7.3487398200613605E-2</v>
      </c>
      <c r="M969" s="14"/>
      <c r="N969" s="14">
        <v>8.1671975609804603E-2</v>
      </c>
      <c r="O969" s="14">
        <v>7.4802534226049502E-2</v>
      </c>
      <c r="P969" s="14">
        <v>0.10925837385077</v>
      </c>
      <c r="Q969" s="14">
        <v>0.109055222698748</v>
      </c>
      <c r="R969" s="14"/>
      <c r="S969" s="14">
        <v>0.103033739840977</v>
      </c>
      <c r="T969" s="14">
        <v>8.5128821711066505E-2</v>
      </c>
      <c r="U969" s="14">
        <v>7.4590306677964693E-2</v>
      </c>
      <c r="V969" s="14">
        <v>8.3638501435001997E-2</v>
      </c>
      <c r="W969" s="14">
        <v>8.3922824685867994E-2</v>
      </c>
      <c r="X969" s="14">
        <v>0.122269341901481</v>
      </c>
      <c r="Y969" s="14">
        <v>9.4630491638001302E-2</v>
      </c>
      <c r="Z969" s="14">
        <v>9.9874608545014898E-2</v>
      </c>
      <c r="AA969" s="14">
        <v>8.8609211000805294E-2</v>
      </c>
      <c r="AB969" s="14">
        <v>7.9270473948484105E-2</v>
      </c>
      <c r="AC969" s="14">
        <v>0.112348249064118</v>
      </c>
      <c r="AD969" s="14">
        <v>9.5838760823252905E-2</v>
      </c>
      <c r="AE969" s="14"/>
      <c r="AF969" s="14">
        <v>0.109293536162794</v>
      </c>
      <c r="AG969" s="14">
        <v>8.6071276327860893E-2</v>
      </c>
      <c r="AH969" s="14">
        <v>7.1725199413806895E-2</v>
      </c>
      <c r="AI969" s="14">
        <v>8.6132634892309906E-2</v>
      </c>
      <c r="AJ969" s="14">
        <v>9.4107961151859001E-2</v>
      </c>
      <c r="AK969" s="14"/>
      <c r="AL969" s="14">
        <v>8.9846112358389005E-2</v>
      </c>
      <c r="AM969" s="14">
        <v>0.15187689640621799</v>
      </c>
      <c r="AN969" s="14">
        <v>0.12322426017321</v>
      </c>
      <c r="AO969" s="14">
        <v>0.13411374934286399</v>
      </c>
      <c r="AP969" s="14">
        <v>0.10431312831448</v>
      </c>
      <c r="AQ969" s="14">
        <v>9.5143281914757794E-2</v>
      </c>
      <c r="AR969" s="14">
        <v>7.7114192920346505E-2</v>
      </c>
      <c r="AS969" s="14">
        <v>6.8256564786375304E-2</v>
      </c>
      <c r="AT969" s="14">
        <v>9.0316147024210897E-2</v>
      </c>
      <c r="AU969" s="14">
        <v>9.7464866475412498E-2</v>
      </c>
      <c r="AV969" s="14">
        <v>6.8680783637396894E-2</v>
      </c>
      <c r="AW969" s="14">
        <v>7.0086372580852402E-2</v>
      </c>
      <c r="AX969" s="14">
        <v>9.4666383147526706E-2</v>
      </c>
      <c r="AY969" s="14">
        <v>7.5493556827479893E-2</v>
      </c>
      <c r="AZ969" s="14">
        <v>5.7312363685315199E-2</v>
      </c>
      <c r="BA969" s="14">
        <v>8.925715608326E-2</v>
      </c>
      <c r="BB969" s="14"/>
      <c r="BC969" s="14">
        <v>0.11437292285197299</v>
      </c>
      <c r="BD969" s="14">
        <v>8.3351722265252504E-2</v>
      </c>
      <c r="BE969" s="14"/>
      <c r="BF969" s="14">
        <v>4.8436297827545903E-2</v>
      </c>
      <c r="BG969" s="14">
        <v>6.9704856945218704E-2</v>
      </c>
      <c r="BH969" s="14">
        <v>0.14503424013063701</v>
      </c>
      <c r="BI969" s="14">
        <v>0.14421760752322099</v>
      </c>
      <c r="BJ969" s="14"/>
      <c r="BK969" s="14">
        <v>0</v>
      </c>
      <c r="BL969" s="14">
        <v>3.9061037932226102E-2</v>
      </c>
      <c r="BM969" s="14">
        <v>0.119172032195275</v>
      </c>
      <c r="BN969" s="14">
        <v>0.19573516022094201</v>
      </c>
      <c r="BO969" s="14"/>
      <c r="BP969" s="14">
        <v>0.10413420880563699</v>
      </c>
      <c r="BQ969" s="14">
        <v>6.2107843961905003E-2</v>
      </c>
      <c r="BR969" s="14">
        <v>6.4867192046126093E-2</v>
      </c>
      <c r="BS969" s="14">
        <v>7.0488258553865299E-2</v>
      </c>
      <c r="BT969" s="14">
        <v>0.13350150475543501</v>
      </c>
    </row>
    <row r="970" spans="2:72" x14ac:dyDescent="0.35">
      <c r="B970" t="s">
        <v>102</v>
      </c>
      <c r="C970" s="14">
        <v>7.66522504015449E-2</v>
      </c>
      <c r="D970" s="14">
        <v>5.6487090394104697E-2</v>
      </c>
      <c r="E970" s="14">
        <v>9.61752209696667E-2</v>
      </c>
      <c r="F970" s="14"/>
      <c r="G970" s="14">
        <v>0.101770873502096</v>
      </c>
      <c r="H970" s="14">
        <v>8.2202521025163094E-2</v>
      </c>
      <c r="I970" s="14">
        <v>7.8998543173072006E-2</v>
      </c>
      <c r="J970" s="14">
        <v>8.7855656939225799E-2</v>
      </c>
      <c r="K970" s="14">
        <v>5.87426023236211E-2</v>
      </c>
      <c r="L970" s="14">
        <v>5.6504495508910603E-2</v>
      </c>
      <c r="M970" s="14"/>
      <c r="N970" s="14">
        <v>5.3368205215868103E-2</v>
      </c>
      <c r="O970" s="14">
        <v>6.3426025148307905E-2</v>
      </c>
      <c r="P970" s="14">
        <v>7.4894250193450196E-2</v>
      </c>
      <c r="Q970" s="14">
        <v>0.118307044460255</v>
      </c>
      <c r="R970" s="14"/>
      <c r="S970" s="14">
        <v>7.72389873183216E-2</v>
      </c>
      <c r="T970" s="14">
        <v>7.1986032941645697E-2</v>
      </c>
      <c r="U970" s="14">
        <v>7.8145070071973105E-2</v>
      </c>
      <c r="V970" s="14">
        <v>5.82768810907765E-2</v>
      </c>
      <c r="W970" s="14">
        <v>8.3854118369740396E-2</v>
      </c>
      <c r="X970" s="14">
        <v>0.10472508018896801</v>
      </c>
      <c r="Y970" s="14">
        <v>8.3262220387480296E-2</v>
      </c>
      <c r="Z970" s="14">
        <v>6.0201182302174701E-2</v>
      </c>
      <c r="AA970" s="14">
        <v>8.3839207122204995E-2</v>
      </c>
      <c r="AB970" s="14">
        <v>6.1023275888254701E-2</v>
      </c>
      <c r="AC970" s="14">
        <v>7.4055841002184195E-2</v>
      </c>
      <c r="AD970" s="14">
        <v>7.3448445842966101E-2</v>
      </c>
      <c r="AE970" s="14"/>
      <c r="AF970" s="14">
        <v>0.100126560948224</v>
      </c>
      <c r="AG970" s="14">
        <v>7.9393533649091894E-2</v>
      </c>
      <c r="AH970" s="14">
        <v>6.6524362145887694E-2</v>
      </c>
      <c r="AI970" s="14">
        <v>5.2187200491771397E-2</v>
      </c>
      <c r="AJ970" s="14">
        <v>4.9518710158896098E-2</v>
      </c>
      <c r="AK970" s="14"/>
      <c r="AL970" s="14">
        <v>0.24232703462498201</v>
      </c>
      <c r="AM970" s="14">
        <v>0.122013088911512</v>
      </c>
      <c r="AN970" s="14">
        <v>8.9512543446735704E-2</v>
      </c>
      <c r="AO970" s="14">
        <v>0.106093496768464</v>
      </c>
      <c r="AP970" s="14">
        <v>6.8920615834769994E-2</v>
      </c>
      <c r="AQ970" s="14">
        <v>8.01535672144391E-2</v>
      </c>
      <c r="AR970" s="14">
        <v>8.4679742873324096E-2</v>
      </c>
      <c r="AS970" s="14">
        <v>6.1942304712925902E-2</v>
      </c>
      <c r="AT970" s="14">
        <v>5.1944999749377198E-2</v>
      </c>
      <c r="AU970" s="14">
        <v>7.2876253345455402E-2</v>
      </c>
      <c r="AV970" s="14">
        <v>5.80355308080387E-2</v>
      </c>
      <c r="AW970" s="14">
        <v>7.9710596150397897E-2</v>
      </c>
      <c r="AX970" s="14">
        <v>3.9597880807620903E-2</v>
      </c>
      <c r="AY970" s="14">
        <v>3.5155386110444303E-2</v>
      </c>
      <c r="AZ970" s="14">
        <v>6.3842118248252797E-2</v>
      </c>
      <c r="BA970" s="14">
        <v>4.1948854417749697E-2</v>
      </c>
      <c r="BB970" s="14"/>
      <c r="BC970" s="14">
        <v>7.0089267638046099E-2</v>
      </c>
      <c r="BD970" s="14">
        <v>7.9528407214919397E-2</v>
      </c>
      <c r="BE970" s="14"/>
      <c r="BF970" s="14">
        <v>1.69853093806407E-2</v>
      </c>
      <c r="BG970" s="14">
        <v>3.2715264052185403E-2</v>
      </c>
      <c r="BH970" s="14">
        <v>9.5710077856279399E-2</v>
      </c>
      <c r="BI970" s="14">
        <v>0.279717632360449</v>
      </c>
      <c r="BJ970" s="14"/>
      <c r="BK970" s="14">
        <v>0</v>
      </c>
      <c r="BL970" s="14">
        <v>1.1557002630183799E-2</v>
      </c>
      <c r="BM970" s="14">
        <v>5.8123004837192398E-2</v>
      </c>
      <c r="BN970" s="14">
        <v>0.24527340125167599</v>
      </c>
      <c r="BO970" s="14"/>
      <c r="BP970" s="14">
        <v>7.3576291650314193E-2</v>
      </c>
      <c r="BQ970" s="14">
        <v>3.8652424866061699E-2</v>
      </c>
      <c r="BR970" s="14">
        <v>3.6671203371500802E-2</v>
      </c>
      <c r="BS970" s="14">
        <v>2.6735776574221298E-2</v>
      </c>
      <c r="BT970" s="14">
        <v>0.164882469507484</v>
      </c>
    </row>
    <row r="971" spans="2:72" x14ac:dyDescent="0.35">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row>
    <row r="972" spans="2:72" x14ac:dyDescent="0.35">
      <c r="B972" s="6" t="s">
        <v>425</v>
      </c>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row>
    <row r="973" spans="2:72" x14ac:dyDescent="0.35">
      <c r="B973" s="21" t="s">
        <v>106</v>
      </c>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row>
    <row r="974" spans="2:72" x14ac:dyDescent="0.35">
      <c r="B974" t="s">
        <v>421</v>
      </c>
      <c r="C974" s="14">
        <v>0.37999507840116498</v>
      </c>
      <c r="D974" s="14">
        <v>0.43265029680727102</v>
      </c>
      <c r="E974" s="14">
        <v>0.329594061787989</v>
      </c>
      <c r="F974" s="14"/>
      <c r="G974" s="14">
        <v>0.188367781973309</v>
      </c>
      <c r="H974" s="14">
        <v>0.28776468610134098</v>
      </c>
      <c r="I974" s="14">
        <v>0.27506893860166398</v>
      </c>
      <c r="J974" s="14">
        <v>0.304150947541735</v>
      </c>
      <c r="K974" s="14">
        <v>0.50081158885048105</v>
      </c>
      <c r="L974" s="14">
        <v>0.64795809130633197</v>
      </c>
      <c r="M974" s="14"/>
      <c r="N974" s="14">
        <v>0.50946427222391899</v>
      </c>
      <c r="O974" s="14">
        <v>0.407708478815408</v>
      </c>
      <c r="P974" s="14">
        <v>0.333751106955268</v>
      </c>
      <c r="Q974" s="14">
        <v>0.25188147177215597</v>
      </c>
      <c r="R974" s="14"/>
      <c r="S974" s="14">
        <v>0.36306920491847</v>
      </c>
      <c r="T974" s="14">
        <v>0.40304717305910498</v>
      </c>
      <c r="U974" s="14">
        <v>0.38388681233858701</v>
      </c>
      <c r="V974" s="14">
        <v>0.39761481656522402</v>
      </c>
      <c r="W974" s="14">
        <v>0.36154110485660801</v>
      </c>
      <c r="X974" s="14">
        <v>0.32090851880979399</v>
      </c>
      <c r="Y974" s="14">
        <v>0.42326919781422501</v>
      </c>
      <c r="Z974" s="14">
        <v>0.37178208917877797</v>
      </c>
      <c r="AA974" s="14">
        <v>0.38216012764430901</v>
      </c>
      <c r="AB974" s="14">
        <v>0.41827305872253001</v>
      </c>
      <c r="AC974" s="14">
        <v>0.34117905574024698</v>
      </c>
      <c r="AD974" s="14">
        <v>0.35345658924502299</v>
      </c>
      <c r="AE974" s="14"/>
      <c r="AF974" s="14">
        <v>0.33664319397687098</v>
      </c>
      <c r="AG974" s="14">
        <v>0.33801249425811303</v>
      </c>
      <c r="AH974" s="14">
        <v>0.40190758041693198</v>
      </c>
      <c r="AI974" s="14">
        <v>0.43991507868089602</v>
      </c>
      <c r="AJ974" s="14">
        <v>0.55633501622710402</v>
      </c>
      <c r="AK974" s="14"/>
      <c r="AL974" s="14">
        <v>0.11803285329785899</v>
      </c>
      <c r="AM974" s="14">
        <v>0.150700477395315</v>
      </c>
      <c r="AN974" s="14">
        <v>0.259730608789843</v>
      </c>
      <c r="AO974" s="14">
        <v>0.28141889932055197</v>
      </c>
      <c r="AP974" s="14">
        <v>0.29546213973908703</v>
      </c>
      <c r="AQ974" s="14">
        <v>0.30539148753811102</v>
      </c>
      <c r="AR974" s="14">
        <v>0.32080620933960702</v>
      </c>
      <c r="AS974" s="14">
        <v>0.41632679691246899</v>
      </c>
      <c r="AT974" s="14">
        <v>0.41888405074627899</v>
      </c>
      <c r="AU974" s="14">
        <v>0.428281541549761</v>
      </c>
      <c r="AV974" s="14">
        <v>0.456067238067976</v>
      </c>
      <c r="AW974" s="14">
        <v>0.47790267713339402</v>
      </c>
      <c r="AX974" s="14">
        <v>0.49361236740926001</v>
      </c>
      <c r="AY974" s="14">
        <v>0.54988025407536101</v>
      </c>
      <c r="AZ974" s="14">
        <v>0.52154481720835499</v>
      </c>
      <c r="BA974" s="14">
        <v>0.66379805896989397</v>
      </c>
      <c r="BB974" s="14"/>
      <c r="BC974" s="14">
        <v>0.30751197793221602</v>
      </c>
      <c r="BD974" s="14">
        <v>0.411760019858536</v>
      </c>
      <c r="BE974" s="14"/>
      <c r="BF974" s="14">
        <v>0.598404199219852</v>
      </c>
      <c r="BG974" s="14">
        <v>0.38548940883369798</v>
      </c>
      <c r="BH974" s="14">
        <v>0.25123243587509497</v>
      </c>
      <c r="BI974" s="14">
        <v>0.15053524838903001</v>
      </c>
      <c r="BJ974" s="14"/>
      <c r="BK974" s="14">
        <v>0.55953694352303995</v>
      </c>
      <c r="BL974" s="14">
        <v>0.426062265484069</v>
      </c>
      <c r="BM974" s="14">
        <v>0.33885091011803797</v>
      </c>
      <c r="BN974" s="14">
        <v>0.21446916974372501</v>
      </c>
      <c r="BO974" s="14"/>
      <c r="BP974" s="14">
        <v>0.27022094303001198</v>
      </c>
      <c r="BQ974" s="14">
        <v>0.422505858530691</v>
      </c>
      <c r="BR974" s="14">
        <v>0.67860899870355695</v>
      </c>
      <c r="BS974" s="14">
        <v>0.51120270536302803</v>
      </c>
      <c r="BT974" s="14">
        <v>0.21114537631015001</v>
      </c>
    </row>
    <row r="975" spans="2:72" x14ac:dyDescent="0.35">
      <c r="B975" t="s">
        <v>422</v>
      </c>
      <c r="C975" s="14">
        <v>0.24975828928529401</v>
      </c>
      <c r="D975" s="14">
        <v>0.27005266811503398</v>
      </c>
      <c r="E975" s="14">
        <v>0.22982747973484</v>
      </c>
      <c r="F975" s="14"/>
      <c r="G975" s="14">
        <v>0.29387044066572399</v>
      </c>
      <c r="H975" s="14">
        <v>0.334850829449578</v>
      </c>
      <c r="I975" s="14">
        <v>0.27808651108124799</v>
      </c>
      <c r="J975" s="14">
        <v>0.22281211260056599</v>
      </c>
      <c r="K975" s="14">
        <v>0.19246990622038601</v>
      </c>
      <c r="L975" s="14">
        <v>0.18852685082019899</v>
      </c>
      <c r="M975" s="14"/>
      <c r="N975" s="14">
        <v>0.27811049802138199</v>
      </c>
      <c r="O975" s="14">
        <v>0.233057218581565</v>
      </c>
      <c r="P975" s="14">
        <v>0.27575380542366301</v>
      </c>
      <c r="Q975" s="14">
        <v>0.215490723264086</v>
      </c>
      <c r="R975" s="14"/>
      <c r="S975" s="14">
        <v>0.301760870350474</v>
      </c>
      <c r="T975" s="14">
        <v>0.24035386523205099</v>
      </c>
      <c r="U975" s="14">
        <v>0.23959547642227799</v>
      </c>
      <c r="V975" s="14">
        <v>0.25466763519985702</v>
      </c>
      <c r="W975" s="14">
        <v>0.27660790460067303</v>
      </c>
      <c r="X975" s="14">
        <v>0.27397602062759002</v>
      </c>
      <c r="Y975" s="14">
        <v>0.20806873989234201</v>
      </c>
      <c r="Z975" s="14">
        <v>0.25331757463906801</v>
      </c>
      <c r="AA975" s="14">
        <v>0.22451875557109199</v>
      </c>
      <c r="AB975" s="14">
        <v>0.220712065240909</v>
      </c>
      <c r="AC975" s="14">
        <v>0.218672867560853</v>
      </c>
      <c r="AD975" s="14">
        <v>0.26293733120899199</v>
      </c>
      <c r="AE975" s="14"/>
      <c r="AF975" s="14">
        <v>0.20745370229850099</v>
      </c>
      <c r="AG975" s="14">
        <v>0.22981913280688801</v>
      </c>
      <c r="AH975" s="14">
        <v>0.28175354344192099</v>
      </c>
      <c r="AI975" s="14">
        <v>0.31172197249707501</v>
      </c>
      <c r="AJ975" s="14">
        <v>0.30802361742879802</v>
      </c>
      <c r="AK975" s="14"/>
      <c r="AL975" s="14">
        <v>0.146079833760484</v>
      </c>
      <c r="AM975" s="14">
        <v>0.17985354259679501</v>
      </c>
      <c r="AN975" s="14">
        <v>0.21335603297545699</v>
      </c>
      <c r="AO975" s="14">
        <v>0.19212061075481601</v>
      </c>
      <c r="AP975" s="14">
        <v>0.23013064217073301</v>
      </c>
      <c r="AQ975" s="14">
        <v>0.25142411568781597</v>
      </c>
      <c r="AR975" s="14">
        <v>0.27655004176081199</v>
      </c>
      <c r="AS975" s="14">
        <v>0.26466509008844302</v>
      </c>
      <c r="AT975" s="14">
        <v>0.27250420940036502</v>
      </c>
      <c r="AU975" s="14">
        <v>0.27641143845145799</v>
      </c>
      <c r="AV975" s="14">
        <v>0.25234992285763802</v>
      </c>
      <c r="AW975" s="14">
        <v>0.25696074638549699</v>
      </c>
      <c r="AX975" s="14">
        <v>0.32116173935192599</v>
      </c>
      <c r="AY975" s="14">
        <v>0.24544080244462799</v>
      </c>
      <c r="AZ975" s="14">
        <v>0.34589647767416098</v>
      </c>
      <c r="BA975" s="14">
        <v>0.25841717525345198</v>
      </c>
      <c r="BB975" s="14"/>
      <c r="BC975" s="14">
        <v>0.319374246180125</v>
      </c>
      <c r="BD975" s="14">
        <v>0.219249842751463</v>
      </c>
      <c r="BE975" s="14"/>
      <c r="BF975" s="14">
        <v>0.213216997915819</v>
      </c>
      <c r="BG975" s="14">
        <v>0.265529360077014</v>
      </c>
      <c r="BH975" s="14">
        <v>0.280918794894918</v>
      </c>
      <c r="BI975" s="14">
        <v>0.22646847948207899</v>
      </c>
      <c r="BJ975" s="14"/>
      <c r="BK975" s="14">
        <v>0.22919799618046499</v>
      </c>
      <c r="BL975" s="14">
        <v>0.26709601319843901</v>
      </c>
      <c r="BM975" s="14">
        <v>0.26923575919493797</v>
      </c>
      <c r="BN975" s="14">
        <v>0.225182736015337</v>
      </c>
      <c r="BO975" s="14"/>
      <c r="BP975" s="14">
        <v>0.32877690969716999</v>
      </c>
      <c r="BQ975" s="14">
        <v>0.21226759203815301</v>
      </c>
      <c r="BR975" s="14">
        <v>0.17802578182579401</v>
      </c>
      <c r="BS975" s="14">
        <v>0.248100304909943</v>
      </c>
      <c r="BT975" s="14">
        <v>0.233298041756341</v>
      </c>
    </row>
    <row r="976" spans="2:72" x14ac:dyDescent="0.35">
      <c r="B976" t="s">
        <v>423</v>
      </c>
      <c r="C976" s="14">
        <v>0.12849830273726501</v>
      </c>
      <c r="D976" s="14">
        <v>0.114057286674627</v>
      </c>
      <c r="E976" s="14">
        <v>0.14290829427256599</v>
      </c>
      <c r="F976" s="14"/>
      <c r="G976" s="14">
        <v>0.22514686401660799</v>
      </c>
      <c r="H976" s="14">
        <v>0.1533342261641</v>
      </c>
      <c r="I976" s="14">
        <v>0.16010041362851099</v>
      </c>
      <c r="J976" s="14">
        <v>0.12791159020797199</v>
      </c>
      <c r="K976" s="14">
        <v>7.7803338266465696E-2</v>
      </c>
      <c r="L976" s="14">
        <v>5.3002294293593197E-2</v>
      </c>
      <c r="M976" s="14"/>
      <c r="N976" s="14">
        <v>9.5443528613410905E-2</v>
      </c>
      <c r="O976" s="14">
        <v>0.140851129629842</v>
      </c>
      <c r="P976" s="14">
        <v>0.144322446798861</v>
      </c>
      <c r="Q976" s="14">
        <v>0.137421501371668</v>
      </c>
      <c r="R976" s="14"/>
      <c r="S976" s="14">
        <v>0.13987105212645401</v>
      </c>
      <c r="T976" s="14">
        <v>0.13066181375705799</v>
      </c>
      <c r="U976" s="14">
        <v>0.120759574742571</v>
      </c>
      <c r="V976" s="14">
        <v>0.102866292593897</v>
      </c>
      <c r="W976" s="14">
        <v>0.10916956355866</v>
      </c>
      <c r="X976" s="14">
        <v>0.13535765983904299</v>
      </c>
      <c r="Y976" s="14">
        <v>0.115104162019366</v>
      </c>
      <c r="Z976" s="14">
        <v>0.13166578799349299</v>
      </c>
      <c r="AA976" s="14">
        <v>0.14304388953063199</v>
      </c>
      <c r="AB976" s="14">
        <v>0.123764209583447</v>
      </c>
      <c r="AC976" s="14">
        <v>0.14879376261840699</v>
      </c>
      <c r="AD976" s="14">
        <v>0.14670938235748299</v>
      </c>
      <c r="AE976" s="14"/>
      <c r="AF976" s="14">
        <v>0.120629720659928</v>
      </c>
      <c r="AG976" s="14">
        <v>0.15213302773043699</v>
      </c>
      <c r="AH976" s="14">
        <v>0.14170097525486</v>
      </c>
      <c r="AI976" s="14">
        <v>0.10043734927772301</v>
      </c>
      <c r="AJ976" s="14">
        <v>5.70624930356122E-2</v>
      </c>
      <c r="AK976" s="14"/>
      <c r="AL976" s="14">
        <v>0.124242449850532</v>
      </c>
      <c r="AM976" s="14">
        <v>0.175275677857958</v>
      </c>
      <c r="AN976" s="14">
        <v>0.123267330329371</v>
      </c>
      <c r="AO976" s="14">
        <v>0.170442508770284</v>
      </c>
      <c r="AP976" s="14">
        <v>0.17153157880838699</v>
      </c>
      <c r="AQ976" s="14">
        <v>0.14992540093496001</v>
      </c>
      <c r="AR976" s="14">
        <v>0.14601158841704001</v>
      </c>
      <c r="AS976" s="14">
        <v>0.12611798908692001</v>
      </c>
      <c r="AT976" s="14">
        <v>0.14266229041858999</v>
      </c>
      <c r="AU976" s="14">
        <v>0.113763669280201</v>
      </c>
      <c r="AV976" s="14">
        <v>0.10998255890775301</v>
      </c>
      <c r="AW976" s="14">
        <v>0.121332327128439</v>
      </c>
      <c r="AX976" s="14">
        <v>9.6777799305578796E-2</v>
      </c>
      <c r="AY976" s="14">
        <v>0.11920201120358501</v>
      </c>
      <c r="AZ976" s="14">
        <v>4.6438233539147403E-2</v>
      </c>
      <c r="BA976" s="14">
        <v>4.1270400641126401E-2</v>
      </c>
      <c r="BB976" s="14"/>
      <c r="BC976" s="14">
        <v>0.145018819432605</v>
      </c>
      <c r="BD976" s="14">
        <v>0.12125836346483</v>
      </c>
      <c r="BE976" s="14"/>
      <c r="BF976" s="14">
        <v>8.6439137361385004E-2</v>
      </c>
      <c r="BG976" s="14">
        <v>0.12602557903915501</v>
      </c>
      <c r="BH976" s="14">
        <v>0.165238019819859</v>
      </c>
      <c r="BI976" s="14">
        <v>0.15273899371819299</v>
      </c>
      <c r="BJ976" s="14"/>
      <c r="BK976" s="14">
        <v>9.8906398887076502E-2</v>
      </c>
      <c r="BL976" s="14">
        <v>0.12924711482402601</v>
      </c>
      <c r="BM976" s="14">
        <v>0.14896483208292</v>
      </c>
      <c r="BN976" s="14">
        <v>0.12626890074680999</v>
      </c>
      <c r="BO976" s="14"/>
      <c r="BP976" s="14">
        <v>0.16779062896569399</v>
      </c>
      <c r="BQ976" s="14">
        <v>0.121001722151251</v>
      </c>
      <c r="BR976" s="14">
        <v>5.2618099520787602E-2</v>
      </c>
      <c r="BS976" s="14">
        <v>0.101136593769717</v>
      </c>
      <c r="BT976" s="14">
        <v>0.153857080445535</v>
      </c>
    </row>
    <row r="977" spans="2:72" x14ac:dyDescent="0.35">
      <c r="B977" t="s">
        <v>424</v>
      </c>
      <c r="C977" s="14">
        <v>0.189737013161627</v>
      </c>
      <c r="D977" s="14">
        <v>0.137969442941861</v>
      </c>
      <c r="E977" s="14">
        <v>0.23934238579037001</v>
      </c>
      <c r="F977" s="14"/>
      <c r="G977" s="14">
        <v>0.21530313336016399</v>
      </c>
      <c r="H977" s="14">
        <v>0.16692537019481499</v>
      </c>
      <c r="I977" s="14">
        <v>0.22990855102983701</v>
      </c>
      <c r="J977" s="14">
        <v>0.28003545968654497</v>
      </c>
      <c r="K977" s="14">
        <v>0.18729244506170201</v>
      </c>
      <c r="L977" s="14">
        <v>8.6997508811038196E-2</v>
      </c>
      <c r="M977" s="14"/>
      <c r="N977" s="14">
        <v>8.4722816379017393E-2</v>
      </c>
      <c r="O977" s="14">
        <v>0.178392769864131</v>
      </c>
      <c r="P977" s="14">
        <v>0.18824461969888601</v>
      </c>
      <c r="Q977" s="14">
        <v>0.31532527441212799</v>
      </c>
      <c r="R977" s="14"/>
      <c r="S977" s="14">
        <v>0.141591226190696</v>
      </c>
      <c r="T977" s="14">
        <v>0.18026173809187701</v>
      </c>
      <c r="U977" s="14">
        <v>0.209105714173629</v>
      </c>
      <c r="V977" s="14">
        <v>0.19420720145706</v>
      </c>
      <c r="W977" s="14">
        <v>0.177067847843666</v>
      </c>
      <c r="X977" s="14">
        <v>0.193743647796387</v>
      </c>
      <c r="Y977" s="14">
        <v>0.198212828333969</v>
      </c>
      <c r="Z977" s="14">
        <v>0.190671981994669</v>
      </c>
      <c r="AA977" s="14">
        <v>0.20222917976949401</v>
      </c>
      <c r="AB977" s="14">
        <v>0.203155622516417</v>
      </c>
      <c r="AC977" s="14">
        <v>0.25493552867646302</v>
      </c>
      <c r="AD977" s="14">
        <v>0.18935937186260501</v>
      </c>
      <c r="AE977" s="14"/>
      <c r="AF977" s="14">
        <v>0.270138658206585</v>
      </c>
      <c r="AG977" s="14">
        <v>0.22770087668585001</v>
      </c>
      <c r="AH977" s="14">
        <v>0.134797687080387</v>
      </c>
      <c r="AI977" s="14">
        <v>0.10838555255398299</v>
      </c>
      <c r="AJ977" s="14">
        <v>4.9966622640087298E-2</v>
      </c>
      <c r="AK977" s="14"/>
      <c r="AL977" s="14">
        <v>0.29691124744988201</v>
      </c>
      <c r="AM977" s="14">
        <v>0.38670977251468502</v>
      </c>
      <c r="AN977" s="14">
        <v>0.35349841917033897</v>
      </c>
      <c r="AO977" s="14">
        <v>0.29683220226934798</v>
      </c>
      <c r="AP977" s="14">
        <v>0.24508567813189</v>
      </c>
      <c r="AQ977" s="14">
        <v>0.234006300973327</v>
      </c>
      <c r="AR977" s="14">
        <v>0.20541353251703001</v>
      </c>
      <c r="AS977" s="14">
        <v>0.150509224859535</v>
      </c>
      <c r="AT977" s="14">
        <v>0.134645713886825</v>
      </c>
      <c r="AU977" s="14">
        <v>0.13421963531575901</v>
      </c>
      <c r="AV977" s="14">
        <v>0.14698489652727101</v>
      </c>
      <c r="AW977" s="14">
        <v>0.110725542266068</v>
      </c>
      <c r="AX977" s="14">
        <v>6.47027086375878E-2</v>
      </c>
      <c r="AY977" s="14">
        <v>7.0881905842305096E-2</v>
      </c>
      <c r="AZ977" s="14">
        <v>6.0132908386767901E-2</v>
      </c>
      <c r="BA977" s="14">
        <v>1.9852097106719601E-2</v>
      </c>
      <c r="BB977" s="14"/>
      <c r="BC977" s="14">
        <v>0.18064100760472501</v>
      </c>
      <c r="BD977" s="14">
        <v>0.193723240049572</v>
      </c>
      <c r="BE977" s="14"/>
      <c r="BF977" s="14">
        <v>9.3169043263104406E-2</v>
      </c>
      <c r="BG977" s="14">
        <v>0.19890123262331</v>
      </c>
      <c r="BH977" s="14">
        <v>0.235986690134075</v>
      </c>
      <c r="BI977" s="14">
        <v>0.28260398608274301</v>
      </c>
      <c r="BJ977" s="14"/>
      <c r="BK977" s="14">
        <v>9.9368106893829494E-2</v>
      </c>
      <c r="BL977" s="14">
        <v>0.15836848837013801</v>
      </c>
      <c r="BM977" s="14">
        <v>0.20676083219281699</v>
      </c>
      <c r="BN977" s="14">
        <v>0.28609486346858998</v>
      </c>
      <c r="BO977" s="14"/>
      <c r="BP977" s="14">
        <v>0.18613486443576099</v>
      </c>
      <c r="BQ977" s="14">
        <v>0.20388030398880899</v>
      </c>
      <c r="BR977" s="14">
        <v>6.8905834811852404E-2</v>
      </c>
      <c r="BS977" s="14">
        <v>0.11770809608178601</v>
      </c>
      <c r="BT977" s="14">
        <v>0.29832057612139901</v>
      </c>
    </row>
    <row r="978" spans="2:72" x14ac:dyDescent="0.35">
      <c r="B978" t="s">
        <v>102</v>
      </c>
      <c r="C978" s="14">
        <v>5.2011316414648998E-2</v>
      </c>
      <c r="D978" s="14">
        <v>4.5270305461207402E-2</v>
      </c>
      <c r="E978" s="14">
        <v>5.8327778414236302E-2</v>
      </c>
      <c r="F978" s="14"/>
      <c r="G978" s="14">
        <v>7.7311779984195195E-2</v>
      </c>
      <c r="H978" s="14">
        <v>5.7124888090166102E-2</v>
      </c>
      <c r="I978" s="14">
        <v>5.6835585658740299E-2</v>
      </c>
      <c r="J978" s="14">
        <v>6.5089889963182102E-2</v>
      </c>
      <c r="K978" s="14">
        <v>4.1622721600965099E-2</v>
      </c>
      <c r="L978" s="14">
        <v>2.3515254768837701E-2</v>
      </c>
      <c r="M978" s="14"/>
      <c r="N978" s="14">
        <v>3.22588847622702E-2</v>
      </c>
      <c r="O978" s="14">
        <v>3.9990403109053198E-2</v>
      </c>
      <c r="P978" s="14">
        <v>5.79280211233223E-2</v>
      </c>
      <c r="Q978" s="14">
        <v>7.9881029179960705E-2</v>
      </c>
      <c r="R978" s="14"/>
      <c r="S978" s="14">
        <v>5.3707646413905699E-2</v>
      </c>
      <c r="T978" s="14">
        <v>4.5675409859908603E-2</v>
      </c>
      <c r="U978" s="14">
        <v>4.6652422322935802E-2</v>
      </c>
      <c r="V978" s="14">
        <v>5.0644054183962298E-2</v>
      </c>
      <c r="W978" s="14">
        <v>7.5613579140393697E-2</v>
      </c>
      <c r="X978" s="14">
        <v>7.6014152927186399E-2</v>
      </c>
      <c r="Y978" s="14">
        <v>5.5345071940097697E-2</v>
      </c>
      <c r="Z978" s="14">
        <v>5.2562566193991203E-2</v>
      </c>
      <c r="AA978" s="14">
        <v>4.8048047484473298E-2</v>
      </c>
      <c r="AB978" s="14">
        <v>3.40950439366971E-2</v>
      </c>
      <c r="AC978" s="14">
        <v>3.64187854040302E-2</v>
      </c>
      <c r="AD978" s="14">
        <v>4.7537325325896801E-2</v>
      </c>
      <c r="AE978" s="14"/>
      <c r="AF978" s="14">
        <v>6.5134724858114904E-2</v>
      </c>
      <c r="AG978" s="14">
        <v>5.2334468518711597E-2</v>
      </c>
      <c r="AH978" s="14">
        <v>3.9840213805901303E-2</v>
      </c>
      <c r="AI978" s="14">
        <v>3.9540046990322299E-2</v>
      </c>
      <c r="AJ978" s="14">
        <v>2.86122506683987E-2</v>
      </c>
      <c r="AK978" s="14"/>
      <c r="AL978" s="14">
        <v>0.31473361564124303</v>
      </c>
      <c r="AM978" s="14">
        <v>0.10746052963524701</v>
      </c>
      <c r="AN978" s="14">
        <v>5.0147608734989801E-2</v>
      </c>
      <c r="AO978" s="14">
        <v>5.9185778885000803E-2</v>
      </c>
      <c r="AP978" s="14">
        <v>5.7789961149903299E-2</v>
      </c>
      <c r="AQ978" s="14">
        <v>5.9252694865786402E-2</v>
      </c>
      <c r="AR978" s="14">
        <v>5.1218627965510903E-2</v>
      </c>
      <c r="AS978" s="14">
        <v>4.2380899052633002E-2</v>
      </c>
      <c r="AT978" s="14">
        <v>3.1303735547939901E-2</v>
      </c>
      <c r="AU978" s="14">
        <v>4.7323715402821501E-2</v>
      </c>
      <c r="AV978" s="14">
        <v>3.4615383639362597E-2</v>
      </c>
      <c r="AW978" s="14">
        <v>3.3078707086602502E-2</v>
      </c>
      <c r="AX978" s="14">
        <v>2.37453852956474E-2</v>
      </c>
      <c r="AY978" s="14">
        <v>1.45950264341202E-2</v>
      </c>
      <c r="AZ978" s="14">
        <v>2.59875631915693E-2</v>
      </c>
      <c r="BA978" s="14">
        <v>1.66622680288077E-2</v>
      </c>
      <c r="BB978" s="14"/>
      <c r="BC978" s="14">
        <v>4.74539488503294E-2</v>
      </c>
      <c r="BD978" s="14">
        <v>5.40085338755983E-2</v>
      </c>
      <c r="BE978" s="14"/>
      <c r="BF978" s="14">
        <v>8.7706222398401205E-3</v>
      </c>
      <c r="BG978" s="14">
        <v>2.4054419426823501E-2</v>
      </c>
      <c r="BH978" s="14">
        <v>6.6624059276053305E-2</v>
      </c>
      <c r="BI978" s="14">
        <v>0.187653292327954</v>
      </c>
      <c r="BJ978" s="14"/>
      <c r="BK978" s="14">
        <v>1.29905545155887E-2</v>
      </c>
      <c r="BL978" s="14">
        <v>1.92261181233284E-2</v>
      </c>
      <c r="BM978" s="14">
        <v>3.6187666411287601E-2</v>
      </c>
      <c r="BN978" s="14">
        <v>0.14798433002553801</v>
      </c>
      <c r="BO978" s="14"/>
      <c r="BP978" s="14">
        <v>4.7076653871362902E-2</v>
      </c>
      <c r="BQ978" s="14">
        <v>4.03445232910951E-2</v>
      </c>
      <c r="BR978" s="14">
        <v>2.18412851380087E-2</v>
      </c>
      <c r="BS978" s="14">
        <v>2.1852299875526299E-2</v>
      </c>
      <c r="BT978" s="14">
        <v>0.103378925366575</v>
      </c>
    </row>
    <row r="979" spans="2:72" x14ac:dyDescent="0.35">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row>
    <row r="980" spans="2:72" x14ac:dyDescent="0.35">
      <c r="B980" s="6" t="s">
        <v>426</v>
      </c>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row>
    <row r="981" spans="2:72" x14ac:dyDescent="0.35">
      <c r="B981" s="21" t="s">
        <v>106</v>
      </c>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row>
    <row r="982" spans="2:72" x14ac:dyDescent="0.35">
      <c r="B982" t="s">
        <v>313</v>
      </c>
      <c r="C982" s="14">
        <v>0.25507674697964</v>
      </c>
      <c r="D982" s="14">
        <v>0.27637155456805101</v>
      </c>
      <c r="E982" s="14">
        <v>0.23443256095479201</v>
      </c>
      <c r="F982" s="14"/>
      <c r="G982" s="14">
        <v>0.338662208259983</v>
      </c>
      <c r="H982" s="14">
        <v>0.46319036942216302</v>
      </c>
      <c r="I982" s="14">
        <v>0.34753579237333798</v>
      </c>
      <c r="J982" s="14">
        <v>0.19816457915507901</v>
      </c>
      <c r="K982" s="14">
        <v>0.13522123982558701</v>
      </c>
      <c r="L982" s="14">
        <v>8.1662469556041201E-2</v>
      </c>
      <c r="M982" s="14"/>
      <c r="N982" s="14">
        <v>0.34596692696526798</v>
      </c>
      <c r="O982" s="14">
        <v>0.23531424799384401</v>
      </c>
      <c r="P982" s="14">
        <v>0.24413668806000499</v>
      </c>
      <c r="Q982" s="14">
        <v>0.189073749186145</v>
      </c>
      <c r="R982" s="14"/>
      <c r="S982" s="14">
        <v>0.40087660783615803</v>
      </c>
      <c r="T982" s="14">
        <v>0.19629755113959399</v>
      </c>
      <c r="U982" s="14">
        <v>0.21328211109638101</v>
      </c>
      <c r="V982" s="14">
        <v>0.226858758868239</v>
      </c>
      <c r="W982" s="14">
        <v>0.22685163183311099</v>
      </c>
      <c r="X982" s="14">
        <v>0.27974621675380401</v>
      </c>
      <c r="Y982" s="14">
        <v>0.18424066717207499</v>
      </c>
      <c r="Z982" s="14">
        <v>0.26264436031361099</v>
      </c>
      <c r="AA982" s="14">
        <v>0.27300450630809697</v>
      </c>
      <c r="AB982" s="14">
        <v>0.21876904127645999</v>
      </c>
      <c r="AC982" s="14">
        <v>0.21393533930413899</v>
      </c>
      <c r="AD982" s="14">
        <v>0.30821401138563098</v>
      </c>
      <c r="AE982" s="14"/>
      <c r="AF982" s="14">
        <v>0.15864203673383701</v>
      </c>
      <c r="AG982" s="14">
        <v>0.189457070394774</v>
      </c>
      <c r="AH982" s="14">
        <v>0.33293670487571198</v>
      </c>
      <c r="AI982" s="14">
        <v>0.45081371318027202</v>
      </c>
      <c r="AJ982" s="14">
        <v>0.533758829299812</v>
      </c>
      <c r="AK982" s="14"/>
      <c r="AL982" s="14">
        <v>5.90295861063573E-2</v>
      </c>
      <c r="AM982" s="14">
        <v>0.17881467853320701</v>
      </c>
      <c r="AN982" s="14">
        <v>0.167949487385323</v>
      </c>
      <c r="AO982" s="14">
        <v>0.17805678278047599</v>
      </c>
      <c r="AP982" s="14">
        <v>0.18830302773794899</v>
      </c>
      <c r="AQ982" s="14">
        <v>0.20693076817907299</v>
      </c>
      <c r="AR982" s="14">
        <v>0.234347304749603</v>
      </c>
      <c r="AS982" s="14">
        <v>0.202304711704579</v>
      </c>
      <c r="AT982" s="14">
        <v>0.236201816754113</v>
      </c>
      <c r="AU982" s="14">
        <v>0.25976412812160798</v>
      </c>
      <c r="AV982" s="14">
        <v>0.28702506488663099</v>
      </c>
      <c r="AW982" s="14">
        <v>0.33166689819960898</v>
      </c>
      <c r="AX982" s="14">
        <v>0.373318579214719</v>
      </c>
      <c r="AY982" s="14">
        <v>0.34563672009619201</v>
      </c>
      <c r="AZ982" s="14">
        <v>0.41071856338523099</v>
      </c>
      <c r="BA982" s="14">
        <v>0.57718855750721398</v>
      </c>
      <c r="BB982" s="14"/>
      <c r="BC982" s="14">
        <v>0.43045390283415202</v>
      </c>
      <c r="BD982" s="14">
        <v>0.178219589205804</v>
      </c>
      <c r="BE982" s="14"/>
      <c r="BF982" s="14">
        <v>0.26386789921071202</v>
      </c>
      <c r="BG982" s="14">
        <v>0.25066720165626699</v>
      </c>
      <c r="BH982" s="14">
        <v>0.284321803042351</v>
      </c>
      <c r="BI982" s="14">
        <v>0.189759991288421</v>
      </c>
      <c r="BJ982" s="14"/>
      <c r="BK982" s="14">
        <v>0.275414045910015</v>
      </c>
      <c r="BL982" s="14">
        <v>0.29237815192162298</v>
      </c>
      <c r="BM982" s="14">
        <v>0.26817465157174902</v>
      </c>
      <c r="BN982" s="14">
        <v>0.17977735265910699</v>
      </c>
      <c r="BO982" s="14"/>
      <c r="BP982" s="14">
        <v>0.389128250790715</v>
      </c>
      <c r="BQ982" s="14">
        <v>0.13312119862003199</v>
      </c>
      <c r="BR982" s="14">
        <v>4.98570681860801E-2</v>
      </c>
      <c r="BS982" s="14">
        <v>0.43758289550379897</v>
      </c>
      <c r="BT982" s="14">
        <v>0.121520990219813</v>
      </c>
    </row>
    <row r="983" spans="2:72" x14ac:dyDescent="0.35">
      <c r="B983" t="s">
        <v>314</v>
      </c>
      <c r="C983" s="14">
        <v>0.39110860565253902</v>
      </c>
      <c r="D983" s="14">
        <v>0.39310556490819398</v>
      </c>
      <c r="E983" s="14">
        <v>0.389670086602876</v>
      </c>
      <c r="F983" s="14"/>
      <c r="G983" s="14">
        <v>0.44191309824323599</v>
      </c>
      <c r="H983" s="14">
        <v>0.37308502852323799</v>
      </c>
      <c r="I983" s="14">
        <v>0.43006958229426101</v>
      </c>
      <c r="J983" s="14">
        <v>0.425046949951292</v>
      </c>
      <c r="K983" s="14">
        <v>0.397135346524493</v>
      </c>
      <c r="L983" s="14">
        <v>0.30879918305389797</v>
      </c>
      <c r="M983" s="14"/>
      <c r="N983" s="14">
        <v>0.37506875554216401</v>
      </c>
      <c r="O983" s="14">
        <v>0.401618761572409</v>
      </c>
      <c r="P983" s="14">
        <v>0.40330338826589401</v>
      </c>
      <c r="Q983" s="14">
        <v>0.38627160967055302</v>
      </c>
      <c r="R983" s="14"/>
      <c r="S983" s="14">
        <v>0.383100251657776</v>
      </c>
      <c r="T983" s="14">
        <v>0.392348105090852</v>
      </c>
      <c r="U983" s="14">
        <v>0.37281933037188397</v>
      </c>
      <c r="V983" s="14">
        <v>0.39346110279857799</v>
      </c>
      <c r="W983" s="14">
        <v>0.36387930091746901</v>
      </c>
      <c r="X983" s="14">
        <v>0.41268066695483102</v>
      </c>
      <c r="Y983" s="14">
        <v>0.392493768964575</v>
      </c>
      <c r="Z983" s="14">
        <v>0.36459830242182301</v>
      </c>
      <c r="AA983" s="14">
        <v>0.388654123135522</v>
      </c>
      <c r="AB983" s="14">
        <v>0.425028918509256</v>
      </c>
      <c r="AC983" s="14">
        <v>0.39505335548381199</v>
      </c>
      <c r="AD983" s="14">
        <v>0.39593052322115802</v>
      </c>
      <c r="AE983" s="14"/>
      <c r="AF983" s="14">
        <v>0.40369728371699698</v>
      </c>
      <c r="AG983" s="14">
        <v>0.44141417248270998</v>
      </c>
      <c r="AH983" s="14">
        <v>0.37019147716367801</v>
      </c>
      <c r="AI983" s="14">
        <v>0.346869276237178</v>
      </c>
      <c r="AJ983" s="14">
        <v>0.28609525319451401</v>
      </c>
      <c r="AK983" s="14"/>
      <c r="AL983" s="14">
        <v>0.35244066626896597</v>
      </c>
      <c r="AM983" s="14">
        <v>0.39088585458173802</v>
      </c>
      <c r="AN983" s="14">
        <v>0.40220887693146301</v>
      </c>
      <c r="AO983" s="14">
        <v>0.380852383231437</v>
      </c>
      <c r="AP983" s="14">
        <v>0.38036302494322199</v>
      </c>
      <c r="AQ983" s="14">
        <v>0.41830048386191498</v>
      </c>
      <c r="AR983" s="14">
        <v>0.405529674680217</v>
      </c>
      <c r="AS983" s="14">
        <v>0.40438684907713301</v>
      </c>
      <c r="AT983" s="14">
        <v>0.430085386168372</v>
      </c>
      <c r="AU983" s="14">
        <v>0.39722227557445799</v>
      </c>
      <c r="AV983" s="14">
        <v>0.40081553070937498</v>
      </c>
      <c r="AW983" s="14">
        <v>0.38861510648842201</v>
      </c>
      <c r="AX983" s="14">
        <v>0.41676431451527002</v>
      </c>
      <c r="AY983" s="14">
        <v>0.36160024879964903</v>
      </c>
      <c r="AZ983" s="14">
        <v>0.36835270656146002</v>
      </c>
      <c r="BA983" s="14">
        <v>0.29029178501248598</v>
      </c>
      <c r="BB983" s="14"/>
      <c r="BC983" s="14">
        <v>0.38337308792978397</v>
      </c>
      <c r="BD983" s="14">
        <v>0.39449861333731001</v>
      </c>
      <c r="BE983" s="14"/>
      <c r="BF983" s="14">
        <v>0.36786905761535998</v>
      </c>
      <c r="BG983" s="14">
        <v>0.38951210034659201</v>
      </c>
      <c r="BH983" s="14">
        <v>0.41917088571627298</v>
      </c>
      <c r="BI983" s="14">
        <v>0.38977673475951002</v>
      </c>
      <c r="BJ983" s="14"/>
      <c r="BK983" s="14">
        <v>0.37519202373252297</v>
      </c>
      <c r="BL983" s="14">
        <v>0.389426822716603</v>
      </c>
      <c r="BM983" s="14">
        <v>0.420573135433079</v>
      </c>
      <c r="BN983" s="14">
        <v>0.36155983605257902</v>
      </c>
      <c r="BO983" s="14"/>
      <c r="BP983" s="14">
        <v>0.45749161344</v>
      </c>
      <c r="BQ983" s="14">
        <v>0.42199910423359399</v>
      </c>
      <c r="BR983" s="14">
        <v>0.29254365891392597</v>
      </c>
      <c r="BS983" s="14">
        <v>0.31965518673555698</v>
      </c>
      <c r="BT983" s="14">
        <v>0.41941061951247499</v>
      </c>
    </row>
    <row r="984" spans="2:72" x14ac:dyDescent="0.35">
      <c r="B984" t="s">
        <v>315</v>
      </c>
      <c r="C984" s="14">
        <v>0.22348868748874601</v>
      </c>
      <c r="D984" s="14">
        <v>0.21349408965250699</v>
      </c>
      <c r="E984" s="14">
        <v>0.23322932934905699</v>
      </c>
      <c r="F984" s="14"/>
      <c r="G984" s="14">
        <v>0.13586538415271401</v>
      </c>
      <c r="H984" s="14">
        <v>0.11498750497928199</v>
      </c>
      <c r="I984" s="14">
        <v>0.138579886510658</v>
      </c>
      <c r="J984" s="14">
        <v>0.23777329397227701</v>
      </c>
      <c r="K984" s="14">
        <v>0.28774330622112299</v>
      </c>
      <c r="L984" s="14">
        <v>0.38427384778901302</v>
      </c>
      <c r="M984" s="14"/>
      <c r="N984" s="14">
        <v>0.181453735739042</v>
      </c>
      <c r="O984" s="14">
        <v>0.240413994336729</v>
      </c>
      <c r="P984" s="14">
        <v>0.24279965263978201</v>
      </c>
      <c r="Q984" s="14">
        <v>0.23330531517277001</v>
      </c>
      <c r="R984" s="14"/>
      <c r="S984" s="14">
        <v>0.142912991429229</v>
      </c>
      <c r="T984" s="14">
        <v>0.25187189054595799</v>
      </c>
      <c r="U984" s="14">
        <v>0.25568818069093302</v>
      </c>
      <c r="V984" s="14">
        <v>0.25348545407798201</v>
      </c>
      <c r="W984" s="14">
        <v>0.25876054228738299</v>
      </c>
      <c r="X984" s="14">
        <v>0.184129633899069</v>
      </c>
      <c r="Y984" s="14">
        <v>0.24390418221892801</v>
      </c>
      <c r="Z984" s="14">
        <v>0.252571224719223</v>
      </c>
      <c r="AA984" s="14">
        <v>0.23400296905863399</v>
      </c>
      <c r="AB984" s="14">
        <v>0.22101028048020699</v>
      </c>
      <c r="AC984" s="14">
        <v>0.23076484778963199</v>
      </c>
      <c r="AD984" s="14">
        <v>0.19989194153783499</v>
      </c>
      <c r="AE984" s="14"/>
      <c r="AF984" s="14">
        <v>0.27572795862456001</v>
      </c>
      <c r="AG984" s="14">
        <v>0.24121213153457</v>
      </c>
      <c r="AH984" s="14">
        <v>0.18985614212141799</v>
      </c>
      <c r="AI984" s="14">
        <v>0.12149743016701001</v>
      </c>
      <c r="AJ984" s="14">
        <v>0.109313332640981</v>
      </c>
      <c r="AK984" s="14"/>
      <c r="AL984" s="14">
        <v>0.31454508341913701</v>
      </c>
      <c r="AM984" s="14">
        <v>0.217053656866879</v>
      </c>
      <c r="AN984" s="14">
        <v>0.244311131005754</v>
      </c>
      <c r="AO984" s="14">
        <v>0.28128055730903301</v>
      </c>
      <c r="AP984" s="14">
        <v>0.28168548392914999</v>
      </c>
      <c r="AQ984" s="14">
        <v>0.25245377158925802</v>
      </c>
      <c r="AR984" s="14">
        <v>0.231537467249122</v>
      </c>
      <c r="AS984" s="14">
        <v>0.25060311617666398</v>
      </c>
      <c r="AT984" s="14">
        <v>0.21537622873062701</v>
      </c>
      <c r="AU984" s="14">
        <v>0.22946036030488901</v>
      </c>
      <c r="AV984" s="14">
        <v>0.21201170663268601</v>
      </c>
      <c r="AW984" s="14">
        <v>0.17762896251812099</v>
      </c>
      <c r="AX984" s="14">
        <v>0.150509603648917</v>
      </c>
      <c r="AY984" s="14">
        <v>0.19114786296828701</v>
      </c>
      <c r="AZ984" s="14">
        <v>0.16928876186906999</v>
      </c>
      <c r="BA984" s="14">
        <v>8.2319645462776606E-2</v>
      </c>
      <c r="BB984" s="14"/>
      <c r="BC984" s="14">
        <v>0.12745931271637301</v>
      </c>
      <c r="BD984" s="14">
        <v>0.26557253114467699</v>
      </c>
      <c r="BE984" s="14"/>
      <c r="BF984" s="14">
        <v>0.25525251740886101</v>
      </c>
      <c r="BG984" s="14">
        <v>0.23321523320298901</v>
      </c>
      <c r="BH984" s="14">
        <v>0.18733579051593699</v>
      </c>
      <c r="BI984" s="14">
        <v>0.20166000787162899</v>
      </c>
      <c r="BJ984" s="14"/>
      <c r="BK984" s="14">
        <v>0.23078322808336499</v>
      </c>
      <c r="BL984" s="14">
        <v>0.23003103141372599</v>
      </c>
      <c r="BM984" s="14">
        <v>0.21194004159534099</v>
      </c>
      <c r="BN984" s="14">
        <v>0.228882414117863</v>
      </c>
      <c r="BO984" s="14"/>
      <c r="BP984" s="14">
        <v>0.107497659736943</v>
      </c>
      <c r="BQ984" s="14">
        <v>0.28888676444169498</v>
      </c>
      <c r="BR984" s="14">
        <v>0.43099913996948502</v>
      </c>
      <c r="BS984" s="14">
        <v>0.149531180066453</v>
      </c>
      <c r="BT984" s="14">
        <v>0.27344714466318698</v>
      </c>
    </row>
    <row r="985" spans="2:72" x14ac:dyDescent="0.35">
      <c r="B985" t="s">
        <v>316</v>
      </c>
      <c r="C985" s="14">
        <v>9.0597073063992201E-2</v>
      </c>
      <c r="D985" s="14">
        <v>8.3305603854770705E-2</v>
      </c>
      <c r="E985" s="14">
        <v>9.7142774918882499E-2</v>
      </c>
      <c r="F985" s="14"/>
      <c r="G985" s="14">
        <v>3.6533906914118897E-2</v>
      </c>
      <c r="H985" s="14">
        <v>2.0882239895612598E-2</v>
      </c>
      <c r="I985" s="14">
        <v>4.4652397856645501E-2</v>
      </c>
      <c r="J985" s="14">
        <v>9.5250440055533195E-2</v>
      </c>
      <c r="K985" s="14">
        <v>0.137609050981019</v>
      </c>
      <c r="L985" s="14">
        <v>0.185241816338443</v>
      </c>
      <c r="M985" s="14"/>
      <c r="N985" s="14">
        <v>7.4582165621228394E-2</v>
      </c>
      <c r="O985" s="14">
        <v>8.5967392102572704E-2</v>
      </c>
      <c r="P985" s="14">
        <v>7.6438392431685001E-2</v>
      </c>
      <c r="Q985" s="14">
        <v>0.12458928763657499</v>
      </c>
      <c r="R985" s="14"/>
      <c r="S985" s="14">
        <v>4.62906499499912E-2</v>
      </c>
      <c r="T985" s="14">
        <v>0.116315434189714</v>
      </c>
      <c r="U985" s="14">
        <v>0.110372751037526</v>
      </c>
      <c r="V985" s="14">
        <v>8.8036384156554806E-2</v>
      </c>
      <c r="W985" s="14">
        <v>0.101038017261147</v>
      </c>
      <c r="X985" s="14">
        <v>8.1560558092005395E-2</v>
      </c>
      <c r="Y985" s="14">
        <v>0.122315453453077</v>
      </c>
      <c r="Z985" s="14">
        <v>7.5736887325216495E-2</v>
      </c>
      <c r="AA985" s="14">
        <v>7.4316942521766294E-2</v>
      </c>
      <c r="AB985" s="14">
        <v>0.10128928477280701</v>
      </c>
      <c r="AC985" s="14">
        <v>0.122106642093573</v>
      </c>
      <c r="AD985" s="14">
        <v>5.3768861892892199E-2</v>
      </c>
      <c r="AE985" s="14"/>
      <c r="AF985" s="14">
        <v>0.11016455639207701</v>
      </c>
      <c r="AG985" s="14">
        <v>8.9453008497214798E-2</v>
      </c>
      <c r="AH985" s="14">
        <v>7.8787216076529207E-2</v>
      </c>
      <c r="AI985" s="14">
        <v>5.3452145528003002E-2</v>
      </c>
      <c r="AJ985" s="14">
        <v>3.64873030990557E-2</v>
      </c>
      <c r="AK985" s="14"/>
      <c r="AL985" s="14">
        <v>0.111249149592637</v>
      </c>
      <c r="AM985" s="14">
        <v>0.12529092388914001</v>
      </c>
      <c r="AN985" s="14">
        <v>0.130312534054629</v>
      </c>
      <c r="AO985" s="14">
        <v>0.11047862995836601</v>
      </c>
      <c r="AP985" s="14">
        <v>0.10960574200147299</v>
      </c>
      <c r="AQ985" s="14">
        <v>8.2129486297880805E-2</v>
      </c>
      <c r="AR985" s="14">
        <v>9.2791115101770696E-2</v>
      </c>
      <c r="AS985" s="14">
        <v>0.11138798328463601</v>
      </c>
      <c r="AT985" s="14">
        <v>9.0345825164643304E-2</v>
      </c>
      <c r="AU985" s="14">
        <v>7.2583370136794598E-2</v>
      </c>
      <c r="AV985" s="14">
        <v>7.2357153744299005E-2</v>
      </c>
      <c r="AW985" s="14">
        <v>8.3595359002747796E-2</v>
      </c>
      <c r="AX985" s="14">
        <v>4.5808255402410299E-2</v>
      </c>
      <c r="AY985" s="14">
        <v>8.6241884288873694E-2</v>
      </c>
      <c r="AZ985" s="14">
        <v>3.6956142831798801E-2</v>
      </c>
      <c r="BA985" s="14">
        <v>3.3719625249563602E-2</v>
      </c>
      <c r="BB985" s="14"/>
      <c r="BC985" s="14">
        <v>3.18472320463664E-2</v>
      </c>
      <c r="BD985" s="14">
        <v>0.116343560845019</v>
      </c>
      <c r="BE985" s="14"/>
      <c r="BF985" s="14">
        <v>9.8707155922397399E-2</v>
      </c>
      <c r="BG985" s="14">
        <v>9.7765442700896404E-2</v>
      </c>
      <c r="BH985" s="14">
        <v>7.0017992840831003E-2</v>
      </c>
      <c r="BI985" s="14">
        <v>9.5428044425349995E-2</v>
      </c>
      <c r="BJ985" s="14"/>
      <c r="BK985" s="14">
        <v>0.100770975560911</v>
      </c>
      <c r="BL985" s="14">
        <v>7.10982883095332E-2</v>
      </c>
      <c r="BM985" s="14">
        <v>7.2310880855788101E-2</v>
      </c>
      <c r="BN985" s="14">
        <v>0.126257003943786</v>
      </c>
      <c r="BO985" s="14"/>
      <c r="BP985" s="14">
        <v>2.35104311641713E-2</v>
      </c>
      <c r="BQ985" s="14">
        <v>0.11662953807736599</v>
      </c>
      <c r="BR985" s="14">
        <v>0.196973565571193</v>
      </c>
      <c r="BS985" s="14">
        <v>6.9966128610477601E-2</v>
      </c>
      <c r="BT985" s="14">
        <v>0.111242686886467</v>
      </c>
    </row>
    <row r="986" spans="2:72" x14ac:dyDescent="0.35">
      <c r="B986" t="s">
        <v>102</v>
      </c>
      <c r="C986" s="14">
        <v>3.9728886815082597E-2</v>
      </c>
      <c r="D986" s="14">
        <v>3.37231870164778E-2</v>
      </c>
      <c r="E986" s="14">
        <v>4.5525248174393303E-2</v>
      </c>
      <c r="F986" s="14"/>
      <c r="G986" s="14">
        <v>4.7025402429948501E-2</v>
      </c>
      <c r="H986" s="14">
        <v>2.7854857179703998E-2</v>
      </c>
      <c r="I986" s="14">
        <v>3.9162340965096597E-2</v>
      </c>
      <c r="J986" s="14">
        <v>4.3764736865818402E-2</v>
      </c>
      <c r="K986" s="14">
        <v>4.2291056447777302E-2</v>
      </c>
      <c r="L986" s="14">
        <v>4.0022683262603699E-2</v>
      </c>
      <c r="M986" s="14"/>
      <c r="N986" s="14">
        <v>2.2928416132296799E-2</v>
      </c>
      <c r="O986" s="14">
        <v>3.6685603994446002E-2</v>
      </c>
      <c r="P986" s="14">
        <v>3.3321878602634303E-2</v>
      </c>
      <c r="Q986" s="14">
        <v>6.6760038333957897E-2</v>
      </c>
      <c r="R986" s="14"/>
      <c r="S986" s="14">
        <v>2.68194991268461E-2</v>
      </c>
      <c r="T986" s="14">
        <v>4.3167019033881399E-2</v>
      </c>
      <c r="U986" s="14">
        <v>4.7837626803275003E-2</v>
      </c>
      <c r="V986" s="14">
        <v>3.8158300098646597E-2</v>
      </c>
      <c r="W986" s="14">
        <v>4.9470507700889899E-2</v>
      </c>
      <c r="X986" s="14">
        <v>4.1882924300291002E-2</v>
      </c>
      <c r="Y986" s="14">
        <v>5.7045928191345699E-2</v>
      </c>
      <c r="Z986" s="14">
        <v>4.4449225220126398E-2</v>
      </c>
      <c r="AA986" s="14">
        <v>3.0021458975980801E-2</v>
      </c>
      <c r="AB986" s="14">
        <v>3.3902474961270197E-2</v>
      </c>
      <c r="AC986" s="14">
        <v>3.8139815328843897E-2</v>
      </c>
      <c r="AD986" s="14">
        <v>4.2194661962483698E-2</v>
      </c>
      <c r="AE986" s="14"/>
      <c r="AF986" s="14">
        <v>5.1768164532529699E-2</v>
      </c>
      <c r="AG986" s="14">
        <v>3.84636170907319E-2</v>
      </c>
      <c r="AH986" s="14">
        <v>2.8228459762662202E-2</v>
      </c>
      <c r="AI986" s="14">
        <v>2.7367434887536998E-2</v>
      </c>
      <c r="AJ986" s="14">
        <v>3.4345281765637198E-2</v>
      </c>
      <c r="AK986" s="14"/>
      <c r="AL986" s="14">
        <v>0.162735514612903</v>
      </c>
      <c r="AM986" s="14">
        <v>8.7954886129035903E-2</v>
      </c>
      <c r="AN986" s="14">
        <v>5.5217970622831097E-2</v>
      </c>
      <c r="AO986" s="14">
        <v>4.9331646720688599E-2</v>
      </c>
      <c r="AP986" s="14">
        <v>4.0042721388205298E-2</v>
      </c>
      <c r="AQ986" s="14">
        <v>4.0185490071872602E-2</v>
      </c>
      <c r="AR986" s="14">
        <v>3.5794438219287898E-2</v>
      </c>
      <c r="AS986" s="14">
        <v>3.1317339756987597E-2</v>
      </c>
      <c r="AT986" s="14">
        <v>2.7990743182243701E-2</v>
      </c>
      <c r="AU986" s="14">
        <v>4.0969865862250203E-2</v>
      </c>
      <c r="AV986" s="14">
        <v>2.7790544027008701E-2</v>
      </c>
      <c r="AW986" s="14">
        <v>1.8493673791100101E-2</v>
      </c>
      <c r="AX986" s="14">
        <v>1.3599247218683899E-2</v>
      </c>
      <c r="AY986" s="14">
        <v>1.53732838469987E-2</v>
      </c>
      <c r="AZ986" s="14">
        <v>1.46838253524397E-2</v>
      </c>
      <c r="BA986" s="14">
        <v>1.64803867679598E-2</v>
      </c>
      <c r="BB986" s="14"/>
      <c r="BC986" s="14">
        <v>2.6866464473325E-2</v>
      </c>
      <c r="BD986" s="14">
        <v>4.5365705467189599E-2</v>
      </c>
      <c r="BE986" s="14"/>
      <c r="BF986" s="14">
        <v>1.43033698426695E-2</v>
      </c>
      <c r="BG986" s="14">
        <v>2.8840022093256298E-2</v>
      </c>
      <c r="BH986" s="14">
        <v>3.9153527884607402E-2</v>
      </c>
      <c r="BI986" s="14">
        <v>0.123375221655089</v>
      </c>
      <c r="BJ986" s="14"/>
      <c r="BK986" s="14">
        <v>1.7839726713185299E-2</v>
      </c>
      <c r="BL986" s="14">
        <v>1.7065705638514599E-2</v>
      </c>
      <c r="BM986" s="14">
        <v>2.70012905440421E-2</v>
      </c>
      <c r="BN986" s="14">
        <v>0.103523393226666</v>
      </c>
      <c r="BO986" s="14"/>
      <c r="BP986" s="14">
        <v>2.2372044868171001E-2</v>
      </c>
      <c r="BQ986" s="14">
        <v>3.9363394627312399E-2</v>
      </c>
      <c r="BR986" s="14">
        <v>2.9626567359316101E-2</v>
      </c>
      <c r="BS986" s="14">
        <v>2.3264609083713299E-2</v>
      </c>
      <c r="BT986" s="14">
        <v>7.4378558718058096E-2</v>
      </c>
    </row>
    <row r="987" spans="2:72" x14ac:dyDescent="0.35">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row>
    <row r="988" spans="2:72" x14ac:dyDescent="0.35">
      <c r="B988" s="6" t="s">
        <v>434</v>
      </c>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row>
    <row r="989" spans="2:72" x14ac:dyDescent="0.35">
      <c r="B989" s="21" t="s">
        <v>435</v>
      </c>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row>
    <row r="990" spans="2:72" x14ac:dyDescent="0.35">
      <c r="B990" t="s">
        <v>427</v>
      </c>
      <c r="C990" s="14">
        <v>0.12629303379509199</v>
      </c>
      <c r="D990" s="14">
        <v>0.13897936123441401</v>
      </c>
      <c r="E990" s="14">
        <v>0.11408790846857</v>
      </c>
      <c r="F990" s="14"/>
      <c r="G990" s="14">
        <v>0.18934876575028201</v>
      </c>
      <c r="H990" s="14">
        <v>0.16106926209553599</v>
      </c>
      <c r="I990" s="14">
        <v>0.12481819978498999</v>
      </c>
      <c r="J990" s="14">
        <v>9.4180884280970906E-2</v>
      </c>
      <c r="K990" s="14">
        <v>0.100018276328861</v>
      </c>
      <c r="L990" s="14">
        <v>9.8734318641110499E-2</v>
      </c>
      <c r="M990" s="14"/>
      <c r="N990" s="14">
        <v>0.21692689732784301</v>
      </c>
      <c r="O990" s="14">
        <v>0.111353223716723</v>
      </c>
      <c r="P990" s="14">
        <v>9.8629387003515298E-2</v>
      </c>
      <c r="Q990" s="14">
        <v>6.8210802349320004E-2</v>
      </c>
      <c r="R990" s="14"/>
      <c r="S990" s="14">
        <v>0.19819633538040701</v>
      </c>
      <c r="T990" s="14">
        <v>0.11704752014116</v>
      </c>
      <c r="U990" s="14">
        <v>0.118696781926992</v>
      </c>
      <c r="V990" s="14">
        <v>0.106668391444649</v>
      </c>
      <c r="W990" s="14">
        <v>0.12444208732883499</v>
      </c>
      <c r="X990" s="14">
        <v>0.106284596735256</v>
      </c>
      <c r="Y990" s="14">
        <v>8.5669895275218094E-2</v>
      </c>
      <c r="Z990" s="14">
        <v>9.6464948555567906E-2</v>
      </c>
      <c r="AA990" s="14">
        <v>0.12411286696787199</v>
      </c>
      <c r="AB990" s="14">
        <v>0</v>
      </c>
      <c r="AC990" s="14">
        <v>0.12688366794155201</v>
      </c>
      <c r="AD990" s="14">
        <v>0.12949552553507099</v>
      </c>
      <c r="AE990" s="14"/>
      <c r="AF990" s="14">
        <v>5.1773634797297498E-2</v>
      </c>
      <c r="AG990" s="14">
        <v>0.10182892245891501</v>
      </c>
      <c r="AH990" s="14">
        <v>0.17733339595361899</v>
      </c>
      <c r="AI990" s="14">
        <v>0.23501585398386399</v>
      </c>
      <c r="AJ990" s="14">
        <v>0.33749840147816901</v>
      </c>
      <c r="AK990" s="14"/>
      <c r="AL990" s="14">
        <v>8.8762410376373002E-2</v>
      </c>
      <c r="AM990" s="14">
        <v>5.7755528824623897E-2</v>
      </c>
      <c r="AN990" s="14">
        <v>7.1460868388566107E-2</v>
      </c>
      <c r="AO990" s="14">
        <v>5.5288391088670799E-2</v>
      </c>
      <c r="AP990" s="14">
        <v>9.4582667155899205E-2</v>
      </c>
      <c r="AQ990" s="14">
        <v>8.9716029248367399E-2</v>
      </c>
      <c r="AR990" s="14">
        <v>0.110982456572877</v>
      </c>
      <c r="AS990" s="14">
        <v>0.118290779171545</v>
      </c>
      <c r="AT990" s="14">
        <v>0.106113199546232</v>
      </c>
      <c r="AU990" s="14">
        <v>0.136870501254229</v>
      </c>
      <c r="AV990" s="14">
        <v>0.16396563438155101</v>
      </c>
      <c r="AW990" s="14">
        <v>0.15844617772441499</v>
      </c>
      <c r="AX990" s="14">
        <v>0.17025469042064501</v>
      </c>
      <c r="AY990" s="14">
        <v>0.240778534258656</v>
      </c>
      <c r="AZ990" s="14">
        <v>0.241903308117869</v>
      </c>
      <c r="BA990" s="14">
        <v>0.28084315196554999</v>
      </c>
      <c r="BB990" s="14"/>
      <c r="BC990" s="14">
        <v>0.15901470664790099</v>
      </c>
      <c r="BD990" s="14">
        <v>0.11151323575420199</v>
      </c>
      <c r="BE990" s="14"/>
      <c r="BF990" s="14">
        <v>0.197078569082722</v>
      </c>
      <c r="BG990" s="14">
        <v>0.119753450906656</v>
      </c>
      <c r="BH990" s="14">
        <v>9.2943489954401007E-2</v>
      </c>
      <c r="BI990" s="14">
        <v>6.0564680769978702E-2</v>
      </c>
      <c r="BJ990" s="14"/>
      <c r="BK990" s="14">
        <v>0.25530864527769198</v>
      </c>
      <c r="BL990" s="14">
        <v>0.168778041968075</v>
      </c>
      <c r="BM990" s="14">
        <v>8.8131962019435503E-2</v>
      </c>
      <c r="BN990" s="14">
        <v>1.9583336828832201E-2</v>
      </c>
      <c r="BO990" s="14"/>
      <c r="BP990" s="14">
        <v>0.12534923171633999</v>
      </c>
      <c r="BQ990" s="14">
        <v>0.11513804617965701</v>
      </c>
      <c r="BR990" s="14">
        <v>8.4872190221087399E-2</v>
      </c>
      <c r="BS990" s="14">
        <v>0.24413324019992999</v>
      </c>
      <c r="BT990" s="14">
        <v>3.8906606257341603E-2</v>
      </c>
    </row>
    <row r="991" spans="2:72" x14ac:dyDescent="0.35">
      <c r="B991" t="s">
        <v>428</v>
      </c>
      <c r="C991" s="14">
        <v>0.155412468724899</v>
      </c>
      <c r="D991" s="14">
        <v>0.190124652565134</v>
      </c>
      <c r="E991" s="14">
        <v>0.122104305521801</v>
      </c>
      <c r="F991" s="14"/>
      <c r="G991" s="14">
        <v>0.229045838377438</v>
      </c>
      <c r="H991" s="14">
        <v>0.23445063769924601</v>
      </c>
      <c r="I991" s="14">
        <v>0.160452939147915</v>
      </c>
      <c r="J991" s="14">
        <v>0.10805962615440901</v>
      </c>
      <c r="K991" s="14">
        <v>0.102686533203468</v>
      </c>
      <c r="L991" s="14">
        <v>0.10776439688820499</v>
      </c>
      <c r="M991" s="14"/>
      <c r="N991" s="14">
        <v>0.22131670582344601</v>
      </c>
      <c r="O991" s="14">
        <v>0.160483200773096</v>
      </c>
      <c r="P991" s="14">
        <v>0.127964212166885</v>
      </c>
      <c r="Q991" s="14">
        <v>0.10486188704921801</v>
      </c>
      <c r="R991" s="14"/>
      <c r="S991" s="14">
        <v>0.21271962207806</v>
      </c>
      <c r="T991" s="14">
        <v>0.138074406222642</v>
      </c>
      <c r="U991" s="14">
        <v>0.146399717135829</v>
      </c>
      <c r="V991" s="14">
        <v>0.156766441616177</v>
      </c>
      <c r="W991" s="14">
        <v>0.12348066296316799</v>
      </c>
      <c r="X991" s="14">
        <v>0.19203285639176301</v>
      </c>
      <c r="Y991" s="14">
        <v>0.11368479403267299</v>
      </c>
      <c r="Z991" s="14">
        <v>0.112411703870497</v>
      </c>
      <c r="AA991" s="14">
        <v>0.148767891914275</v>
      </c>
      <c r="AB991" s="14">
        <v>0</v>
      </c>
      <c r="AC991" s="14">
        <v>0.13393007812528199</v>
      </c>
      <c r="AD991" s="14">
        <v>0.17657346923622999</v>
      </c>
      <c r="AE991" s="14"/>
      <c r="AF991" s="14">
        <v>7.9215616598346E-2</v>
      </c>
      <c r="AG991" s="14">
        <v>0.15513865343671299</v>
      </c>
      <c r="AH991" s="14">
        <v>0.20461978501699499</v>
      </c>
      <c r="AI991" s="14">
        <v>0.23207229688734199</v>
      </c>
      <c r="AJ991" s="14">
        <v>0.32807451222983203</v>
      </c>
      <c r="AK991" s="14"/>
      <c r="AL991" s="14">
        <v>4.8737487959472303E-2</v>
      </c>
      <c r="AM991" s="14">
        <v>9.68156600924166E-2</v>
      </c>
      <c r="AN991" s="14">
        <v>9.8841378180510794E-2</v>
      </c>
      <c r="AO991" s="14">
        <v>0.106554212804973</v>
      </c>
      <c r="AP991" s="14">
        <v>0.116698224174241</v>
      </c>
      <c r="AQ991" s="14">
        <v>0.13914685266073501</v>
      </c>
      <c r="AR991" s="14">
        <v>0.16154311009958899</v>
      </c>
      <c r="AS991" s="14">
        <v>0.153391166655687</v>
      </c>
      <c r="AT991" s="14">
        <v>0.16011636091685</v>
      </c>
      <c r="AU991" s="14">
        <v>0.176636103265355</v>
      </c>
      <c r="AV991" s="14">
        <v>0.16637349002687199</v>
      </c>
      <c r="AW991" s="14">
        <v>0.17483737354218501</v>
      </c>
      <c r="AX991" s="14">
        <v>0.219595696283515</v>
      </c>
      <c r="AY991" s="14">
        <v>0.18284480240850701</v>
      </c>
      <c r="AZ991" s="14">
        <v>0.25946405000532302</v>
      </c>
      <c r="BA991" s="14">
        <v>0.28813068311610102</v>
      </c>
      <c r="BB991" s="14"/>
      <c r="BC991" s="14">
        <v>0.21158959450867401</v>
      </c>
      <c r="BD991" s="14">
        <v>0.13003825948637099</v>
      </c>
      <c r="BE991" s="14"/>
      <c r="BF991" s="14">
        <v>0.19340462858516899</v>
      </c>
      <c r="BG991" s="14">
        <v>0.154255882628691</v>
      </c>
      <c r="BH991" s="14">
        <v>0.14243915814386901</v>
      </c>
      <c r="BI991" s="14">
        <v>0.104577540233713</v>
      </c>
      <c r="BJ991" s="14"/>
      <c r="BK991" s="14">
        <v>0.25199028957369901</v>
      </c>
      <c r="BL991" s="14">
        <v>0.239868853155464</v>
      </c>
      <c r="BM991" s="14">
        <v>0.125896032100414</v>
      </c>
      <c r="BN991" s="14">
        <v>3.2735660058230101E-2</v>
      </c>
      <c r="BO991" s="14"/>
      <c r="BP991" s="14">
        <v>0.18309653951131299</v>
      </c>
      <c r="BQ991" s="14">
        <v>0.13737671112661901</v>
      </c>
      <c r="BR991" s="14">
        <v>0.119498698443537</v>
      </c>
      <c r="BS991" s="14">
        <v>0.23199642145857999</v>
      </c>
      <c r="BT991" s="14">
        <v>8.3736956585152997E-2</v>
      </c>
    </row>
    <row r="992" spans="2:72" x14ac:dyDescent="0.35">
      <c r="B992" t="s">
        <v>429</v>
      </c>
      <c r="C992" s="14">
        <v>0.19804268582000401</v>
      </c>
      <c r="D992" s="14">
        <v>0.201400278953732</v>
      </c>
      <c r="E992" s="14">
        <v>0.19512525222702101</v>
      </c>
      <c r="F992" s="14"/>
      <c r="G992" s="14">
        <v>0.221224398633067</v>
      </c>
      <c r="H992" s="14">
        <v>0.239382029930718</v>
      </c>
      <c r="I992" s="14">
        <v>0.23241477191854101</v>
      </c>
      <c r="J992" s="14">
        <v>0.16778980531832999</v>
      </c>
      <c r="K992" s="14">
        <v>0.212006281334748</v>
      </c>
      <c r="L992" s="14">
        <v>0.13445031340865299</v>
      </c>
      <c r="M992" s="14"/>
      <c r="N992" s="14">
        <v>0.20998846119006701</v>
      </c>
      <c r="O992" s="14">
        <v>0.20860568871881599</v>
      </c>
      <c r="P992" s="14">
        <v>0.21645314942671701</v>
      </c>
      <c r="Q992" s="14">
        <v>0.15977970753023499</v>
      </c>
      <c r="R992" s="14"/>
      <c r="S992" s="14">
        <v>0.21299000063836299</v>
      </c>
      <c r="T992" s="14">
        <v>0.195076075277165</v>
      </c>
      <c r="U992" s="14">
        <v>0.18963554381397199</v>
      </c>
      <c r="V992" s="14">
        <v>0.180751078964458</v>
      </c>
      <c r="W992" s="14">
        <v>0.19129072998844299</v>
      </c>
      <c r="X992" s="14">
        <v>0.19134777060522601</v>
      </c>
      <c r="Y992" s="14">
        <v>0.20052295260952799</v>
      </c>
      <c r="Z992" s="14">
        <v>0.232809237837727</v>
      </c>
      <c r="AA992" s="14">
        <v>0.204748231616947</v>
      </c>
      <c r="AB992" s="14">
        <v>0</v>
      </c>
      <c r="AC992" s="14">
        <v>0.17161745054080901</v>
      </c>
      <c r="AD992" s="14">
        <v>0.21780303012795399</v>
      </c>
      <c r="AE992" s="14"/>
      <c r="AF992" s="14">
        <v>0.158648385917284</v>
      </c>
      <c r="AG992" s="14">
        <v>0.21106240890744701</v>
      </c>
      <c r="AH992" s="14">
        <v>0.22937715912176501</v>
      </c>
      <c r="AI992" s="14">
        <v>0.22431099464899101</v>
      </c>
      <c r="AJ992" s="14">
        <v>0.148750436450655</v>
      </c>
      <c r="AK992" s="14"/>
      <c r="AL992" s="14">
        <v>0.152608681337597</v>
      </c>
      <c r="AM992" s="14">
        <v>0.134992680388483</v>
      </c>
      <c r="AN992" s="14">
        <v>0.164808404171842</v>
      </c>
      <c r="AO992" s="14">
        <v>0.176105751776097</v>
      </c>
      <c r="AP992" s="14">
        <v>0.16274749898681501</v>
      </c>
      <c r="AQ992" s="14">
        <v>0.18941335821722499</v>
      </c>
      <c r="AR992" s="14">
        <v>0.20822295824228301</v>
      </c>
      <c r="AS992" s="14">
        <v>0.20364213522644001</v>
      </c>
      <c r="AT992" s="14">
        <v>0.20386076824052399</v>
      </c>
      <c r="AU992" s="14">
        <v>0.27324703922882199</v>
      </c>
      <c r="AV992" s="14">
        <v>0.22718077090418201</v>
      </c>
      <c r="AW992" s="14">
        <v>0.218641219023644</v>
      </c>
      <c r="AX992" s="14">
        <v>0.219601471819593</v>
      </c>
      <c r="AY992" s="14">
        <v>0.24926345787179199</v>
      </c>
      <c r="AZ992" s="14">
        <v>0.21191165465991399</v>
      </c>
      <c r="BA992" s="14">
        <v>0.20547329826570801</v>
      </c>
      <c r="BB992" s="14"/>
      <c r="BC992" s="14">
        <v>0.24043455798730101</v>
      </c>
      <c r="BD992" s="14">
        <v>0.17889503062443399</v>
      </c>
      <c r="BE992" s="14"/>
      <c r="BF992" s="14">
        <v>0.208388832978914</v>
      </c>
      <c r="BG992" s="14">
        <v>0.20744750751989399</v>
      </c>
      <c r="BH992" s="14">
        <v>0.20070946146520499</v>
      </c>
      <c r="BI992" s="14">
        <v>0.147716255105412</v>
      </c>
      <c r="BJ992" s="14"/>
      <c r="BK992" s="14">
        <v>0.26566875648863397</v>
      </c>
      <c r="BL992" s="14">
        <v>0.29230077224886197</v>
      </c>
      <c r="BM992" s="14">
        <v>0.19644874719432101</v>
      </c>
      <c r="BN992" s="14">
        <v>5.1700229847612598E-2</v>
      </c>
      <c r="BO992" s="14"/>
      <c r="BP992" s="14">
        <v>0.20816076603479899</v>
      </c>
      <c r="BQ992" s="14">
        <v>0.25232186959380998</v>
      </c>
      <c r="BR992" s="14">
        <v>0.15203837915576399</v>
      </c>
      <c r="BS992" s="14">
        <v>0.21889435064044999</v>
      </c>
      <c r="BT992" s="14">
        <v>0.154659695053351</v>
      </c>
    </row>
    <row r="993" spans="2:72" x14ac:dyDescent="0.35">
      <c r="B993" t="s">
        <v>430</v>
      </c>
      <c r="C993" s="14">
        <v>0.232588413731457</v>
      </c>
      <c r="D993" s="14">
        <v>0.21871838412084399</v>
      </c>
      <c r="E993" s="14">
        <v>0.245351567290721</v>
      </c>
      <c r="F993" s="14"/>
      <c r="G993" s="14">
        <v>0.244013337341284</v>
      </c>
      <c r="H993" s="14">
        <v>0.210134961295179</v>
      </c>
      <c r="I993" s="14">
        <v>0.23919360286143301</v>
      </c>
      <c r="J993" s="14">
        <v>0.31007000855211397</v>
      </c>
      <c r="K993" s="14">
        <v>0.26534664660266299</v>
      </c>
      <c r="L993" s="14">
        <v>0.15368521220892001</v>
      </c>
      <c r="M993" s="14"/>
      <c r="N993" s="14">
        <v>0.18360540077149301</v>
      </c>
      <c r="O993" s="14">
        <v>0.25916348731545502</v>
      </c>
      <c r="P993" s="14">
        <v>0.25101628287768202</v>
      </c>
      <c r="Q993" s="14">
        <v>0.23979933431428399</v>
      </c>
      <c r="R993" s="14"/>
      <c r="S993" s="14">
        <v>0.178326742442975</v>
      </c>
      <c r="T993" s="14">
        <v>0.24572356679559801</v>
      </c>
      <c r="U993" s="14">
        <v>0.241976791008673</v>
      </c>
      <c r="V993" s="14">
        <v>0.22169404985841401</v>
      </c>
      <c r="W993" s="14">
        <v>0.24788967341943</v>
      </c>
      <c r="X993" s="14">
        <v>0.225788872781092</v>
      </c>
      <c r="Y993" s="14">
        <v>0.27269945288430603</v>
      </c>
      <c r="Z993" s="14">
        <v>0.265577849782207</v>
      </c>
      <c r="AA993" s="14">
        <v>0.24517176621139899</v>
      </c>
      <c r="AB993" s="14">
        <v>0</v>
      </c>
      <c r="AC993" s="14">
        <v>0.21286548157190099</v>
      </c>
      <c r="AD993" s="14">
        <v>0.25703838271734503</v>
      </c>
      <c r="AE993" s="14"/>
      <c r="AF993" s="14">
        <v>0.26253850269673401</v>
      </c>
      <c r="AG993" s="14">
        <v>0.26405723003326398</v>
      </c>
      <c r="AH993" s="14">
        <v>0.22246249657032599</v>
      </c>
      <c r="AI993" s="14">
        <v>0.17707750198893801</v>
      </c>
      <c r="AJ993" s="14">
        <v>9.3262483100676197E-2</v>
      </c>
      <c r="AK993" s="14"/>
      <c r="AL993" s="14">
        <v>0.22371932271175399</v>
      </c>
      <c r="AM993" s="14">
        <v>0.26063187628415901</v>
      </c>
      <c r="AN993" s="14">
        <v>0.27859636321090397</v>
      </c>
      <c r="AO993" s="14">
        <v>0.22791519423214801</v>
      </c>
      <c r="AP993" s="14">
        <v>0.24298847563057899</v>
      </c>
      <c r="AQ993" s="14">
        <v>0.25929608068923399</v>
      </c>
      <c r="AR993" s="14">
        <v>0.23199186925409401</v>
      </c>
      <c r="AS993" s="14">
        <v>0.25376762997157798</v>
      </c>
      <c r="AT993" s="14">
        <v>0.25658191885309201</v>
      </c>
      <c r="AU993" s="14">
        <v>0.17845896302228201</v>
      </c>
      <c r="AV993" s="14">
        <v>0.245818964302294</v>
      </c>
      <c r="AW993" s="14">
        <v>0.247840865426183</v>
      </c>
      <c r="AX993" s="14">
        <v>0.22090413551836</v>
      </c>
      <c r="AY993" s="14">
        <v>0.172937115683544</v>
      </c>
      <c r="AZ993" s="14">
        <v>0.151422219248425</v>
      </c>
      <c r="BA993" s="14">
        <v>0.13521324126669201</v>
      </c>
      <c r="BB993" s="14"/>
      <c r="BC993" s="14">
        <v>0.215674090074257</v>
      </c>
      <c r="BD993" s="14">
        <v>0.24022831309651099</v>
      </c>
      <c r="BE993" s="14"/>
      <c r="BF993" s="14">
        <v>0.18689616285837499</v>
      </c>
      <c r="BG993" s="14">
        <v>0.244730063495712</v>
      </c>
      <c r="BH993" s="14">
        <v>0.26292424233797501</v>
      </c>
      <c r="BI993" s="14">
        <v>0.237912686010118</v>
      </c>
      <c r="BJ993" s="14"/>
      <c r="BK993" s="14">
        <v>2.6558156245076198E-2</v>
      </c>
      <c r="BL993" s="14">
        <v>0.275584840456431</v>
      </c>
      <c r="BM993" s="14">
        <v>0.35593804530323198</v>
      </c>
      <c r="BN993" s="14">
        <v>0.208663273187562</v>
      </c>
      <c r="BO993" s="14"/>
      <c r="BP993" s="14">
        <v>0.26614655809604698</v>
      </c>
      <c r="BQ993" s="14">
        <v>0.28495571331971298</v>
      </c>
      <c r="BR993" s="14">
        <v>0.155933486795058</v>
      </c>
      <c r="BS993" s="14">
        <v>0.15200446416659</v>
      </c>
      <c r="BT993" s="14">
        <v>0.27687256275808497</v>
      </c>
    </row>
    <row r="994" spans="2:72" x14ac:dyDescent="0.35">
      <c r="B994" t="s">
        <v>431</v>
      </c>
      <c r="C994" s="14">
        <v>9.6695128561418195E-2</v>
      </c>
      <c r="D994" s="14">
        <v>7.3097635700144895E-2</v>
      </c>
      <c r="E994" s="14">
        <v>0.118744471476849</v>
      </c>
      <c r="F994" s="14"/>
      <c r="G994" s="14">
        <v>5.8928881769027802E-2</v>
      </c>
      <c r="H994" s="14">
        <v>9.1310476315287603E-2</v>
      </c>
      <c r="I994" s="14">
        <v>0.122892394323244</v>
      </c>
      <c r="J994" s="14">
        <v>0.16410565097611399</v>
      </c>
      <c r="K994" s="14">
        <v>8.8794571530747601E-2</v>
      </c>
      <c r="L994" s="14">
        <v>5.5324291528793298E-2</v>
      </c>
      <c r="M994" s="14"/>
      <c r="N994" s="14">
        <v>4.8754809317844802E-2</v>
      </c>
      <c r="O994" s="14">
        <v>9.5960786313731603E-2</v>
      </c>
      <c r="P994" s="14">
        <v>9.9329441103805705E-2</v>
      </c>
      <c r="Q994" s="14">
        <v>0.147327886808647</v>
      </c>
      <c r="R994" s="14"/>
      <c r="S994" s="14">
        <v>5.3822806128175402E-2</v>
      </c>
      <c r="T994" s="14">
        <v>0.102943332331106</v>
      </c>
      <c r="U994" s="14">
        <v>0.102855670177136</v>
      </c>
      <c r="V994" s="14">
        <v>0.12869843973331399</v>
      </c>
      <c r="W994" s="14">
        <v>9.1493140720089697E-2</v>
      </c>
      <c r="X994" s="14">
        <v>0.120326185054214</v>
      </c>
      <c r="Y994" s="14">
        <v>0.107968690788162</v>
      </c>
      <c r="Z994" s="14">
        <v>7.2901903228986695E-2</v>
      </c>
      <c r="AA994" s="14">
        <v>9.7939778974274194E-2</v>
      </c>
      <c r="AB994" s="14">
        <v>0</v>
      </c>
      <c r="AC994" s="14">
        <v>0.1146016405808</v>
      </c>
      <c r="AD994" s="14">
        <v>6.5629370042528501E-2</v>
      </c>
      <c r="AE994" s="14"/>
      <c r="AF994" s="14">
        <v>0.178280511715948</v>
      </c>
      <c r="AG994" s="14">
        <v>0.109456572755117</v>
      </c>
      <c r="AH994" s="14">
        <v>5.0027621853730497E-2</v>
      </c>
      <c r="AI994" s="14">
        <v>4.1742666126142303E-2</v>
      </c>
      <c r="AJ994" s="14">
        <v>1.13284039473458E-2</v>
      </c>
      <c r="AK994" s="14"/>
      <c r="AL994" s="14">
        <v>0.19131420543071201</v>
      </c>
      <c r="AM994" s="14">
        <v>0.15398856870677999</v>
      </c>
      <c r="AN994" s="14">
        <v>0.127377076954513</v>
      </c>
      <c r="AO994" s="14">
        <v>0.10679016670496699</v>
      </c>
      <c r="AP994" s="14">
        <v>0.12463028992646701</v>
      </c>
      <c r="AQ994" s="14">
        <v>0.112529626864093</v>
      </c>
      <c r="AR994" s="14">
        <v>0.114929497137657</v>
      </c>
      <c r="AS994" s="14">
        <v>9.4651653549388301E-2</v>
      </c>
      <c r="AT994" s="14">
        <v>9.9929428213375499E-2</v>
      </c>
      <c r="AU994" s="14">
        <v>7.9182341943839704E-2</v>
      </c>
      <c r="AV994" s="14">
        <v>8.1765605272122996E-2</v>
      </c>
      <c r="AW994" s="14">
        <v>6.2262226729691603E-2</v>
      </c>
      <c r="AX994" s="14">
        <v>6.86881869079497E-2</v>
      </c>
      <c r="AY994" s="14">
        <v>8.2707926444445995E-2</v>
      </c>
      <c r="AZ994" s="14">
        <v>4.2973582596251697E-2</v>
      </c>
      <c r="BA994" s="14">
        <v>1.5736928538201401E-2</v>
      </c>
      <c r="BB994" s="14"/>
      <c r="BC994" s="14">
        <v>9.1182922275096404E-2</v>
      </c>
      <c r="BD994" s="14">
        <v>9.9184894168391505E-2</v>
      </c>
      <c r="BE994" s="14"/>
      <c r="BF994" s="14">
        <v>4.0281793148944797E-2</v>
      </c>
      <c r="BG994" s="14">
        <v>8.4769332856621193E-2</v>
      </c>
      <c r="BH994" s="14">
        <v>0.133302900900204</v>
      </c>
      <c r="BI994" s="14">
        <v>0.17225502751784899</v>
      </c>
      <c r="BJ994" s="14"/>
      <c r="BK994" s="14">
        <v>1.85367414414542E-3</v>
      </c>
      <c r="BL994" s="14">
        <v>5.8297843580430598E-3</v>
      </c>
      <c r="BM994" s="14">
        <v>9.5567142210182199E-2</v>
      </c>
      <c r="BN994" s="14">
        <v>0.272578393961037</v>
      </c>
      <c r="BO994" s="14"/>
      <c r="BP994" s="14">
        <v>0.10042518919436701</v>
      </c>
      <c r="BQ994" s="14">
        <v>6.5089102891052297E-2</v>
      </c>
      <c r="BR994" s="14">
        <v>5.1963192984405097E-2</v>
      </c>
      <c r="BS994" s="14">
        <v>2.84455960571636E-2</v>
      </c>
      <c r="BT994" s="14">
        <v>0.19362019386705201</v>
      </c>
    </row>
    <row r="995" spans="2:72" x14ac:dyDescent="0.35">
      <c r="B995" t="s">
        <v>432</v>
      </c>
      <c r="C995" s="14">
        <v>8.9876790551840099E-2</v>
      </c>
      <c r="D995" s="14">
        <v>8.1151630873328995E-2</v>
      </c>
      <c r="E995" s="14">
        <v>9.8665670234317701E-2</v>
      </c>
      <c r="F995" s="14"/>
      <c r="G995" s="14">
        <v>2.4210099821555101E-2</v>
      </c>
      <c r="H995" s="14">
        <v>2.91781736111098E-2</v>
      </c>
      <c r="I995" s="14">
        <v>4.9069939512857597E-2</v>
      </c>
      <c r="J995" s="14">
        <v>5.88078345562148E-2</v>
      </c>
      <c r="K995" s="14">
        <v>0.106076032825212</v>
      </c>
      <c r="L995" s="14">
        <v>0.23423413593023101</v>
      </c>
      <c r="M995" s="14"/>
      <c r="N995" s="14">
        <v>4.4363502553405501E-2</v>
      </c>
      <c r="O995" s="14">
        <v>7.8021534637745998E-2</v>
      </c>
      <c r="P995" s="14">
        <v>0.102124501404682</v>
      </c>
      <c r="Q995" s="14">
        <v>0.14051433805052899</v>
      </c>
      <c r="R995" s="14"/>
      <c r="S995" s="14">
        <v>5.8241279052633897E-2</v>
      </c>
      <c r="T995" s="14">
        <v>0.10287119077981</v>
      </c>
      <c r="U995" s="14">
        <v>9.4761209677972205E-2</v>
      </c>
      <c r="V995" s="14">
        <v>0.107671238121434</v>
      </c>
      <c r="W995" s="14">
        <v>9.0668754703207899E-2</v>
      </c>
      <c r="X995" s="14">
        <v>8.5205517126917901E-2</v>
      </c>
      <c r="Y995" s="14">
        <v>9.1669145730586196E-2</v>
      </c>
      <c r="Z995" s="14">
        <v>0.120887999924621</v>
      </c>
      <c r="AA995" s="14">
        <v>8.9506389755430002E-2</v>
      </c>
      <c r="AB995" s="14">
        <v>0</v>
      </c>
      <c r="AC995" s="14">
        <v>0.106718031282132</v>
      </c>
      <c r="AD995" s="14">
        <v>5.39848849420956E-2</v>
      </c>
      <c r="AE995" s="14"/>
      <c r="AF995" s="14">
        <v>0.12165523958952899</v>
      </c>
      <c r="AG995" s="14">
        <v>6.6141437725473498E-2</v>
      </c>
      <c r="AH995" s="14">
        <v>4.6943145248690997E-2</v>
      </c>
      <c r="AI995" s="14">
        <v>4.1850972082883603E-2</v>
      </c>
      <c r="AJ995" s="14">
        <v>2.7362855455502301E-2</v>
      </c>
      <c r="AK995" s="14"/>
      <c r="AL995" s="14">
        <v>0.114199680141434</v>
      </c>
      <c r="AM995" s="14">
        <v>0.16885971036265701</v>
      </c>
      <c r="AN995" s="14">
        <v>0.145760057376281</v>
      </c>
      <c r="AO995" s="14">
        <v>0.17122361287301799</v>
      </c>
      <c r="AP995" s="14">
        <v>0.118552765935019</v>
      </c>
      <c r="AQ995" s="14">
        <v>0.10753539406635</v>
      </c>
      <c r="AR995" s="14">
        <v>8.7476638212978505E-2</v>
      </c>
      <c r="AS995" s="14">
        <v>8.1973321754902295E-2</v>
      </c>
      <c r="AT995" s="14">
        <v>9.2450174235071902E-2</v>
      </c>
      <c r="AU995" s="14">
        <v>4.7814867819891402E-2</v>
      </c>
      <c r="AV995" s="14">
        <v>4.3139366673887097E-2</v>
      </c>
      <c r="AW995" s="14">
        <v>5.9712089973940202E-2</v>
      </c>
      <c r="AX995" s="14">
        <v>3.3631779747309701E-2</v>
      </c>
      <c r="AY995" s="14">
        <v>1.05241381241254E-2</v>
      </c>
      <c r="AZ995" s="14">
        <v>3.4970089177796301E-2</v>
      </c>
      <c r="BA995" s="14">
        <v>2.82140760687743E-2</v>
      </c>
      <c r="BB995" s="14"/>
      <c r="BC995" s="14">
        <v>3.4732003917769601E-2</v>
      </c>
      <c r="BD995" s="14">
        <v>0.114784710544981</v>
      </c>
      <c r="BE995" s="14"/>
      <c r="BF995" s="14">
        <v>7.7508891110915801E-2</v>
      </c>
      <c r="BG995" s="14">
        <v>9.2417457870331704E-2</v>
      </c>
      <c r="BH995" s="14">
        <v>7.9874876339378204E-2</v>
      </c>
      <c r="BI995" s="14">
        <v>0.12893833224989701</v>
      </c>
      <c r="BJ995" s="14"/>
      <c r="BK995" s="14">
        <v>8.4774598616780494E-2</v>
      </c>
      <c r="BL995" s="14">
        <v>6.8895337668513201E-3</v>
      </c>
      <c r="BM995" s="14">
        <v>6.4269753090238205E-2</v>
      </c>
      <c r="BN995" s="14">
        <v>0.206443553010912</v>
      </c>
      <c r="BO995" s="14"/>
      <c r="BP995" s="14">
        <v>5.8729340285042099E-2</v>
      </c>
      <c r="BQ995" s="14">
        <v>4.3053553739745801E-2</v>
      </c>
      <c r="BR995" s="14">
        <v>0.202177463613225</v>
      </c>
      <c r="BS995" s="14">
        <v>5.6655068942559603E-2</v>
      </c>
      <c r="BT995" s="14">
        <v>0.13347412175065701</v>
      </c>
    </row>
    <row r="996" spans="2:72" x14ac:dyDescent="0.35">
      <c r="B996" t="s">
        <v>433</v>
      </c>
      <c r="C996" s="14">
        <v>0.101091478815289</v>
      </c>
      <c r="D996" s="14">
        <v>9.6528056552401806E-2</v>
      </c>
      <c r="E996" s="14">
        <v>0.10592082478072</v>
      </c>
      <c r="F996" s="14"/>
      <c r="G996" s="14">
        <v>3.3228678307346E-2</v>
      </c>
      <c r="H996" s="14">
        <v>3.4474459052924802E-2</v>
      </c>
      <c r="I996" s="14">
        <v>7.1158152451018905E-2</v>
      </c>
      <c r="J996" s="14">
        <v>9.6986190161847896E-2</v>
      </c>
      <c r="K996" s="14">
        <v>0.12507165817429999</v>
      </c>
      <c r="L996" s="14">
        <v>0.215807331394086</v>
      </c>
      <c r="M996" s="14"/>
      <c r="N996" s="14">
        <v>7.5044223015901398E-2</v>
      </c>
      <c r="O996" s="14">
        <v>8.6412078524432806E-2</v>
      </c>
      <c r="P996" s="14">
        <v>0.104483026016713</v>
      </c>
      <c r="Q996" s="14">
        <v>0.139506043897767</v>
      </c>
      <c r="R996" s="14"/>
      <c r="S996" s="14">
        <v>8.5703214279385098E-2</v>
      </c>
      <c r="T996" s="14">
        <v>9.8263908452520102E-2</v>
      </c>
      <c r="U996" s="14">
        <v>0.105674286259426</v>
      </c>
      <c r="V996" s="14">
        <v>9.7750360261552705E-2</v>
      </c>
      <c r="W996" s="14">
        <v>0.13073495087682699</v>
      </c>
      <c r="X996" s="14">
        <v>7.9014201305531495E-2</v>
      </c>
      <c r="Y996" s="14">
        <v>0.12778506867952599</v>
      </c>
      <c r="Z996" s="14">
        <v>9.8946356800392599E-2</v>
      </c>
      <c r="AA996" s="14">
        <v>8.9753074559801901E-2</v>
      </c>
      <c r="AB996" s="14">
        <v>0</v>
      </c>
      <c r="AC996" s="14">
        <v>0.133383649957526</v>
      </c>
      <c r="AD996" s="14">
        <v>9.9475337398776398E-2</v>
      </c>
      <c r="AE996" s="14"/>
      <c r="AF996" s="14">
        <v>0.14788810868486099</v>
      </c>
      <c r="AG996" s="14">
        <v>9.2314774683069506E-2</v>
      </c>
      <c r="AH996" s="14">
        <v>6.9236396234873404E-2</v>
      </c>
      <c r="AI996" s="14">
        <v>4.7929714281838898E-2</v>
      </c>
      <c r="AJ996" s="14">
        <v>5.3722907337820001E-2</v>
      </c>
      <c r="AK996" s="14"/>
      <c r="AL996" s="14">
        <v>0.180658212042657</v>
      </c>
      <c r="AM996" s="14">
        <v>0.12695597534088099</v>
      </c>
      <c r="AN996" s="14">
        <v>0.113155851717383</v>
      </c>
      <c r="AO996" s="14">
        <v>0.15612267052012699</v>
      </c>
      <c r="AP996" s="14">
        <v>0.139800078190979</v>
      </c>
      <c r="AQ996" s="14">
        <v>0.102362658253995</v>
      </c>
      <c r="AR996" s="14">
        <v>8.4853470480521803E-2</v>
      </c>
      <c r="AS996" s="14">
        <v>9.4283313670458696E-2</v>
      </c>
      <c r="AT996" s="14">
        <v>8.0948149994855001E-2</v>
      </c>
      <c r="AU996" s="14">
        <v>0.107790183465581</v>
      </c>
      <c r="AV996" s="14">
        <v>7.1756168439090495E-2</v>
      </c>
      <c r="AW996" s="14">
        <v>7.8260047579941899E-2</v>
      </c>
      <c r="AX996" s="14">
        <v>6.7324039302627606E-2</v>
      </c>
      <c r="AY996" s="14">
        <v>6.0944025208929199E-2</v>
      </c>
      <c r="AZ996" s="14">
        <v>5.73550961944208E-2</v>
      </c>
      <c r="BA996" s="14">
        <v>4.63886207789731E-2</v>
      </c>
      <c r="BB996" s="14"/>
      <c r="BC996" s="14">
        <v>4.7372124588999698E-2</v>
      </c>
      <c r="BD996" s="14">
        <v>0.12535555632511</v>
      </c>
      <c r="BE996" s="14"/>
      <c r="BF996" s="14">
        <v>9.6441122234959403E-2</v>
      </c>
      <c r="BG996" s="14">
        <v>9.6626304722095505E-2</v>
      </c>
      <c r="BH996" s="14">
        <v>8.7805870858968196E-2</v>
      </c>
      <c r="BI996" s="14">
        <v>0.148035478113033</v>
      </c>
      <c r="BJ996" s="14"/>
      <c r="BK996" s="14">
        <v>0.113845879653973</v>
      </c>
      <c r="BL996" s="14">
        <v>1.07481740462747E-2</v>
      </c>
      <c r="BM996" s="14">
        <v>7.3748318082177397E-2</v>
      </c>
      <c r="BN996" s="14">
        <v>0.20829555310581399</v>
      </c>
      <c r="BO996" s="14"/>
      <c r="BP996" s="14">
        <v>5.80923751620913E-2</v>
      </c>
      <c r="BQ996" s="14">
        <v>0.102065003149404</v>
      </c>
      <c r="BR996" s="14">
        <v>0.233516588786923</v>
      </c>
      <c r="BS996" s="14">
        <v>6.7870858534726797E-2</v>
      </c>
      <c r="BT996" s="14">
        <v>0.118729863728359</v>
      </c>
    </row>
    <row r="997" spans="2:72" x14ac:dyDescent="0.35">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row>
    <row r="998" spans="2:72" x14ac:dyDescent="0.35">
      <c r="B998" s="6" t="s">
        <v>442</v>
      </c>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row>
    <row r="999" spans="2:72" x14ac:dyDescent="0.35">
      <c r="B999" s="21" t="s">
        <v>435</v>
      </c>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row>
    <row r="1000" spans="2:72" x14ac:dyDescent="0.35">
      <c r="B1000" t="s">
        <v>436</v>
      </c>
      <c r="C1000" s="14">
        <v>0.246074761516104</v>
      </c>
      <c r="D1000" s="14">
        <v>0.24670338086451099</v>
      </c>
      <c r="E1000" s="14">
        <v>0.24380350013306301</v>
      </c>
      <c r="F1000" s="14"/>
      <c r="G1000" s="14">
        <v>0.41646349457454801</v>
      </c>
      <c r="H1000" s="14">
        <v>0.25084177447483302</v>
      </c>
      <c r="I1000" s="14">
        <v>0.22173638138774299</v>
      </c>
      <c r="J1000" s="14">
        <v>0.25736116120678298</v>
      </c>
      <c r="K1000" s="14">
        <v>0.20157032154123899</v>
      </c>
      <c r="L1000" s="14">
        <v>0.202281662050354</v>
      </c>
      <c r="M1000" s="14"/>
      <c r="N1000" s="14">
        <v>0.37570098602597801</v>
      </c>
      <c r="O1000" s="14">
        <v>0.215976343913937</v>
      </c>
      <c r="P1000" s="14">
        <v>0.26494260132582997</v>
      </c>
      <c r="Q1000" s="14">
        <v>0.11816051805661899</v>
      </c>
      <c r="R1000" s="14"/>
      <c r="S1000" s="14">
        <v>0</v>
      </c>
      <c r="T1000" s="14">
        <v>0</v>
      </c>
      <c r="U1000" s="14">
        <v>0</v>
      </c>
      <c r="V1000" s="14">
        <v>0</v>
      </c>
      <c r="W1000" s="14">
        <v>0</v>
      </c>
      <c r="X1000" s="14">
        <v>0</v>
      </c>
      <c r="Y1000" s="14">
        <v>0</v>
      </c>
      <c r="Z1000" s="14">
        <v>0</v>
      </c>
      <c r="AA1000" s="14">
        <v>0</v>
      </c>
      <c r="AB1000" s="14">
        <v>0.246074761516104</v>
      </c>
      <c r="AC1000" s="14">
        <v>0</v>
      </c>
      <c r="AD1000" s="14">
        <v>0</v>
      </c>
      <c r="AE1000" s="14"/>
      <c r="AF1000" s="14">
        <v>6.8452161531791303E-2</v>
      </c>
      <c r="AG1000" s="14">
        <v>0.26320771430289602</v>
      </c>
      <c r="AH1000" s="14">
        <v>0.32368420292334199</v>
      </c>
      <c r="AI1000" s="14">
        <v>0.38750285419361302</v>
      </c>
      <c r="AJ1000" s="14">
        <v>0.43569195005491201</v>
      </c>
      <c r="AK1000" s="14"/>
      <c r="AL1000" s="14">
        <v>0</v>
      </c>
      <c r="AM1000" s="14">
        <v>0.116900197562898</v>
      </c>
      <c r="AN1000" s="14">
        <v>2.1553258581738101E-2</v>
      </c>
      <c r="AO1000" s="14">
        <v>0.171545908315929</v>
      </c>
      <c r="AP1000" s="14">
        <v>0.19397719154193999</v>
      </c>
      <c r="AQ1000" s="14">
        <v>0.27171581221914798</v>
      </c>
      <c r="AR1000" s="14">
        <v>0.26841557865800802</v>
      </c>
      <c r="AS1000" s="14">
        <v>0.22347491290280799</v>
      </c>
      <c r="AT1000" s="14">
        <v>0.31963535151903</v>
      </c>
      <c r="AU1000" s="14">
        <v>0.39971891207013699</v>
      </c>
      <c r="AV1000" s="14">
        <v>0.287195942500026</v>
      </c>
      <c r="AW1000" s="14">
        <v>0.26945540607705198</v>
      </c>
      <c r="AX1000" s="14">
        <v>0.31211007674483299</v>
      </c>
      <c r="AY1000" s="14">
        <v>0</v>
      </c>
      <c r="AZ1000" s="14">
        <v>0.33320804801953802</v>
      </c>
      <c r="BA1000" s="14">
        <v>0.45501469317001098</v>
      </c>
      <c r="BB1000" s="14"/>
      <c r="BC1000" s="14">
        <v>0.24756070550607001</v>
      </c>
      <c r="BD1000" s="14">
        <v>0.24560650659775399</v>
      </c>
      <c r="BE1000" s="14"/>
      <c r="BF1000" s="14">
        <v>0.36280579472864399</v>
      </c>
      <c r="BG1000" s="14">
        <v>0.246919929225872</v>
      </c>
      <c r="BH1000" s="14">
        <v>0.16653752185746401</v>
      </c>
      <c r="BI1000" s="14">
        <v>6.4511085332487395E-2</v>
      </c>
      <c r="BJ1000" s="14"/>
      <c r="BK1000" s="14">
        <v>0.44868283213099702</v>
      </c>
      <c r="BL1000" s="14">
        <v>0.31247496766338601</v>
      </c>
      <c r="BM1000" s="14">
        <v>0.156553474890017</v>
      </c>
      <c r="BN1000" s="14">
        <v>0</v>
      </c>
      <c r="BO1000" s="14"/>
      <c r="BP1000" s="14">
        <v>0.29868218384321099</v>
      </c>
      <c r="BQ1000" s="14">
        <v>0.23139940062734099</v>
      </c>
      <c r="BR1000" s="14">
        <v>0.179390739952005</v>
      </c>
      <c r="BS1000" s="14">
        <v>0.399924631717822</v>
      </c>
      <c r="BT1000" s="14">
        <v>0.102797080908343</v>
      </c>
    </row>
    <row r="1001" spans="2:72" x14ac:dyDescent="0.35">
      <c r="B1001" t="s">
        <v>437</v>
      </c>
      <c r="C1001" s="14">
        <v>0.220734722203144</v>
      </c>
      <c r="D1001" s="14">
        <v>0.256628272758884</v>
      </c>
      <c r="E1001" s="14">
        <v>0.182109836613735</v>
      </c>
      <c r="F1001" s="14"/>
      <c r="G1001" s="14">
        <v>0.23605577347251899</v>
      </c>
      <c r="H1001" s="14">
        <v>0.31422749938223798</v>
      </c>
      <c r="I1001" s="14">
        <v>0.25327557275116602</v>
      </c>
      <c r="J1001" s="14">
        <v>0.242289204566498</v>
      </c>
      <c r="K1001" s="14">
        <v>0.20984205401302899</v>
      </c>
      <c r="L1001" s="14">
        <v>0.12993260696893699</v>
      </c>
      <c r="M1001" s="14"/>
      <c r="N1001" s="14">
        <v>0.235086775516191</v>
      </c>
      <c r="O1001" s="14">
        <v>0.19974964770374501</v>
      </c>
      <c r="P1001" s="14">
        <v>0.27689008517264102</v>
      </c>
      <c r="Q1001" s="14">
        <v>0.17702469092154099</v>
      </c>
      <c r="R1001" s="14"/>
      <c r="S1001" s="14">
        <v>0</v>
      </c>
      <c r="T1001" s="14">
        <v>0</v>
      </c>
      <c r="U1001" s="14">
        <v>0</v>
      </c>
      <c r="V1001" s="14">
        <v>0</v>
      </c>
      <c r="W1001" s="14">
        <v>0</v>
      </c>
      <c r="X1001" s="14">
        <v>0</v>
      </c>
      <c r="Y1001" s="14">
        <v>0</v>
      </c>
      <c r="Z1001" s="14">
        <v>0</v>
      </c>
      <c r="AA1001" s="14">
        <v>0</v>
      </c>
      <c r="AB1001" s="14">
        <v>0.220734722203144</v>
      </c>
      <c r="AC1001" s="14">
        <v>0</v>
      </c>
      <c r="AD1001" s="14">
        <v>0</v>
      </c>
      <c r="AE1001" s="14"/>
      <c r="AF1001" s="14">
        <v>0.222324469683818</v>
      </c>
      <c r="AG1001" s="14">
        <v>0.23709048624440099</v>
      </c>
      <c r="AH1001" s="14">
        <v>0.22552143152701901</v>
      </c>
      <c r="AI1001" s="14">
        <v>0.23153385511840799</v>
      </c>
      <c r="AJ1001" s="14">
        <v>0.178245948925777</v>
      </c>
      <c r="AK1001" s="14"/>
      <c r="AL1001" s="14">
        <v>0.50367579895026404</v>
      </c>
      <c r="AM1001" s="14">
        <v>0.26129924901823798</v>
      </c>
      <c r="AN1001" s="14">
        <v>0.23120814649846699</v>
      </c>
      <c r="AO1001" s="14">
        <v>0.187198747035068</v>
      </c>
      <c r="AP1001" s="14">
        <v>0.18234492683282999</v>
      </c>
      <c r="AQ1001" s="14">
        <v>0.201309181872417</v>
      </c>
      <c r="AR1001" s="14">
        <v>0.15091088726492299</v>
      </c>
      <c r="AS1001" s="14">
        <v>0.139271464443885</v>
      </c>
      <c r="AT1001" s="14">
        <v>0.25713756159274598</v>
      </c>
      <c r="AU1001" s="14">
        <v>0.17307853366310899</v>
      </c>
      <c r="AV1001" s="14">
        <v>0.37816844682926698</v>
      </c>
      <c r="AW1001" s="14">
        <v>0.118596212254074</v>
      </c>
      <c r="AX1001" s="14">
        <v>0.57295439075204402</v>
      </c>
      <c r="AY1001" s="14">
        <v>0.28178914058773802</v>
      </c>
      <c r="AZ1001" s="14">
        <v>0.26773945458517701</v>
      </c>
      <c r="BA1001" s="14">
        <v>0.20334899899521899</v>
      </c>
      <c r="BB1001" s="14"/>
      <c r="BC1001" s="14">
        <v>0.28935809575731702</v>
      </c>
      <c r="BD1001" s="14">
        <v>0.199109928538313</v>
      </c>
      <c r="BE1001" s="14"/>
      <c r="BF1001" s="14">
        <v>0.26175620189249199</v>
      </c>
      <c r="BG1001" s="14">
        <v>0.21467154951193801</v>
      </c>
      <c r="BH1001" s="14">
        <v>0.18970178534089499</v>
      </c>
      <c r="BI1001" s="14">
        <v>0.18422116101682401</v>
      </c>
      <c r="BJ1001" s="14"/>
      <c r="BK1001" s="14">
        <v>0.256591890597965</v>
      </c>
      <c r="BL1001" s="14">
        <v>0.31481101576104598</v>
      </c>
      <c r="BM1001" s="14">
        <v>0.229141493539155</v>
      </c>
      <c r="BN1001" s="14">
        <v>4.5297418929842397E-2</v>
      </c>
      <c r="BO1001" s="14"/>
      <c r="BP1001" s="14">
        <v>0.24932037068645199</v>
      </c>
      <c r="BQ1001" s="14">
        <v>0.29256381800950199</v>
      </c>
      <c r="BR1001" s="14">
        <v>0.14072087179852799</v>
      </c>
      <c r="BS1001" s="14">
        <v>0.246577519168519</v>
      </c>
      <c r="BT1001" s="14">
        <v>0.15244532662585</v>
      </c>
    </row>
    <row r="1002" spans="2:72" x14ac:dyDescent="0.35">
      <c r="B1002" t="s">
        <v>438</v>
      </c>
      <c r="C1002" s="14">
        <v>0.160633415387608</v>
      </c>
      <c r="D1002" s="14">
        <v>0.15558713961723999</v>
      </c>
      <c r="E1002" s="14">
        <v>0.16721216574380601</v>
      </c>
      <c r="F1002" s="14"/>
      <c r="G1002" s="14">
        <v>0.110388063451202</v>
      </c>
      <c r="H1002" s="14">
        <v>0.152877579561331</v>
      </c>
      <c r="I1002" s="14">
        <v>0.26169915082881801</v>
      </c>
      <c r="J1002" s="14">
        <v>0.15870026929091499</v>
      </c>
      <c r="K1002" s="14">
        <v>0.19740539544385699</v>
      </c>
      <c r="L1002" s="14">
        <v>9.6788720051900298E-2</v>
      </c>
      <c r="M1002" s="14"/>
      <c r="N1002" s="14">
        <v>0.104795308503023</v>
      </c>
      <c r="O1002" s="14">
        <v>0.199463909333464</v>
      </c>
      <c r="P1002" s="14">
        <v>0.16612655473159499</v>
      </c>
      <c r="Q1002" s="14">
        <v>0.17245384723423701</v>
      </c>
      <c r="R1002" s="14"/>
      <c r="S1002" s="14">
        <v>0</v>
      </c>
      <c r="T1002" s="14">
        <v>0</v>
      </c>
      <c r="U1002" s="14">
        <v>0</v>
      </c>
      <c r="V1002" s="14">
        <v>0</v>
      </c>
      <c r="W1002" s="14">
        <v>0</v>
      </c>
      <c r="X1002" s="14">
        <v>0</v>
      </c>
      <c r="Y1002" s="14">
        <v>0</v>
      </c>
      <c r="Z1002" s="14">
        <v>0</v>
      </c>
      <c r="AA1002" s="14">
        <v>0</v>
      </c>
      <c r="AB1002" s="14">
        <v>0.160633415387608</v>
      </c>
      <c r="AC1002" s="14">
        <v>0</v>
      </c>
      <c r="AD1002" s="14">
        <v>0</v>
      </c>
      <c r="AE1002" s="14"/>
      <c r="AF1002" s="14">
        <v>0.223542580368608</v>
      </c>
      <c r="AG1002" s="14">
        <v>0.155912437913133</v>
      </c>
      <c r="AH1002" s="14">
        <v>0.17563101008698201</v>
      </c>
      <c r="AI1002" s="14">
        <v>6.9327979049590399E-2</v>
      </c>
      <c r="AJ1002" s="14">
        <v>0.27091399116799397</v>
      </c>
      <c r="AK1002" s="14"/>
      <c r="AL1002" s="14">
        <v>0</v>
      </c>
      <c r="AM1002" s="14">
        <v>0.24250783229020101</v>
      </c>
      <c r="AN1002" s="14">
        <v>0.138077724231153</v>
      </c>
      <c r="AO1002" s="14">
        <v>0.13148745808006901</v>
      </c>
      <c r="AP1002" s="14">
        <v>0.24544586000439</v>
      </c>
      <c r="AQ1002" s="14">
        <v>0.17475417578250499</v>
      </c>
      <c r="AR1002" s="14">
        <v>0.11379446543539801</v>
      </c>
      <c r="AS1002" s="14">
        <v>0.249621435765121</v>
      </c>
      <c r="AT1002" s="14">
        <v>0.128055197208892</v>
      </c>
      <c r="AU1002" s="14">
        <v>0.14873770872488501</v>
      </c>
      <c r="AV1002" s="14">
        <v>0.14090228495305401</v>
      </c>
      <c r="AW1002" s="14">
        <v>0.112059230605926</v>
      </c>
      <c r="AX1002" s="14">
        <v>3.7787659461695898E-2</v>
      </c>
      <c r="AY1002" s="14">
        <v>0.24117015541065301</v>
      </c>
      <c r="AZ1002" s="14">
        <v>0.192948150211804</v>
      </c>
      <c r="BA1002" s="14">
        <v>8.0865388676544997E-2</v>
      </c>
      <c r="BB1002" s="14"/>
      <c r="BC1002" s="14">
        <v>0.196472153522466</v>
      </c>
      <c r="BD1002" s="14">
        <v>0.14933980976557601</v>
      </c>
      <c r="BE1002" s="14"/>
      <c r="BF1002" s="14">
        <v>0.100015571381928</v>
      </c>
      <c r="BG1002" s="14">
        <v>0.18462724229314501</v>
      </c>
      <c r="BH1002" s="14">
        <v>0.20111085995365999</v>
      </c>
      <c r="BI1002" s="14">
        <v>0.176642766599864</v>
      </c>
      <c r="BJ1002" s="14"/>
      <c r="BK1002" s="14">
        <v>0.10715473963392599</v>
      </c>
      <c r="BL1002" s="14">
        <v>0.26576827007390802</v>
      </c>
      <c r="BM1002" s="14">
        <v>0.18945734669605399</v>
      </c>
      <c r="BN1002" s="14">
        <v>8.5243564688567794E-2</v>
      </c>
      <c r="BO1002" s="14"/>
      <c r="BP1002" s="14">
        <v>0.14377573036820299</v>
      </c>
      <c r="BQ1002" s="14">
        <v>0.20334254458016299</v>
      </c>
      <c r="BR1002" s="14">
        <v>7.7319341511950496E-2</v>
      </c>
      <c r="BS1002" s="14">
        <v>9.7828854561390594E-2</v>
      </c>
      <c r="BT1002" s="14">
        <v>0.233529111909585</v>
      </c>
    </row>
    <row r="1003" spans="2:72" x14ac:dyDescent="0.35">
      <c r="B1003" t="s">
        <v>439</v>
      </c>
      <c r="C1003" s="14">
        <v>3.7791519237247398E-2</v>
      </c>
      <c r="D1003" s="14">
        <v>2.5112068246677999E-2</v>
      </c>
      <c r="E1003" s="14">
        <v>5.2129496906173502E-2</v>
      </c>
      <c r="F1003" s="14"/>
      <c r="G1003" s="14">
        <v>2.5326980796102801E-2</v>
      </c>
      <c r="H1003" s="14">
        <v>2.3054949939729098E-2</v>
      </c>
      <c r="I1003" s="14">
        <v>6.8424759195089904E-2</v>
      </c>
      <c r="J1003" s="14">
        <v>6.7061219595414501E-2</v>
      </c>
      <c r="K1003" s="14">
        <v>2.8379346936325101E-2</v>
      </c>
      <c r="L1003" s="14">
        <v>1.8007291335148602E-2</v>
      </c>
      <c r="M1003" s="14"/>
      <c r="N1003" s="14">
        <v>2.2478342517290299E-2</v>
      </c>
      <c r="O1003" s="14">
        <v>4.0314264571115102E-2</v>
      </c>
      <c r="P1003" s="14">
        <v>2.9052702156467498E-2</v>
      </c>
      <c r="Q1003" s="14">
        <v>6.0648678569093901E-2</v>
      </c>
      <c r="R1003" s="14"/>
      <c r="S1003" s="14">
        <v>0</v>
      </c>
      <c r="T1003" s="14">
        <v>0</v>
      </c>
      <c r="U1003" s="14">
        <v>0</v>
      </c>
      <c r="V1003" s="14">
        <v>0</v>
      </c>
      <c r="W1003" s="14">
        <v>0</v>
      </c>
      <c r="X1003" s="14">
        <v>0</v>
      </c>
      <c r="Y1003" s="14">
        <v>0</v>
      </c>
      <c r="Z1003" s="14">
        <v>0</v>
      </c>
      <c r="AA1003" s="14">
        <v>0</v>
      </c>
      <c r="AB1003" s="14">
        <v>3.7791519237247398E-2</v>
      </c>
      <c r="AC1003" s="14">
        <v>0</v>
      </c>
      <c r="AD1003" s="14">
        <v>0</v>
      </c>
      <c r="AE1003" s="14"/>
      <c r="AF1003" s="14">
        <v>4.50720042282814E-2</v>
      </c>
      <c r="AG1003" s="14">
        <v>1.68387587393359E-2</v>
      </c>
      <c r="AH1003" s="14">
        <v>4.5154837775711998E-2</v>
      </c>
      <c r="AI1003" s="14">
        <v>3.1788732457529799E-2</v>
      </c>
      <c r="AJ1003" s="14">
        <v>0</v>
      </c>
      <c r="AK1003" s="14"/>
      <c r="AL1003" s="14">
        <v>0</v>
      </c>
      <c r="AM1003" s="14">
        <v>9.0050226000101805E-2</v>
      </c>
      <c r="AN1003" s="14">
        <v>3.4530122486482698E-2</v>
      </c>
      <c r="AO1003" s="14">
        <v>9.1067683051155299E-2</v>
      </c>
      <c r="AP1003" s="14">
        <v>1.63987160483717E-2</v>
      </c>
      <c r="AQ1003" s="14">
        <v>0</v>
      </c>
      <c r="AR1003" s="14">
        <v>7.3172542788975004E-2</v>
      </c>
      <c r="AS1003" s="14">
        <v>3.2305934463635499E-2</v>
      </c>
      <c r="AT1003" s="14">
        <v>1.78109436417541E-2</v>
      </c>
      <c r="AU1003" s="14">
        <v>0</v>
      </c>
      <c r="AV1003" s="14">
        <v>6.9430026871927397E-2</v>
      </c>
      <c r="AW1003" s="14">
        <v>4.7063885272357699E-2</v>
      </c>
      <c r="AX1003" s="14">
        <v>0</v>
      </c>
      <c r="AY1003" s="14">
        <v>0</v>
      </c>
      <c r="AZ1003" s="14">
        <v>0</v>
      </c>
      <c r="BA1003" s="14">
        <v>5.0114494375430398E-2</v>
      </c>
      <c r="BB1003" s="14"/>
      <c r="BC1003" s="14">
        <v>4.2252268702492303E-2</v>
      </c>
      <c r="BD1003" s="14">
        <v>3.6385835112722802E-2</v>
      </c>
      <c r="BE1003" s="14"/>
      <c r="BF1003" s="14">
        <v>1.3496667629138299E-2</v>
      </c>
      <c r="BG1003" s="14">
        <v>3.1671829289187103E-2</v>
      </c>
      <c r="BH1003" s="14">
        <v>5.6133474653160001E-2</v>
      </c>
      <c r="BI1003" s="14">
        <v>9.1293088531803193E-2</v>
      </c>
      <c r="BJ1003" s="14"/>
      <c r="BK1003" s="14">
        <v>0</v>
      </c>
      <c r="BL1003" s="14">
        <v>2.2264989264189398E-2</v>
      </c>
      <c r="BM1003" s="14">
        <v>6.7746753795091499E-2</v>
      </c>
      <c r="BN1003" s="14">
        <v>6.2974655536425894E-2</v>
      </c>
      <c r="BO1003" s="14"/>
      <c r="BP1003" s="14">
        <v>3.4404263030033501E-2</v>
      </c>
      <c r="BQ1003" s="14">
        <v>2.0531503978488502E-2</v>
      </c>
      <c r="BR1003" s="14">
        <v>2.5308339998639899E-2</v>
      </c>
      <c r="BS1003" s="14">
        <v>1.18446529855642E-2</v>
      </c>
      <c r="BT1003" s="14">
        <v>8.2708676109691695E-2</v>
      </c>
    </row>
    <row r="1004" spans="2:72" x14ac:dyDescent="0.35">
      <c r="B1004" t="s">
        <v>440</v>
      </c>
      <c r="C1004" s="14">
        <v>6.2427599923484199E-2</v>
      </c>
      <c r="D1004" s="14">
        <v>6.8577414742428802E-2</v>
      </c>
      <c r="E1004" s="14">
        <v>5.5957265124981802E-2</v>
      </c>
      <c r="F1004" s="14"/>
      <c r="G1004" s="14">
        <v>7.3778545398691595E-2</v>
      </c>
      <c r="H1004" s="14">
        <v>4.79463986624881E-2</v>
      </c>
      <c r="I1004" s="14">
        <v>5.9273567451847697E-2</v>
      </c>
      <c r="J1004" s="14">
        <v>3.77681334739811E-2</v>
      </c>
      <c r="K1004" s="14">
        <v>8.6683213816563701E-2</v>
      </c>
      <c r="L1004" s="14">
        <v>6.6357069578171404E-2</v>
      </c>
      <c r="M1004" s="14"/>
      <c r="N1004" s="14">
        <v>2.2184251113092902E-2</v>
      </c>
      <c r="O1004" s="14">
        <v>5.0394919762286799E-2</v>
      </c>
      <c r="P1004" s="14">
        <v>6.6991802737770098E-2</v>
      </c>
      <c r="Q1004" s="14">
        <v>0.116820727534863</v>
      </c>
      <c r="R1004" s="14"/>
      <c r="S1004" s="14">
        <v>0</v>
      </c>
      <c r="T1004" s="14">
        <v>0</v>
      </c>
      <c r="U1004" s="14">
        <v>0</v>
      </c>
      <c r="V1004" s="14">
        <v>0</v>
      </c>
      <c r="W1004" s="14">
        <v>0</v>
      </c>
      <c r="X1004" s="14">
        <v>0</v>
      </c>
      <c r="Y1004" s="14">
        <v>0</v>
      </c>
      <c r="Z1004" s="14">
        <v>0</v>
      </c>
      <c r="AA1004" s="14">
        <v>0</v>
      </c>
      <c r="AB1004" s="14">
        <v>6.2427599923484199E-2</v>
      </c>
      <c r="AC1004" s="14">
        <v>0</v>
      </c>
      <c r="AD1004" s="14">
        <v>0</v>
      </c>
      <c r="AE1004" s="14"/>
      <c r="AF1004" s="14">
        <v>8.2705049506352699E-2</v>
      </c>
      <c r="AG1004" s="14">
        <v>5.8426379924102698E-2</v>
      </c>
      <c r="AH1004" s="14">
        <v>3.5110873802693197E-2</v>
      </c>
      <c r="AI1004" s="14">
        <v>2.1020059235847301E-2</v>
      </c>
      <c r="AJ1004" s="14">
        <v>0.115148109851317</v>
      </c>
      <c r="AK1004" s="14"/>
      <c r="AL1004" s="14">
        <v>0</v>
      </c>
      <c r="AM1004" s="14">
        <v>5.7270677807367103E-2</v>
      </c>
      <c r="AN1004" s="14">
        <v>7.1057511269307094E-2</v>
      </c>
      <c r="AO1004" s="14">
        <v>0.134124585376868</v>
      </c>
      <c r="AP1004" s="14">
        <v>3.3213766952174602E-2</v>
      </c>
      <c r="AQ1004" s="14">
        <v>9.2508742863905993E-2</v>
      </c>
      <c r="AR1004" s="14">
        <v>4.2238539065519103E-2</v>
      </c>
      <c r="AS1004" s="14">
        <v>7.8825832498624293E-2</v>
      </c>
      <c r="AT1004" s="14">
        <v>5.62230360220849E-2</v>
      </c>
      <c r="AU1004" s="14">
        <v>6.9689015835025001E-2</v>
      </c>
      <c r="AV1004" s="14">
        <v>3.71842769674917E-2</v>
      </c>
      <c r="AW1004" s="14">
        <v>4.9977090353723302E-2</v>
      </c>
      <c r="AX1004" s="14">
        <v>0</v>
      </c>
      <c r="AY1004" s="14">
        <v>0.15816440398922699</v>
      </c>
      <c r="AZ1004" s="14">
        <v>0</v>
      </c>
      <c r="BA1004" s="14">
        <v>4.8397911890774803E-2</v>
      </c>
      <c r="BB1004" s="14"/>
      <c r="BC1004" s="14">
        <v>3.7317971004827602E-2</v>
      </c>
      <c r="BD1004" s="14">
        <v>7.0340217975375305E-2</v>
      </c>
      <c r="BE1004" s="14"/>
      <c r="BF1004" s="14">
        <v>1.2948238832508299E-2</v>
      </c>
      <c r="BG1004" s="14">
        <v>6.4542834301271002E-2</v>
      </c>
      <c r="BH1004" s="14">
        <v>7.0681070004185498E-2</v>
      </c>
      <c r="BI1004" s="14">
        <v>0.18468757025355101</v>
      </c>
      <c r="BJ1004" s="14"/>
      <c r="BK1004" s="14">
        <v>0</v>
      </c>
      <c r="BL1004" s="14">
        <v>7.2157593946994697E-3</v>
      </c>
      <c r="BM1004" s="14">
        <v>6.63916907970485E-2</v>
      </c>
      <c r="BN1004" s="14">
        <v>0.21821858918863901</v>
      </c>
      <c r="BO1004" s="14"/>
      <c r="BP1004" s="14">
        <v>6.3780371297372407E-2</v>
      </c>
      <c r="BQ1004" s="14">
        <v>4.1855832814082498E-2</v>
      </c>
      <c r="BR1004" s="14">
        <v>6.3774784424609807E-2</v>
      </c>
      <c r="BS1004" s="14">
        <v>6.0933566581814697E-3</v>
      </c>
      <c r="BT1004" s="14">
        <v>0.12798338663807299</v>
      </c>
    </row>
    <row r="1005" spans="2:72" x14ac:dyDescent="0.35">
      <c r="B1005" t="s">
        <v>441</v>
      </c>
      <c r="C1005" s="14">
        <v>0.15657285454285799</v>
      </c>
      <c r="D1005" s="14">
        <v>0.14364596676847799</v>
      </c>
      <c r="E1005" s="14">
        <v>0.1689520420592</v>
      </c>
      <c r="F1005" s="14"/>
      <c r="G1005" s="14">
        <v>8.8247050829499199E-2</v>
      </c>
      <c r="H1005" s="14">
        <v>0.13181796153536399</v>
      </c>
      <c r="I1005" s="14">
        <v>2.9420979577984799E-2</v>
      </c>
      <c r="J1005" s="14">
        <v>0.123233446328628</v>
      </c>
      <c r="K1005" s="14">
        <v>0.132746784961803</v>
      </c>
      <c r="L1005" s="14">
        <v>0.33194833557251902</v>
      </c>
      <c r="M1005" s="14"/>
      <c r="N1005" s="14">
        <v>0.16405131391745301</v>
      </c>
      <c r="O1005" s="14">
        <v>0.146906795082862</v>
      </c>
      <c r="P1005" s="14">
        <v>0.11828870504295699</v>
      </c>
      <c r="Q1005" s="14">
        <v>0.19334871570957299</v>
      </c>
      <c r="R1005" s="14"/>
      <c r="S1005" s="14">
        <v>0</v>
      </c>
      <c r="T1005" s="14">
        <v>0</v>
      </c>
      <c r="U1005" s="14">
        <v>0</v>
      </c>
      <c r="V1005" s="14">
        <v>0</v>
      </c>
      <c r="W1005" s="14">
        <v>0</v>
      </c>
      <c r="X1005" s="14">
        <v>0</v>
      </c>
      <c r="Y1005" s="14">
        <v>0</v>
      </c>
      <c r="Z1005" s="14">
        <v>0</v>
      </c>
      <c r="AA1005" s="14">
        <v>0</v>
      </c>
      <c r="AB1005" s="14">
        <v>0.15657285454285799</v>
      </c>
      <c r="AC1005" s="14">
        <v>0</v>
      </c>
      <c r="AD1005" s="14">
        <v>0</v>
      </c>
      <c r="AE1005" s="14"/>
      <c r="AF1005" s="14">
        <v>0.163300837892006</v>
      </c>
      <c r="AG1005" s="14">
        <v>0.18294493449549001</v>
      </c>
      <c r="AH1005" s="14">
        <v>0.10821602672078599</v>
      </c>
      <c r="AI1005" s="14">
        <v>0.16617533398082801</v>
      </c>
      <c r="AJ1005" s="14">
        <v>0</v>
      </c>
      <c r="AK1005" s="14"/>
      <c r="AL1005" s="14">
        <v>0.49632420104973501</v>
      </c>
      <c r="AM1005" s="14">
        <v>0.14628705791420299</v>
      </c>
      <c r="AN1005" s="14">
        <v>0.27428931510090698</v>
      </c>
      <c r="AO1005" s="14">
        <v>0.21052900836340299</v>
      </c>
      <c r="AP1005" s="14">
        <v>0.19327481121222201</v>
      </c>
      <c r="AQ1005" s="14">
        <v>0.136932784811161</v>
      </c>
      <c r="AR1005" s="14">
        <v>0.14874928068005899</v>
      </c>
      <c r="AS1005" s="14">
        <v>0.199208800128099</v>
      </c>
      <c r="AT1005" s="14">
        <v>0.108023871911166</v>
      </c>
      <c r="AU1005" s="14">
        <v>0.124259713654644</v>
      </c>
      <c r="AV1005" s="14">
        <v>3.4288331634199198E-2</v>
      </c>
      <c r="AW1005" s="14">
        <v>0.21102295244468799</v>
      </c>
      <c r="AX1005" s="14">
        <v>3.9767178928638701E-2</v>
      </c>
      <c r="AY1005" s="14">
        <v>0.239498597154401</v>
      </c>
      <c r="AZ1005" s="14">
        <v>0.13851243962711099</v>
      </c>
      <c r="BA1005" s="14">
        <v>0.112702796794645</v>
      </c>
      <c r="BB1005" s="14"/>
      <c r="BC1005" s="14">
        <v>8.0477138877457693E-2</v>
      </c>
      <c r="BD1005" s="14">
        <v>0.18055235401679301</v>
      </c>
      <c r="BE1005" s="14"/>
      <c r="BF1005" s="14">
        <v>0.15374731103492201</v>
      </c>
      <c r="BG1005" s="14">
        <v>0.15446894752371901</v>
      </c>
      <c r="BH1005" s="14">
        <v>0.15886548866359201</v>
      </c>
      <c r="BI1005" s="14">
        <v>0.16701967100611001</v>
      </c>
      <c r="BJ1005" s="14"/>
      <c r="BK1005" s="14">
        <v>0.123304438166133</v>
      </c>
      <c r="BL1005" s="14">
        <v>6.3483369354178795E-2</v>
      </c>
      <c r="BM1005" s="14">
        <v>0.15825997839782399</v>
      </c>
      <c r="BN1005" s="14">
        <v>0.30831627677719098</v>
      </c>
      <c r="BO1005" s="14"/>
      <c r="BP1005" s="14">
        <v>0.14257103630781701</v>
      </c>
      <c r="BQ1005" s="14">
        <v>7.6106637933139806E-2</v>
      </c>
      <c r="BR1005" s="14">
        <v>0.32073640235989098</v>
      </c>
      <c r="BS1005" s="14">
        <v>0.141798804032503</v>
      </c>
      <c r="BT1005" s="14">
        <v>0.17436817384714801</v>
      </c>
    </row>
    <row r="1006" spans="2:72" x14ac:dyDescent="0.35">
      <c r="B1006" t="s">
        <v>433</v>
      </c>
      <c r="C1006" s="14">
        <v>0.11576512718955401</v>
      </c>
      <c r="D1006" s="14">
        <v>0.103745757001781</v>
      </c>
      <c r="E1006" s="14">
        <v>0.129835693419041</v>
      </c>
      <c r="F1006" s="14"/>
      <c r="G1006" s="14">
        <v>4.9740091477437499E-2</v>
      </c>
      <c r="H1006" s="14">
        <v>7.9233836444017297E-2</v>
      </c>
      <c r="I1006" s="14">
        <v>0.10616958880735</v>
      </c>
      <c r="J1006" s="14">
        <v>0.113586565537781</v>
      </c>
      <c r="K1006" s="14">
        <v>0.14337288328718301</v>
      </c>
      <c r="L1006" s="14">
        <v>0.15468431444297001</v>
      </c>
      <c r="M1006" s="14"/>
      <c r="N1006" s="14">
        <v>7.5703022406971507E-2</v>
      </c>
      <c r="O1006" s="14">
        <v>0.14719411963258999</v>
      </c>
      <c r="P1006" s="14">
        <v>7.7707548832739406E-2</v>
      </c>
      <c r="Q1006" s="14">
        <v>0.16154282197407199</v>
      </c>
      <c r="R1006" s="14"/>
      <c r="S1006" s="14">
        <v>0</v>
      </c>
      <c r="T1006" s="14">
        <v>0</v>
      </c>
      <c r="U1006" s="14">
        <v>0</v>
      </c>
      <c r="V1006" s="14">
        <v>0</v>
      </c>
      <c r="W1006" s="14">
        <v>0</v>
      </c>
      <c r="X1006" s="14">
        <v>0</v>
      </c>
      <c r="Y1006" s="14">
        <v>0</v>
      </c>
      <c r="Z1006" s="14">
        <v>0</v>
      </c>
      <c r="AA1006" s="14">
        <v>0</v>
      </c>
      <c r="AB1006" s="14">
        <v>0.11576512718955401</v>
      </c>
      <c r="AC1006" s="14">
        <v>0</v>
      </c>
      <c r="AD1006" s="14">
        <v>0</v>
      </c>
      <c r="AE1006" s="14"/>
      <c r="AF1006" s="14">
        <v>0.194602896789142</v>
      </c>
      <c r="AG1006" s="14">
        <v>8.5579288380642202E-2</v>
      </c>
      <c r="AH1006" s="14">
        <v>8.6681617163465993E-2</v>
      </c>
      <c r="AI1006" s="14">
        <v>9.2651185964183397E-2</v>
      </c>
      <c r="AJ1006" s="14">
        <v>0</v>
      </c>
      <c r="AK1006" s="14"/>
      <c r="AL1006" s="14">
        <v>0</v>
      </c>
      <c r="AM1006" s="14">
        <v>8.5684759406990704E-2</v>
      </c>
      <c r="AN1006" s="14">
        <v>0.22928392183194499</v>
      </c>
      <c r="AO1006" s="14">
        <v>7.4046609777508904E-2</v>
      </c>
      <c r="AP1006" s="14">
        <v>0.13534472740807199</v>
      </c>
      <c r="AQ1006" s="14">
        <v>0.12277930245086401</v>
      </c>
      <c r="AR1006" s="14">
        <v>0.20271870610711701</v>
      </c>
      <c r="AS1006" s="14">
        <v>7.7291619797828004E-2</v>
      </c>
      <c r="AT1006" s="14">
        <v>0.11311403810432601</v>
      </c>
      <c r="AU1006" s="14">
        <v>8.4516116052199303E-2</v>
      </c>
      <c r="AV1006" s="14">
        <v>5.2830690244034501E-2</v>
      </c>
      <c r="AW1006" s="14">
        <v>0.191825222992179</v>
      </c>
      <c r="AX1006" s="14">
        <v>3.7380694112788597E-2</v>
      </c>
      <c r="AY1006" s="14">
        <v>7.9377702857981597E-2</v>
      </c>
      <c r="AZ1006" s="14">
        <v>6.7591907556369193E-2</v>
      </c>
      <c r="BA1006" s="14">
        <v>4.9555716097376197E-2</v>
      </c>
      <c r="BB1006" s="14"/>
      <c r="BC1006" s="14">
        <v>0.10656166662937</v>
      </c>
      <c r="BD1006" s="14">
        <v>0.11866534799346599</v>
      </c>
      <c r="BE1006" s="14"/>
      <c r="BF1006" s="14">
        <v>9.5230214500367893E-2</v>
      </c>
      <c r="BG1006" s="14">
        <v>0.103097667854867</v>
      </c>
      <c r="BH1006" s="14">
        <v>0.15696979952704301</v>
      </c>
      <c r="BI1006" s="14">
        <v>0.13162465725936101</v>
      </c>
      <c r="BJ1006" s="14"/>
      <c r="BK1006" s="14">
        <v>6.4266099470978694E-2</v>
      </c>
      <c r="BL1006" s="14">
        <v>1.3981628488591399E-2</v>
      </c>
      <c r="BM1006" s="14">
        <v>0.13244926188480999</v>
      </c>
      <c r="BN1006" s="14">
        <v>0.27994949487933402</v>
      </c>
      <c r="BO1006" s="14"/>
      <c r="BP1006" s="14">
        <v>6.7466044466910499E-2</v>
      </c>
      <c r="BQ1006" s="14">
        <v>0.134200262057283</v>
      </c>
      <c r="BR1006" s="14">
        <v>0.192749519954376</v>
      </c>
      <c r="BS1006" s="14">
        <v>9.5932180876020207E-2</v>
      </c>
      <c r="BT1006" s="14">
        <v>0.12616824396130999</v>
      </c>
    </row>
    <row r="1007" spans="2:72" x14ac:dyDescent="0.35">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row>
    <row r="1008" spans="2:72" x14ac:dyDescent="0.35">
      <c r="B1008" s="6" t="s">
        <v>443</v>
      </c>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row>
    <row r="1009" spans="2:72" x14ac:dyDescent="0.35">
      <c r="B1009" s="21" t="s">
        <v>106</v>
      </c>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row>
    <row r="1010" spans="2:72" x14ac:dyDescent="0.35">
      <c r="B1010" t="s">
        <v>64</v>
      </c>
      <c r="C1010" s="14">
        <v>0.30066247801641599</v>
      </c>
      <c r="D1010" s="14">
        <v>0.35477289989474697</v>
      </c>
      <c r="E1010" s="14">
        <v>0.247714271921082</v>
      </c>
      <c r="F1010" s="14"/>
      <c r="G1010" s="14">
        <v>0.392830575858233</v>
      </c>
      <c r="H1010" s="14">
        <v>0.46749506714620098</v>
      </c>
      <c r="I1010" s="14">
        <v>0.36375418992935699</v>
      </c>
      <c r="J1010" s="14">
        <v>0.22964280121455</v>
      </c>
      <c r="K1010" s="14">
        <v>0.20123075578208</v>
      </c>
      <c r="L1010" s="14">
        <v>0.17681667706849899</v>
      </c>
      <c r="M1010" s="14"/>
      <c r="N1010" s="14">
        <v>0.44926617160812299</v>
      </c>
      <c r="O1010" s="14">
        <v>0.27604142596856701</v>
      </c>
      <c r="P1010" s="14">
        <v>0.26107057628858199</v>
      </c>
      <c r="Q1010" s="14">
        <v>0.20312683416271299</v>
      </c>
      <c r="R1010" s="14"/>
      <c r="S1010" s="14">
        <v>0.47539572031348498</v>
      </c>
      <c r="T1010" s="14">
        <v>0.25397987615496997</v>
      </c>
      <c r="U1010" s="14">
        <v>0.25773006313899399</v>
      </c>
      <c r="V1010" s="14">
        <v>0.243311103028578</v>
      </c>
      <c r="W1010" s="14">
        <v>0.23037271609029</v>
      </c>
      <c r="X1010" s="14">
        <v>0.30822909485057098</v>
      </c>
      <c r="Y1010" s="14">
        <v>0.21030258231579099</v>
      </c>
      <c r="Z1010" s="14">
        <v>0.27197124476908002</v>
      </c>
      <c r="AA1010" s="14">
        <v>0.29605899006289699</v>
      </c>
      <c r="AB1010" s="14">
        <v>0.384042857601883</v>
      </c>
      <c r="AC1010" s="14">
        <v>0.2259563171916</v>
      </c>
      <c r="AD1010" s="14">
        <v>0.285857976603552</v>
      </c>
      <c r="AE1010" s="14"/>
      <c r="AF1010" s="14">
        <v>0.100859401347446</v>
      </c>
      <c r="AG1010" s="14">
        <v>0.28024325219611101</v>
      </c>
      <c r="AH1010" s="14">
        <v>0.40614460123506702</v>
      </c>
      <c r="AI1010" s="14">
        <v>0.54679571312704101</v>
      </c>
      <c r="AJ1010" s="14">
        <v>0.64198920183976504</v>
      </c>
      <c r="AK1010" s="14"/>
      <c r="AL1010" s="14">
        <v>0.18351232786155</v>
      </c>
      <c r="AM1010" s="14">
        <v>0.22616090241609199</v>
      </c>
      <c r="AN1010" s="14">
        <v>0.193294447526034</v>
      </c>
      <c r="AO1010" s="14">
        <v>0.211303869973752</v>
      </c>
      <c r="AP1010" s="14">
        <v>0.25415448529658502</v>
      </c>
      <c r="AQ1010" s="14">
        <v>0.21335143690608699</v>
      </c>
      <c r="AR1010" s="14">
        <v>0.241136289092416</v>
      </c>
      <c r="AS1010" s="14">
        <v>0.29372788262890298</v>
      </c>
      <c r="AT1010" s="14">
        <v>0.27801571554475601</v>
      </c>
      <c r="AU1010" s="14">
        <v>0.30099446609781</v>
      </c>
      <c r="AV1010" s="14">
        <v>0.33780927626725599</v>
      </c>
      <c r="AW1010" s="14">
        <v>0.37039048578108302</v>
      </c>
      <c r="AX1010" s="14">
        <v>0.44448781620419803</v>
      </c>
      <c r="AY1010" s="14">
        <v>0.41945425678278597</v>
      </c>
      <c r="AZ1010" s="14">
        <v>0.51806602849674399</v>
      </c>
      <c r="BA1010" s="14">
        <v>0.61000924881547103</v>
      </c>
      <c r="BB1010" s="14"/>
      <c r="BC1010" s="14">
        <v>0.44277189057952498</v>
      </c>
      <c r="BD1010" s="14">
        <v>0.23838455197016001</v>
      </c>
      <c r="BE1010" s="14"/>
      <c r="BF1010" s="14">
        <v>0.37720814396779301</v>
      </c>
      <c r="BG1010" s="14">
        <v>0.27986311973932998</v>
      </c>
      <c r="BH1010" s="14">
        <v>0.28090051777053598</v>
      </c>
      <c r="BI1010" s="14">
        <v>0.22833973713268499</v>
      </c>
      <c r="BJ1010" s="14"/>
      <c r="BK1010" s="14">
        <v>0.46716343538377297</v>
      </c>
      <c r="BL1010" s="14">
        <v>0.40541218424222297</v>
      </c>
      <c r="BM1010" s="14">
        <v>0.26101013601538497</v>
      </c>
      <c r="BN1010" s="14">
        <v>9.6340122531549499E-2</v>
      </c>
      <c r="BO1010" s="14"/>
      <c r="BP1010" s="14">
        <v>0.348942901814835</v>
      </c>
      <c r="BQ1010" s="14">
        <v>0.25964816186933898</v>
      </c>
      <c r="BR1010" s="14">
        <v>0.18589318475965799</v>
      </c>
      <c r="BS1010" s="14">
        <v>0.46354800458852902</v>
      </c>
      <c r="BT1010" s="14">
        <v>0.17547379970728699</v>
      </c>
    </row>
    <row r="1011" spans="2:72" x14ac:dyDescent="0.35">
      <c r="B1011" t="s">
        <v>65</v>
      </c>
      <c r="C1011" s="14">
        <v>0.66700459546240898</v>
      </c>
      <c r="D1011" s="14">
        <v>0.61418121059466901</v>
      </c>
      <c r="E1011" s="14">
        <v>0.71855349671496005</v>
      </c>
      <c r="F1011" s="14"/>
      <c r="G1011" s="14">
        <v>0.55665892999552502</v>
      </c>
      <c r="H1011" s="14">
        <v>0.48521754545727303</v>
      </c>
      <c r="I1011" s="14">
        <v>0.59365152111445796</v>
      </c>
      <c r="J1011" s="14">
        <v>0.74325523219235301</v>
      </c>
      <c r="K1011" s="14">
        <v>0.78026939540805595</v>
      </c>
      <c r="L1011" s="14">
        <v>0.80989365204962205</v>
      </c>
      <c r="M1011" s="14"/>
      <c r="N1011" s="14">
        <v>0.53267135539518995</v>
      </c>
      <c r="O1011" s="14">
        <v>0.69791478496861403</v>
      </c>
      <c r="P1011" s="14">
        <v>0.70881515040005105</v>
      </c>
      <c r="Q1011" s="14">
        <v>0.74012316848017501</v>
      </c>
      <c r="R1011" s="14"/>
      <c r="S1011" s="14">
        <v>0.48984239156023202</v>
      </c>
      <c r="T1011" s="14">
        <v>0.71443550171737003</v>
      </c>
      <c r="U1011" s="14">
        <v>0.71609640552085196</v>
      </c>
      <c r="V1011" s="14">
        <v>0.72930453998797995</v>
      </c>
      <c r="W1011" s="14">
        <v>0.73154041145481496</v>
      </c>
      <c r="X1011" s="14">
        <v>0.64990052638332096</v>
      </c>
      <c r="Y1011" s="14">
        <v>0.75248869096124105</v>
      </c>
      <c r="Z1011" s="14">
        <v>0.70625449884444602</v>
      </c>
      <c r="AA1011" s="14">
        <v>0.67667376369213195</v>
      </c>
      <c r="AB1011" s="14">
        <v>0.584292900852177</v>
      </c>
      <c r="AC1011" s="14">
        <v>0.74868876203635204</v>
      </c>
      <c r="AD1011" s="14">
        <v>0.66733483210745703</v>
      </c>
      <c r="AE1011" s="14"/>
      <c r="AF1011" s="14">
        <v>0.86203649527162496</v>
      </c>
      <c r="AG1011" s="14">
        <v>0.69562457828639801</v>
      </c>
      <c r="AH1011" s="14">
        <v>0.56583102831147503</v>
      </c>
      <c r="AI1011" s="14">
        <v>0.41749888625036602</v>
      </c>
      <c r="AJ1011" s="14">
        <v>0.31796981523286499</v>
      </c>
      <c r="AK1011" s="14"/>
      <c r="AL1011" s="14">
        <v>0.67353314354102201</v>
      </c>
      <c r="AM1011" s="14">
        <v>0.69297812626220301</v>
      </c>
      <c r="AN1011" s="14">
        <v>0.76326536011559998</v>
      </c>
      <c r="AO1011" s="14">
        <v>0.74342480157858404</v>
      </c>
      <c r="AP1011" s="14">
        <v>0.71229150528796403</v>
      </c>
      <c r="AQ1011" s="14">
        <v>0.75672080254081897</v>
      </c>
      <c r="AR1011" s="14">
        <v>0.73529696103490205</v>
      </c>
      <c r="AS1011" s="14">
        <v>0.67809674592307501</v>
      </c>
      <c r="AT1011" s="14">
        <v>0.68806123254490204</v>
      </c>
      <c r="AU1011" s="14">
        <v>0.67805559278764105</v>
      </c>
      <c r="AV1011" s="14">
        <v>0.63706369547199304</v>
      </c>
      <c r="AW1011" s="14">
        <v>0.59905183191075395</v>
      </c>
      <c r="AX1011" s="14">
        <v>0.54675925221094401</v>
      </c>
      <c r="AY1011" s="14">
        <v>0.55952413380780397</v>
      </c>
      <c r="AZ1011" s="14">
        <v>0.477689072997321</v>
      </c>
      <c r="BA1011" s="14">
        <v>0.37364534627218499</v>
      </c>
      <c r="BB1011" s="14"/>
      <c r="BC1011" s="14">
        <v>0.525986637782341</v>
      </c>
      <c r="BD1011" s="14">
        <v>0.72880420311115102</v>
      </c>
      <c r="BE1011" s="14"/>
      <c r="BF1011" s="14">
        <v>0.61296583359768297</v>
      </c>
      <c r="BG1011" s="14">
        <v>0.701594579985516</v>
      </c>
      <c r="BH1011" s="14">
        <v>0.67576070144634104</v>
      </c>
      <c r="BI1011" s="14">
        <v>0.67738065790991198</v>
      </c>
      <c r="BJ1011" s="14"/>
      <c r="BK1011" s="14">
        <v>0.52119073107215197</v>
      </c>
      <c r="BL1011" s="14">
        <v>0.58414170816216804</v>
      </c>
      <c r="BM1011" s="14">
        <v>0.71048305757656705</v>
      </c>
      <c r="BN1011" s="14">
        <v>0.82402874874526599</v>
      </c>
      <c r="BO1011" s="14"/>
      <c r="BP1011" s="14">
        <v>0.61508838741893301</v>
      </c>
      <c r="BQ1011" s="14">
        <v>0.71527254789338901</v>
      </c>
      <c r="BR1011" s="14">
        <v>0.80471142846560995</v>
      </c>
      <c r="BS1011" s="14">
        <v>0.52106652099356598</v>
      </c>
      <c r="BT1011" s="14">
        <v>0.76616402235885295</v>
      </c>
    </row>
    <row r="1012" spans="2:72" x14ac:dyDescent="0.35">
      <c r="B1012" t="s">
        <v>102</v>
      </c>
      <c r="C1012" s="14">
        <v>3.2332926521174699E-2</v>
      </c>
      <c r="D1012" s="14">
        <v>3.1045889510583999E-2</v>
      </c>
      <c r="E1012" s="14">
        <v>3.3732231363958101E-2</v>
      </c>
      <c r="F1012" s="14"/>
      <c r="G1012" s="14">
        <v>5.0510494146242702E-2</v>
      </c>
      <c r="H1012" s="14">
        <v>4.7287387396526499E-2</v>
      </c>
      <c r="I1012" s="14">
        <v>4.2594288956185097E-2</v>
      </c>
      <c r="J1012" s="14">
        <v>2.7101966593096799E-2</v>
      </c>
      <c r="K1012" s="14">
        <v>1.8499848809864699E-2</v>
      </c>
      <c r="L1012" s="14">
        <v>1.32896708818792E-2</v>
      </c>
      <c r="M1012" s="14"/>
      <c r="N1012" s="14">
        <v>1.8062472996687E-2</v>
      </c>
      <c r="O1012" s="14">
        <v>2.6043789062819001E-2</v>
      </c>
      <c r="P1012" s="14">
        <v>3.0114273311366801E-2</v>
      </c>
      <c r="Q1012" s="14">
        <v>5.6749997357112898E-2</v>
      </c>
      <c r="R1012" s="14"/>
      <c r="S1012" s="14">
        <v>3.4761888126283003E-2</v>
      </c>
      <c r="T1012" s="14">
        <v>3.1584622127660202E-2</v>
      </c>
      <c r="U1012" s="14">
        <v>2.61735313401536E-2</v>
      </c>
      <c r="V1012" s="14">
        <v>2.7384356983442899E-2</v>
      </c>
      <c r="W1012" s="14">
        <v>3.8086872454894602E-2</v>
      </c>
      <c r="X1012" s="14">
        <v>4.18703787661086E-2</v>
      </c>
      <c r="Y1012" s="14">
        <v>3.7208726722967898E-2</v>
      </c>
      <c r="Z1012" s="14">
        <v>2.1774256386473199E-2</v>
      </c>
      <c r="AA1012" s="14">
        <v>2.72672462449709E-2</v>
      </c>
      <c r="AB1012" s="14">
        <v>3.1664241545939803E-2</v>
      </c>
      <c r="AC1012" s="14">
        <v>2.5354920772047599E-2</v>
      </c>
      <c r="AD1012" s="14">
        <v>4.6807191288991197E-2</v>
      </c>
      <c r="AE1012" s="14"/>
      <c r="AF1012" s="14">
        <v>3.7104103380928899E-2</v>
      </c>
      <c r="AG1012" s="14">
        <v>2.4132169517491399E-2</v>
      </c>
      <c r="AH1012" s="14">
        <v>2.8024370453457698E-2</v>
      </c>
      <c r="AI1012" s="14">
        <v>3.5705400622592101E-2</v>
      </c>
      <c r="AJ1012" s="14">
        <v>4.0040982927369899E-2</v>
      </c>
      <c r="AK1012" s="14"/>
      <c r="AL1012" s="14">
        <v>0.14295452859742799</v>
      </c>
      <c r="AM1012" s="14">
        <v>8.0860971321705305E-2</v>
      </c>
      <c r="AN1012" s="14">
        <v>4.3440192358365902E-2</v>
      </c>
      <c r="AO1012" s="14">
        <v>4.5271328447663899E-2</v>
      </c>
      <c r="AP1012" s="14">
        <v>3.3554009415450503E-2</v>
      </c>
      <c r="AQ1012" s="14">
        <v>2.9927760553094099E-2</v>
      </c>
      <c r="AR1012" s="14">
        <v>2.3566749872681501E-2</v>
      </c>
      <c r="AS1012" s="14">
        <v>2.8175371448021801E-2</v>
      </c>
      <c r="AT1012" s="14">
        <v>3.3923051910341999E-2</v>
      </c>
      <c r="AU1012" s="14">
        <v>2.0949941114548998E-2</v>
      </c>
      <c r="AV1012" s="14">
        <v>2.51270282607516E-2</v>
      </c>
      <c r="AW1012" s="14">
        <v>3.0557682308162901E-2</v>
      </c>
      <c r="AX1012" s="14">
        <v>8.7529315848575307E-3</v>
      </c>
      <c r="AY1012" s="14">
        <v>2.1021609409409499E-2</v>
      </c>
      <c r="AZ1012" s="14">
        <v>4.2448985059350096E-3</v>
      </c>
      <c r="BA1012" s="14">
        <v>1.63454049123441E-2</v>
      </c>
      <c r="BB1012" s="14"/>
      <c r="BC1012" s="14">
        <v>3.1241471638135E-2</v>
      </c>
      <c r="BD1012" s="14">
        <v>3.2811244918688198E-2</v>
      </c>
      <c r="BE1012" s="14"/>
      <c r="BF1012" s="14">
        <v>9.8260224345239396E-3</v>
      </c>
      <c r="BG1012" s="14">
        <v>1.8542300275154099E-2</v>
      </c>
      <c r="BH1012" s="14">
        <v>4.3338780783122699E-2</v>
      </c>
      <c r="BI1012" s="14">
        <v>9.4279604957403396E-2</v>
      </c>
      <c r="BJ1012" s="14"/>
      <c r="BK1012" s="14">
        <v>1.1645833544074899E-2</v>
      </c>
      <c r="BL1012" s="14">
        <v>1.04461075956083E-2</v>
      </c>
      <c r="BM1012" s="14">
        <v>2.8506806408048101E-2</v>
      </c>
      <c r="BN1012" s="14">
        <v>7.96311287231843E-2</v>
      </c>
      <c r="BO1012" s="14"/>
      <c r="BP1012" s="14">
        <v>3.5968710766231898E-2</v>
      </c>
      <c r="BQ1012" s="14">
        <v>2.50792902372718E-2</v>
      </c>
      <c r="BR1012" s="14">
        <v>9.3953867747324903E-3</v>
      </c>
      <c r="BS1012" s="14">
        <v>1.53854744179056E-2</v>
      </c>
      <c r="BT1012" s="14">
        <v>5.8362177933859602E-2</v>
      </c>
    </row>
    <row r="1013" spans="2:72" x14ac:dyDescent="0.35">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row>
    <row r="1014" spans="2:72" x14ac:dyDescent="0.35">
      <c r="B1014" s="6" t="s">
        <v>446</v>
      </c>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row>
    <row r="1015" spans="2:72" x14ac:dyDescent="0.35">
      <c r="B1015" s="21" t="s">
        <v>447</v>
      </c>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row>
    <row r="1016" spans="2:72" x14ac:dyDescent="0.35">
      <c r="B1016" t="s">
        <v>444</v>
      </c>
      <c r="C1016" s="14">
        <v>0.34444736864190201</v>
      </c>
      <c r="D1016" s="14">
        <v>0.35723872210604202</v>
      </c>
      <c r="E1016" s="14">
        <v>0.32668624545144498</v>
      </c>
      <c r="F1016" s="14"/>
      <c r="G1016" s="14">
        <v>0.36651469737381598</v>
      </c>
      <c r="H1016" s="14">
        <v>0.38616627100677497</v>
      </c>
      <c r="I1016" s="14">
        <v>0.36097591768170501</v>
      </c>
      <c r="J1016" s="14">
        <v>0.293020706116635</v>
      </c>
      <c r="K1016" s="14">
        <v>0.27370266466193099</v>
      </c>
      <c r="L1016" s="14">
        <v>0.30273834144504602</v>
      </c>
      <c r="M1016" s="14"/>
      <c r="N1016" s="14">
        <v>0.42798410123563602</v>
      </c>
      <c r="O1016" s="14">
        <v>0.29562010258369098</v>
      </c>
      <c r="P1016" s="14">
        <v>0.32526458867109098</v>
      </c>
      <c r="Q1016" s="14">
        <v>0.23634492290332801</v>
      </c>
      <c r="R1016" s="14"/>
      <c r="S1016" s="14">
        <v>0.45228806851250902</v>
      </c>
      <c r="T1016" s="14">
        <v>0.30024282030397198</v>
      </c>
      <c r="U1016" s="14">
        <v>0.28755518389754697</v>
      </c>
      <c r="V1016" s="14">
        <v>0.32150554031591499</v>
      </c>
      <c r="W1016" s="14">
        <v>0.314437490163892</v>
      </c>
      <c r="X1016" s="14">
        <v>0.37904042260359599</v>
      </c>
      <c r="Y1016" s="14">
        <v>0.23404090774960501</v>
      </c>
      <c r="Z1016" s="14">
        <v>0.33447260434132198</v>
      </c>
      <c r="AA1016" s="14">
        <v>0.31676102019820201</v>
      </c>
      <c r="AB1016" s="14">
        <v>0.29283847806947799</v>
      </c>
      <c r="AC1016" s="14">
        <v>0.34279765936918299</v>
      </c>
      <c r="AD1016" s="14">
        <v>0.36235140395201199</v>
      </c>
      <c r="AE1016" s="14"/>
      <c r="AF1016" s="14">
        <v>0.24230186154102101</v>
      </c>
      <c r="AG1016" s="14">
        <v>0.26399057230790102</v>
      </c>
      <c r="AH1016" s="14">
        <v>0.36228556890177599</v>
      </c>
      <c r="AI1016" s="14">
        <v>0.42928916072810702</v>
      </c>
      <c r="AJ1016" s="14">
        <v>0.55793237868877499</v>
      </c>
      <c r="AK1016" s="14"/>
      <c r="AL1016" s="14">
        <v>0.19081132359854999</v>
      </c>
      <c r="AM1016" s="14">
        <v>0.20998019211493099</v>
      </c>
      <c r="AN1016" s="14">
        <v>0.26313128357332</v>
      </c>
      <c r="AO1016" s="14">
        <v>0.18008614190546801</v>
      </c>
      <c r="AP1016" s="14">
        <v>0.28099164010642103</v>
      </c>
      <c r="AQ1016" s="14">
        <v>0.30429618696664901</v>
      </c>
      <c r="AR1016" s="14">
        <v>0.28314961850770398</v>
      </c>
      <c r="AS1016" s="14">
        <v>0.34050614059039702</v>
      </c>
      <c r="AT1016" s="14">
        <v>0.31495641581200701</v>
      </c>
      <c r="AU1016" s="14">
        <v>0.393344939669723</v>
      </c>
      <c r="AV1016" s="14">
        <v>0.33993275210801399</v>
      </c>
      <c r="AW1016" s="14">
        <v>0.34719509280803401</v>
      </c>
      <c r="AX1016" s="14">
        <v>0.34187988923666301</v>
      </c>
      <c r="AY1016" s="14">
        <v>0.505966137405231</v>
      </c>
      <c r="AZ1016" s="14">
        <v>0.47246320554638399</v>
      </c>
      <c r="BA1016" s="14">
        <v>0.50059583612986103</v>
      </c>
      <c r="BB1016" s="14"/>
      <c r="BC1016" s="14">
        <v>0.40044329590153799</v>
      </c>
      <c r="BD1016" s="14">
        <v>0.29886785660888598</v>
      </c>
      <c r="BE1016" s="14"/>
      <c r="BF1016" s="14">
        <v>0.40608551336498999</v>
      </c>
      <c r="BG1016" s="14">
        <v>0.32499300000664599</v>
      </c>
      <c r="BH1016" s="14">
        <v>0.32215494771841802</v>
      </c>
      <c r="BI1016" s="14">
        <v>0.24069824879347601</v>
      </c>
      <c r="BJ1016" s="14"/>
      <c r="BK1016" s="14">
        <v>0.43169105898156301</v>
      </c>
      <c r="BL1016" s="14">
        <v>0.348706572275712</v>
      </c>
      <c r="BM1016" s="14">
        <v>0.27108543103989002</v>
      </c>
      <c r="BN1016" s="14">
        <v>0.19849458341627299</v>
      </c>
      <c r="BO1016" s="14"/>
      <c r="BP1016" s="14">
        <v>0.33403835865109599</v>
      </c>
      <c r="BQ1016" s="14">
        <v>0.222663529483728</v>
      </c>
      <c r="BR1016" s="14">
        <v>0.28844064148412601</v>
      </c>
      <c r="BS1016" s="14">
        <v>0.45265771990703502</v>
      </c>
      <c r="BT1016" s="14">
        <v>0.228084326323232</v>
      </c>
    </row>
    <row r="1017" spans="2:72" x14ac:dyDescent="0.35">
      <c r="B1017" t="s">
        <v>437</v>
      </c>
      <c r="C1017" s="14">
        <v>0.36629752680774702</v>
      </c>
      <c r="D1017" s="14">
        <v>0.37956201001381001</v>
      </c>
      <c r="E1017" s="14">
        <v>0.34893707211477698</v>
      </c>
      <c r="F1017" s="14"/>
      <c r="G1017" s="14">
        <v>0.40462874389241399</v>
      </c>
      <c r="H1017" s="14">
        <v>0.40329633794119002</v>
      </c>
      <c r="I1017" s="14">
        <v>0.37194317004092697</v>
      </c>
      <c r="J1017" s="14">
        <v>0.30753753149216101</v>
      </c>
      <c r="K1017" s="14">
        <v>0.30305693603825201</v>
      </c>
      <c r="L1017" s="14">
        <v>0.33104369425086899</v>
      </c>
      <c r="M1017" s="14"/>
      <c r="N1017" s="14">
        <v>0.36971741104960898</v>
      </c>
      <c r="O1017" s="14">
        <v>0.374801197122618</v>
      </c>
      <c r="P1017" s="14">
        <v>0.35451098863604102</v>
      </c>
      <c r="Q1017" s="14">
        <v>0.35812817163002297</v>
      </c>
      <c r="R1017" s="14"/>
      <c r="S1017" s="14">
        <v>0.35905608087322899</v>
      </c>
      <c r="T1017" s="14">
        <v>0.38781796989467598</v>
      </c>
      <c r="U1017" s="14">
        <v>0.39730919921692098</v>
      </c>
      <c r="V1017" s="14">
        <v>0.353645356742329</v>
      </c>
      <c r="W1017" s="14">
        <v>0.35601385225823101</v>
      </c>
      <c r="X1017" s="14">
        <v>0.324857896803042</v>
      </c>
      <c r="Y1017" s="14">
        <v>0.37479010685758302</v>
      </c>
      <c r="Z1017" s="14">
        <v>0.32291701804957001</v>
      </c>
      <c r="AA1017" s="14">
        <v>0.378851606635903</v>
      </c>
      <c r="AB1017" s="14">
        <v>0.418614752939793</v>
      </c>
      <c r="AC1017" s="14">
        <v>0.30551124671839303</v>
      </c>
      <c r="AD1017" s="14">
        <v>0.31049058107793298</v>
      </c>
      <c r="AE1017" s="14"/>
      <c r="AF1017" s="14">
        <v>0.351396593783383</v>
      </c>
      <c r="AG1017" s="14">
        <v>0.340145423932111</v>
      </c>
      <c r="AH1017" s="14">
        <v>0.37112457950830702</v>
      </c>
      <c r="AI1017" s="14">
        <v>0.38185021611138997</v>
      </c>
      <c r="AJ1017" s="14">
        <v>0.34935890492885402</v>
      </c>
      <c r="AK1017" s="14"/>
      <c r="AL1017" s="14">
        <v>0.27308686132823101</v>
      </c>
      <c r="AM1017" s="14">
        <v>0.310466943171464</v>
      </c>
      <c r="AN1017" s="14">
        <v>0.35780920974721803</v>
      </c>
      <c r="AO1017" s="14">
        <v>0.41135221621957002</v>
      </c>
      <c r="AP1017" s="14">
        <v>0.39191221047147401</v>
      </c>
      <c r="AQ1017" s="14">
        <v>0.33407141683963198</v>
      </c>
      <c r="AR1017" s="14">
        <v>0.42154130080401597</v>
      </c>
      <c r="AS1017" s="14">
        <v>0.31864189017035399</v>
      </c>
      <c r="AT1017" s="14">
        <v>0.42445382449296698</v>
      </c>
      <c r="AU1017" s="14">
        <v>0.31340897480211299</v>
      </c>
      <c r="AV1017" s="14">
        <v>0.41627454961357402</v>
      </c>
      <c r="AW1017" s="14">
        <v>0.38439130946025701</v>
      </c>
      <c r="AX1017" s="14">
        <v>0.37305310548110199</v>
      </c>
      <c r="AY1017" s="14">
        <v>0.28677459047408299</v>
      </c>
      <c r="AZ1017" s="14">
        <v>0.32060701415193699</v>
      </c>
      <c r="BA1017" s="14">
        <v>0.37995442930170398</v>
      </c>
      <c r="BB1017" s="14"/>
      <c r="BC1017" s="14">
        <v>0.40432304142917802</v>
      </c>
      <c r="BD1017" s="14">
        <v>0.33534555429708801</v>
      </c>
      <c r="BE1017" s="14"/>
      <c r="BF1017" s="14">
        <v>0.32005342478064702</v>
      </c>
      <c r="BG1017" s="14">
        <v>0.39770556308480998</v>
      </c>
      <c r="BH1017" s="14">
        <v>0.38118553405054501</v>
      </c>
      <c r="BI1017" s="14">
        <v>0.39587197582440697</v>
      </c>
      <c r="BJ1017" s="14"/>
      <c r="BK1017" s="14">
        <v>0.31651816983856401</v>
      </c>
      <c r="BL1017" s="14">
        <v>0.37336283226811201</v>
      </c>
      <c r="BM1017" s="14">
        <v>0.432965157333006</v>
      </c>
      <c r="BN1017" s="14">
        <v>0.30550082698593001</v>
      </c>
      <c r="BO1017" s="14"/>
      <c r="BP1017" s="14">
        <v>0.41512065518151597</v>
      </c>
      <c r="BQ1017" s="14">
        <v>0.33751445728988999</v>
      </c>
      <c r="BR1017" s="14">
        <v>0.31118244325747402</v>
      </c>
      <c r="BS1017" s="14">
        <v>0.36841206937683402</v>
      </c>
      <c r="BT1017" s="14">
        <v>0.325315572730075</v>
      </c>
    </row>
    <row r="1018" spans="2:72" x14ac:dyDescent="0.35">
      <c r="B1018" t="s">
        <v>438</v>
      </c>
      <c r="C1018" s="14">
        <v>0.15463556046902599</v>
      </c>
      <c r="D1018" s="14">
        <v>0.14050872608054099</v>
      </c>
      <c r="E1018" s="14">
        <v>0.174306192854284</v>
      </c>
      <c r="F1018" s="14"/>
      <c r="G1018" s="14">
        <v>0.137765011304326</v>
      </c>
      <c r="H1018" s="14">
        <v>0.12998764618178499</v>
      </c>
      <c r="I1018" s="14">
        <v>0.14690627701495301</v>
      </c>
      <c r="J1018" s="14">
        <v>0.192116373056364</v>
      </c>
      <c r="K1018" s="14">
        <v>0.20928098563696201</v>
      </c>
      <c r="L1018" s="14">
        <v>0.16422155390401</v>
      </c>
      <c r="M1018" s="14"/>
      <c r="N1018" s="14">
        <v>0.115792626229478</v>
      </c>
      <c r="O1018" s="14">
        <v>0.18611075893415299</v>
      </c>
      <c r="P1018" s="14">
        <v>0.16095571870963499</v>
      </c>
      <c r="Q1018" s="14">
        <v>0.19741790017369201</v>
      </c>
      <c r="R1018" s="14"/>
      <c r="S1018" s="14">
        <v>0.113260147643395</v>
      </c>
      <c r="T1018" s="14">
        <v>0.15687878600127</v>
      </c>
      <c r="U1018" s="14">
        <v>0.11523032461687099</v>
      </c>
      <c r="V1018" s="14">
        <v>0.143401233250252</v>
      </c>
      <c r="W1018" s="14">
        <v>0.13249972843127</v>
      </c>
      <c r="X1018" s="14">
        <v>0.21136785208050601</v>
      </c>
      <c r="Y1018" s="14">
        <v>0.22815708793592099</v>
      </c>
      <c r="Z1018" s="14">
        <v>0.21871594945794301</v>
      </c>
      <c r="AA1018" s="14">
        <v>0.14073875262094501</v>
      </c>
      <c r="AB1018" s="14">
        <v>0.16637096153452899</v>
      </c>
      <c r="AC1018" s="14">
        <v>0.15734974426961301</v>
      </c>
      <c r="AD1018" s="14">
        <v>0.225061902406404</v>
      </c>
      <c r="AE1018" s="14"/>
      <c r="AF1018" s="14">
        <v>0.14441040636316099</v>
      </c>
      <c r="AG1018" s="14">
        <v>0.18235536258240301</v>
      </c>
      <c r="AH1018" s="14">
        <v>0.16416885741446199</v>
      </c>
      <c r="AI1018" s="14">
        <v>0.120697332308255</v>
      </c>
      <c r="AJ1018" s="14">
        <v>5.2045522461505497E-2</v>
      </c>
      <c r="AK1018" s="14"/>
      <c r="AL1018" s="14">
        <v>0.20008677204188099</v>
      </c>
      <c r="AM1018" s="14">
        <v>0.24378060615550701</v>
      </c>
      <c r="AN1018" s="14">
        <v>0.20668754574520301</v>
      </c>
      <c r="AO1018" s="14">
        <v>0.23246628407022699</v>
      </c>
      <c r="AP1018" s="14">
        <v>0.14420612186357701</v>
      </c>
      <c r="AQ1018" s="14">
        <v>0.17438445543732101</v>
      </c>
      <c r="AR1018" s="14">
        <v>0.16254764275457201</v>
      </c>
      <c r="AS1018" s="14">
        <v>0.172964751718966</v>
      </c>
      <c r="AT1018" s="14">
        <v>0.12742196565799299</v>
      </c>
      <c r="AU1018" s="14">
        <v>0.18456296897104199</v>
      </c>
      <c r="AV1018" s="14">
        <v>0.139354594878973</v>
      </c>
      <c r="AW1018" s="14">
        <v>0.160562107763497</v>
      </c>
      <c r="AX1018" s="14">
        <v>0.12743862733219899</v>
      </c>
      <c r="AY1018" s="14">
        <v>0.16029982745693799</v>
      </c>
      <c r="AZ1018" s="14">
        <v>0.13920436632710001</v>
      </c>
      <c r="BA1018" s="14">
        <v>7.85375539388488E-2</v>
      </c>
      <c r="BB1018" s="14"/>
      <c r="BC1018" s="14">
        <v>0.12704563563353399</v>
      </c>
      <c r="BD1018" s="14">
        <v>0.17709318145275499</v>
      </c>
      <c r="BE1018" s="14"/>
      <c r="BF1018" s="14">
        <v>0.14346972747075501</v>
      </c>
      <c r="BG1018" s="14">
        <v>0.13964342190335299</v>
      </c>
      <c r="BH1018" s="14">
        <v>0.17762114689778499</v>
      </c>
      <c r="BI1018" s="14">
        <v>0.18550556141202401</v>
      </c>
      <c r="BJ1018" s="14"/>
      <c r="BK1018" s="14">
        <v>0.15007020768624099</v>
      </c>
      <c r="BL1018" s="14">
        <v>0.15086719516570701</v>
      </c>
      <c r="BM1018" s="14">
        <v>0.171942413095622</v>
      </c>
      <c r="BN1018" s="14">
        <v>0.115498435401791</v>
      </c>
      <c r="BO1018" s="14"/>
      <c r="BP1018" s="14">
        <v>0.16840539675436</v>
      </c>
      <c r="BQ1018" s="14">
        <v>0.21818707407259699</v>
      </c>
      <c r="BR1018" s="14">
        <v>0.155556361391048</v>
      </c>
      <c r="BS1018" s="14">
        <v>0.112118444088266</v>
      </c>
      <c r="BT1018" s="14">
        <v>0.17796390060506401</v>
      </c>
    </row>
    <row r="1019" spans="2:72" x14ac:dyDescent="0.35">
      <c r="B1019" t="s">
        <v>445</v>
      </c>
      <c r="C1019" s="14">
        <v>7.7083302606936299E-2</v>
      </c>
      <c r="D1019" s="14">
        <v>7.3974065442057702E-2</v>
      </c>
      <c r="E1019" s="14">
        <v>7.9863928044827406E-2</v>
      </c>
      <c r="F1019" s="14"/>
      <c r="G1019" s="14">
        <v>3.95922039360522E-2</v>
      </c>
      <c r="H1019" s="14">
        <v>4.8845425370255602E-2</v>
      </c>
      <c r="I1019" s="14">
        <v>6.75646140602848E-2</v>
      </c>
      <c r="J1019" s="14">
        <v>0.131012135545921</v>
      </c>
      <c r="K1019" s="14">
        <v>0.13291747936078999</v>
      </c>
      <c r="L1019" s="14">
        <v>0.109492366153943</v>
      </c>
      <c r="M1019" s="14"/>
      <c r="N1019" s="14">
        <v>4.8261999195468197E-2</v>
      </c>
      <c r="O1019" s="14">
        <v>9.2886572168142195E-2</v>
      </c>
      <c r="P1019" s="14">
        <v>7.9081937974013597E-2</v>
      </c>
      <c r="Q1019" s="14">
        <v>0.12215958109604801</v>
      </c>
      <c r="R1019" s="14"/>
      <c r="S1019" s="14">
        <v>5.1618704911648099E-2</v>
      </c>
      <c r="T1019" s="14">
        <v>8.3135501202943093E-2</v>
      </c>
      <c r="U1019" s="14">
        <v>0.102352274329256</v>
      </c>
      <c r="V1019" s="14">
        <v>9.4146143115879696E-2</v>
      </c>
      <c r="W1019" s="14">
        <v>0.104689087530471</v>
      </c>
      <c r="X1019" s="14">
        <v>5.5472019929743599E-2</v>
      </c>
      <c r="Y1019" s="14">
        <v>8.4160222114748107E-2</v>
      </c>
      <c r="Z1019" s="14">
        <v>4.7943973718772098E-2</v>
      </c>
      <c r="AA1019" s="14">
        <v>9.7850421413913299E-2</v>
      </c>
      <c r="AB1019" s="14">
        <v>7.8307101629303905E-2</v>
      </c>
      <c r="AC1019" s="14">
        <v>0.10989614315373999</v>
      </c>
      <c r="AD1019" s="14">
        <v>6.1159693537648802E-2</v>
      </c>
      <c r="AE1019" s="14"/>
      <c r="AF1019" s="14">
        <v>0.13126210404981301</v>
      </c>
      <c r="AG1019" s="14">
        <v>0.13105519565458401</v>
      </c>
      <c r="AH1019" s="14">
        <v>5.8038007190105802E-2</v>
      </c>
      <c r="AI1019" s="14">
        <v>4.2561355050036102E-2</v>
      </c>
      <c r="AJ1019" s="14">
        <v>2.9865013180741001E-2</v>
      </c>
      <c r="AK1019" s="14"/>
      <c r="AL1019" s="14">
        <v>6.8553526219454902E-2</v>
      </c>
      <c r="AM1019" s="14">
        <v>0.14280780937979001</v>
      </c>
      <c r="AN1019" s="14">
        <v>9.5200272169394196E-2</v>
      </c>
      <c r="AO1019" s="14">
        <v>0.13150828358872901</v>
      </c>
      <c r="AP1019" s="14">
        <v>8.8784806406750696E-2</v>
      </c>
      <c r="AQ1019" s="14">
        <v>0.11091182949018399</v>
      </c>
      <c r="AR1019" s="14">
        <v>8.9199608558259702E-2</v>
      </c>
      <c r="AS1019" s="14">
        <v>9.9560950401951398E-2</v>
      </c>
      <c r="AT1019" s="14">
        <v>6.57935085994103E-2</v>
      </c>
      <c r="AU1019" s="14">
        <v>6.2675308266802093E-2</v>
      </c>
      <c r="AV1019" s="14">
        <v>5.9953971359470497E-2</v>
      </c>
      <c r="AW1019" s="14">
        <v>7.2910956297966706E-2</v>
      </c>
      <c r="AX1019" s="14">
        <v>8.3781783576259705E-2</v>
      </c>
      <c r="AY1019" s="14">
        <v>3.5607657001306803E-2</v>
      </c>
      <c r="AZ1019" s="14">
        <v>3.7550781742570101E-2</v>
      </c>
      <c r="BA1019" s="14">
        <v>2.1644806699846399E-2</v>
      </c>
      <c r="BB1019" s="14"/>
      <c r="BC1019" s="14">
        <v>3.8896738283688399E-2</v>
      </c>
      <c r="BD1019" s="14">
        <v>0.108166366201915</v>
      </c>
      <c r="BE1019" s="14"/>
      <c r="BF1019" s="14">
        <v>8.8323046068771296E-2</v>
      </c>
      <c r="BG1019" s="14">
        <v>8.0991460865954004E-2</v>
      </c>
      <c r="BH1019" s="14">
        <v>6.3137917286769096E-2</v>
      </c>
      <c r="BI1019" s="14">
        <v>5.8766391586476702E-2</v>
      </c>
      <c r="BJ1019" s="14"/>
      <c r="BK1019" s="14">
        <v>5.8487075796962003E-2</v>
      </c>
      <c r="BL1019" s="14">
        <v>0.103326957740015</v>
      </c>
      <c r="BM1019" s="14">
        <v>6.5358720543980897E-2</v>
      </c>
      <c r="BN1019" s="14">
        <v>0.13113925729894499</v>
      </c>
      <c r="BO1019" s="14"/>
      <c r="BP1019" s="14">
        <v>4.3806509995253901E-2</v>
      </c>
      <c r="BQ1019" s="14">
        <v>0.15106551763995299</v>
      </c>
      <c r="BR1019" s="14">
        <v>0.15477562272971801</v>
      </c>
      <c r="BS1019" s="14">
        <v>4.6242420223330298E-2</v>
      </c>
      <c r="BT1019" s="14">
        <v>0.1120008667348</v>
      </c>
    </row>
    <row r="1020" spans="2:72" x14ac:dyDescent="0.35">
      <c r="B1020" t="s">
        <v>102</v>
      </c>
      <c r="C1020" s="14">
        <v>5.7536241474388003E-2</v>
      </c>
      <c r="D1020" s="14">
        <v>4.8716476357549998E-2</v>
      </c>
      <c r="E1020" s="14">
        <v>7.0206561534666506E-2</v>
      </c>
      <c r="F1020" s="14"/>
      <c r="G1020" s="14">
        <v>5.1499343493391303E-2</v>
      </c>
      <c r="H1020" s="14">
        <v>3.1704319499994103E-2</v>
      </c>
      <c r="I1020" s="14">
        <v>5.2610021202130298E-2</v>
      </c>
      <c r="J1020" s="14">
        <v>7.63132537889194E-2</v>
      </c>
      <c r="K1020" s="14">
        <v>8.1041934302064494E-2</v>
      </c>
      <c r="L1020" s="14">
        <v>9.2504044246131706E-2</v>
      </c>
      <c r="M1020" s="14"/>
      <c r="N1020" s="14">
        <v>3.8243862289808798E-2</v>
      </c>
      <c r="O1020" s="14">
        <v>5.0581369191395401E-2</v>
      </c>
      <c r="P1020" s="14">
        <v>8.0186766009219507E-2</v>
      </c>
      <c r="Q1020" s="14">
        <v>8.5949424196908999E-2</v>
      </c>
      <c r="R1020" s="14"/>
      <c r="S1020" s="14">
        <v>2.3776998059219699E-2</v>
      </c>
      <c r="T1020" s="14">
        <v>7.1924922597139507E-2</v>
      </c>
      <c r="U1020" s="14">
        <v>9.7553017939404602E-2</v>
      </c>
      <c r="V1020" s="14">
        <v>8.7301726575624197E-2</v>
      </c>
      <c r="W1020" s="14">
        <v>9.2359841616137403E-2</v>
      </c>
      <c r="X1020" s="14">
        <v>2.92618085831114E-2</v>
      </c>
      <c r="Y1020" s="14">
        <v>7.8851675342143504E-2</v>
      </c>
      <c r="Z1020" s="14">
        <v>7.5950454432392497E-2</v>
      </c>
      <c r="AA1020" s="14">
        <v>6.5798199131037099E-2</v>
      </c>
      <c r="AB1020" s="14">
        <v>4.3868705826895601E-2</v>
      </c>
      <c r="AC1020" s="14">
        <v>8.4445206489070501E-2</v>
      </c>
      <c r="AD1020" s="14">
        <v>4.0936419026001099E-2</v>
      </c>
      <c r="AE1020" s="14"/>
      <c r="AF1020" s="14">
        <v>0.13062903426262201</v>
      </c>
      <c r="AG1020" s="14">
        <v>8.2453445523000796E-2</v>
      </c>
      <c r="AH1020" s="14">
        <v>4.4382986985349503E-2</v>
      </c>
      <c r="AI1020" s="14">
        <v>2.56019358022118E-2</v>
      </c>
      <c r="AJ1020" s="14">
        <v>1.0798180740123699E-2</v>
      </c>
      <c r="AK1020" s="14"/>
      <c r="AL1020" s="14">
        <v>0.26746151681188401</v>
      </c>
      <c r="AM1020" s="14">
        <v>9.29644491783084E-2</v>
      </c>
      <c r="AN1020" s="14">
        <v>7.7171688764865201E-2</v>
      </c>
      <c r="AO1020" s="14">
        <v>4.4587074216006002E-2</v>
      </c>
      <c r="AP1020" s="14">
        <v>9.4105221151777399E-2</v>
      </c>
      <c r="AQ1020" s="14">
        <v>7.6336111266214299E-2</v>
      </c>
      <c r="AR1020" s="14">
        <v>4.3561829375447898E-2</v>
      </c>
      <c r="AS1020" s="14">
        <v>6.8326267118331396E-2</v>
      </c>
      <c r="AT1020" s="14">
        <v>6.7374285437623305E-2</v>
      </c>
      <c r="AU1020" s="14">
        <v>4.6007808290319599E-2</v>
      </c>
      <c r="AV1020" s="14">
        <v>4.4484132039969301E-2</v>
      </c>
      <c r="AW1020" s="14">
        <v>3.4940533670245903E-2</v>
      </c>
      <c r="AX1020" s="14">
        <v>7.3846594373776303E-2</v>
      </c>
      <c r="AY1020" s="14">
        <v>1.13517876624405E-2</v>
      </c>
      <c r="AZ1020" s="14">
        <v>3.0174632232008801E-2</v>
      </c>
      <c r="BA1020" s="14">
        <v>1.9267373929740501E-2</v>
      </c>
      <c r="BB1020" s="14"/>
      <c r="BC1020" s="14">
        <v>2.9291288752062099E-2</v>
      </c>
      <c r="BD1020" s="14">
        <v>8.0527041439356906E-2</v>
      </c>
      <c r="BE1020" s="14"/>
      <c r="BF1020" s="14">
        <v>4.2068288314837297E-2</v>
      </c>
      <c r="BG1020" s="14">
        <v>5.6666554139236901E-2</v>
      </c>
      <c r="BH1020" s="14">
        <v>5.5900454046482702E-2</v>
      </c>
      <c r="BI1020" s="14">
        <v>0.119157822383617</v>
      </c>
      <c r="BJ1020" s="14"/>
      <c r="BK1020" s="14">
        <v>4.3233487696671E-2</v>
      </c>
      <c r="BL1020" s="14">
        <v>2.3736442550452701E-2</v>
      </c>
      <c r="BM1020" s="14">
        <v>5.8648277987501302E-2</v>
      </c>
      <c r="BN1020" s="14">
        <v>0.24936689689706101</v>
      </c>
      <c r="BO1020" s="14"/>
      <c r="BP1020" s="14">
        <v>3.8629079417775103E-2</v>
      </c>
      <c r="BQ1020" s="14">
        <v>7.05694215138329E-2</v>
      </c>
      <c r="BR1020" s="14">
        <v>9.0044931137634093E-2</v>
      </c>
      <c r="BS1020" s="14">
        <v>2.0569346404534498E-2</v>
      </c>
      <c r="BT1020" s="14">
        <v>0.15663533360682899</v>
      </c>
    </row>
    <row r="1021" spans="2:72" x14ac:dyDescent="0.35">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row>
    <row r="1022" spans="2:72" x14ac:dyDescent="0.35">
      <c r="B1022" s="6" t="s">
        <v>448</v>
      </c>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row>
    <row r="1023" spans="2:72" x14ac:dyDescent="0.35">
      <c r="B1023" s="21" t="s">
        <v>326</v>
      </c>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row>
    <row r="1024" spans="2:72" x14ac:dyDescent="0.35">
      <c r="B1024" t="s">
        <v>313</v>
      </c>
      <c r="C1024" s="14">
        <v>0.295632846554021</v>
      </c>
      <c r="D1024" s="14">
        <v>0.30620991859562802</v>
      </c>
      <c r="E1024" s="14">
        <v>0.28660710639331699</v>
      </c>
      <c r="F1024" s="14"/>
      <c r="G1024" s="14">
        <v>0.28959517660745898</v>
      </c>
      <c r="H1024" s="14">
        <v>0.47371384835973002</v>
      </c>
      <c r="I1024" s="14">
        <v>0.40015776999615499</v>
      </c>
      <c r="J1024" s="14">
        <v>0.25988873922279099</v>
      </c>
      <c r="K1024" s="14">
        <v>0.17882757482964201</v>
      </c>
      <c r="L1024" s="14">
        <v>0.186207887726904</v>
      </c>
      <c r="M1024" s="14"/>
      <c r="N1024" s="14">
        <v>0.443676551379174</v>
      </c>
      <c r="O1024" s="14">
        <v>0.25654244710857899</v>
      </c>
      <c r="P1024" s="14">
        <v>0.28073853000900301</v>
      </c>
      <c r="Q1024" s="14">
        <v>0.205414644376017</v>
      </c>
      <c r="R1024" s="14"/>
      <c r="S1024" s="14">
        <v>0.40528788294650098</v>
      </c>
      <c r="T1024" s="14">
        <v>0.24443855660122699</v>
      </c>
      <c r="U1024" s="14">
        <v>0.25676998725564898</v>
      </c>
      <c r="V1024" s="14">
        <v>0.25506046700325402</v>
      </c>
      <c r="W1024" s="14">
        <v>0.24102377154212001</v>
      </c>
      <c r="X1024" s="14">
        <v>0.34401117688205901</v>
      </c>
      <c r="Y1024" s="14">
        <v>0.26785687006704501</v>
      </c>
      <c r="Z1024" s="14">
        <v>0.29462045072579002</v>
      </c>
      <c r="AA1024" s="14">
        <v>0.29859301743435002</v>
      </c>
      <c r="AB1024" s="14">
        <v>0.32398885282277001</v>
      </c>
      <c r="AC1024" s="14">
        <v>0.24478994899508999</v>
      </c>
      <c r="AD1024" s="14">
        <v>0.35427886801613401</v>
      </c>
      <c r="AE1024" s="14"/>
      <c r="AF1024" s="14">
        <v>0.20223199904733399</v>
      </c>
      <c r="AG1024" s="14">
        <v>0.230302821336383</v>
      </c>
      <c r="AH1024" s="14">
        <v>0.36727795566323201</v>
      </c>
      <c r="AI1024" s="14">
        <v>0.51556332538587901</v>
      </c>
      <c r="AJ1024" s="14">
        <v>0.65305410238532802</v>
      </c>
      <c r="AK1024" s="14"/>
      <c r="AL1024" s="14">
        <v>0.10275093236829</v>
      </c>
      <c r="AM1024" s="14">
        <v>0.163213868808574</v>
      </c>
      <c r="AN1024" s="14">
        <v>0.17723154350742601</v>
      </c>
      <c r="AO1024" s="14">
        <v>0.17778932131859401</v>
      </c>
      <c r="AP1024" s="14">
        <v>0.222566147572305</v>
      </c>
      <c r="AQ1024" s="14">
        <v>0.19920967324979</v>
      </c>
      <c r="AR1024" s="14">
        <v>0.29967145465279099</v>
      </c>
      <c r="AS1024" s="14">
        <v>0.27218414485182202</v>
      </c>
      <c r="AT1024" s="14">
        <v>0.28427281353462702</v>
      </c>
      <c r="AU1024" s="14">
        <v>0.30746016385219199</v>
      </c>
      <c r="AV1024" s="14">
        <v>0.34873206513059002</v>
      </c>
      <c r="AW1024" s="14">
        <v>0.38031681485250002</v>
      </c>
      <c r="AX1024" s="14">
        <v>0.41970788888759802</v>
      </c>
      <c r="AY1024" s="14">
        <v>0.48616226847847199</v>
      </c>
      <c r="AZ1024" s="14">
        <v>0.51646232748554299</v>
      </c>
      <c r="BA1024" s="14">
        <v>0.67063961478705403</v>
      </c>
      <c r="BB1024" s="14"/>
      <c r="BC1024" s="14">
        <v>0.54292118572913906</v>
      </c>
      <c r="BD1024" s="14">
        <v>0.167825179451702</v>
      </c>
      <c r="BE1024" s="14"/>
      <c r="BF1024" s="14">
        <v>0.33985850972396298</v>
      </c>
      <c r="BG1024" s="14">
        <v>0.29136802734240203</v>
      </c>
      <c r="BH1024" s="14">
        <v>0.30070645946290397</v>
      </c>
      <c r="BI1024" s="14">
        <v>0.215177601511961</v>
      </c>
      <c r="BJ1024" s="14"/>
      <c r="BK1024" s="14">
        <v>0.35743659971481101</v>
      </c>
      <c r="BL1024" s="14">
        <v>0.356979797153337</v>
      </c>
      <c r="BM1024" s="14">
        <v>0.29369666218538198</v>
      </c>
      <c r="BN1024" s="14">
        <v>0.20976067444494201</v>
      </c>
      <c r="BO1024" s="14"/>
      <c r="BP1024" s="14">
        <v>0.415767521688095</v>
      </c>
      <c r="BQ1024" s="14">
        <v>0.190220056475572</v>
      </c>
      <c r="BR1024" s="14">
        <v>0.14582315595495199</v>
      </c>
      <c r="BS1024" s="14">
        <v>0.50179518075118801</v>
      </c>
      <c r="BT1024" s="14">
        <v>0.153880521962107</v>
      </c>
    </row>
    <row r="1025" spans="2:72" x14ac:dyDescent="0.35">
      <c r="B1025" t="s">
        <v>314</v>
      </c>
      <c r="C1025" s="14">
        <v>0.24968070550362301</v>
      </c>
      <c r="D1025" s="14">
        <v>0.268779713432719</v>
      </c>
      <c r="E1025" s="14">
        <v>0.232187417832799</v>
      </c>
      <c r="F1025" s="14"/>
      <c r="G1025" s="14">
        <v>0.31260316937265598</v>
      </c>
      <c r="H1025" s="14">
        <v>0.28199704491709099</v>
      </c>
      <c r="I1025" s="14">
        <v>0.31245959106494903</v>
      </c>
      <c r="J1025" s="14">
        <v>0.27230027718174898</v>
      </c>
      <c r="K1025" s="14">
        <v>0.21652990677582901</v>
      </c>
      <c r="L1025" s="14">
        <v>0.14252490839700399</v>
      </c>
      <c r="M1025" s="14"/>
      <c r="N1025" s="14">
        <v>0.229017026994218</v>
      </c>
      <c r="O1025" s="14">
        <v>0.241732005494942</v>
      </c>
      <c r="P1025" s="14">
        <v>0.29828249201587798</v>
      </c>
      <c r="Q1025" s="14">
        <v>0.23534244875444199</v>
      </c>
      <c r="R1025" s="14"/>
      <c r="S1025" s="14">
        <v>0.26903408210396001</v>
      </c>
      <c r="T1025" s="14">
        <v>0.25271628547834601</v>
      </c>
      <c r="U1025" s="14">
        <v>0.24476177469622001</v>
      </c>
      <c r="V1025" s="14">
        <v>0.24457992319782301</v>
      </c>
      <c r="W1025" s="14">
        <v>0.285275214988644</v>
      </c>
      <c r="X1025" s="14">
        <v>0.24953803994576701</v>
      </c>
      <c r="Y1025" s="14">
        <v>0.23904878519900699</v>
      </c>
      <c r="Z1025" s="14">
        <v>0.27441028018819102</v>
      </c>
      <c r="AA1025" s="14">
        <v>0.23233065194286701</v>
      </c>
      <c r="AB1025" s="14">
        <v>0.236374460577504</v>
      </c>
      <c r="AC1025" s="14">
        <v>0.22835320969165801</v>
      </c>
      <c r="AD1025" s="14">
        <v>0.23109363199541699</v>
      </c>
      <c r="AE1025" s="14"/>
      <c r="AF1025" s="14">
        <v>0.248501727108596</v>
      </c>
      <c r="AG1025" s="14">
        <v>0.258814219470413</v>
      </c>
      <c r="AH1025" s="14">
        <v>0.25813858772332998</v>
      </c>
      <c r="AI1025" s="14">
        <v>0.23561437979025601</v>
      </c>
      <c r="AJ1025" s="14">
        <v>0.17640426712457799</v>
      </c>
      <c r="AK1025" s="14"/>
      <c r="AL1025" s="14">
        <v>0.21411681113575001</v>
      </c>
      <c r="AM1025" s="14">
        <v>0.24015755454312199</v>
      </c>
      <c r="AN1025" s="14">
        <v>0.24107093955498099</v>
      </c>
      <c r="AO1025" s="14">
        <v>0.22652184326604999</v>
      </c>
      <c r="AP1025" s="14">
        <v>0.230757326629322</v>
      </c>
      <c r="AQ1025" s="14">
        <v>0.27878494856700298</v>
      </c>
      <c r="AR1025" s="14">
        <v>0.25817879578536301</v>
      </c>
      <c r="AS1025" s="14">
        <v>0.23379721586323601</v>
      </c>
      <c r="AT1025" s="14">
        <v>0.282541304586995</v>
      </c>
      <c r="AU1025" s="14">
        <v>0.28200093167367102</v>
      </c>
      <c r="AV1025" s="14">
        <v>0.26700438505909302</v>
      </c>
      <c r="AW1025" s="14">
        <v>0.27844621697371202</v>
      </c>
      <c r="AX1025" s="14">
        <v>0.30179301667820602</v>
      </c>
      <c r="AY1025" s="14">
        <v>0.23110556619609601</v>
      </c>
      <c r="AZ1025" s="14">
        <v>0.26488865091602598</v>
      </c>
      <c r="BA1025" s="14">
        <v>0.187731950885247</v>
      </c>
      <c r="BB1025" s="14"/>
      <c r="BC1025" s="14">
        <v>0.35661348377187602</v>
      </c>
      <c r="BD1025" s="14">
        <v>0.194413930803192</v>
      </c>
      <c r="BE1025" s="14"/>
      <c r="BF1025" s="14">
        <v>0.21040566353021001</v>
      </c>
      <c r="BG1025" s="14">
        <v>0.24120424641560501</v>
      </c>
      <c r="BH1025" s="14">
        <v>0.281288318744429</v>
      </c>
      <c r="BI1025" s="14">
        <v>0.28190262976753799</v>
      </c>
      <c r="BJ1025" s="14"/>
      <c r="BK1025" s="14">
        <v>0.22478153527102099</v>
      </c>
      <c r="BL1025" s="14">
        <v>0.25908839867297001</v>
      </c>
      <c r="BM1025" s="14">
        <v>0.26853693336843898</v>
      </c>
      <c r="BN1025" s="14">
        <v>0.23490640487235501</v>
      </c>
      <c r="BO1025" s="14"/>
      <c r="BP1025" s="14">
        <v>0.29833743573384403</v>
      </c>
      <c r="BQ1025" s="14">
        <v>0.28499038588655701</v>
      </c>
      <c r="BR1025" s="14">
        <v>0.15447002525182699</v>
      </c>
      <c r="BS1025" s="14">
        <v>0.19455699601530399</v>
      </c>
      <c r="BT1025" s="14">
        <v>0.268253794163339</v>
      </c>
    </row>
    <row r="1026" spans="2:72" x14ac:dyDescent="0.35">
      <c r="B1026" t="s">
        <v>315</v>
      </c>
      <c r="C1026" s="14">
        <v>7.6358034654724793E-2</v>
      </c>
      <c r="D1026" s="14">
        <v>7.6064147708383698E-2</v>
      </c>
      <c r="E1026" s="14">
        <v>7.6916949313072802E-2</v>
      </c>
      <c r="F1026" s="14"/>
      <c r="G1026" s="14">
        <v>0.105129046245495</v>
      </c>
      <c r="H1026" s="14">
        <v>5.80638129562418E-2</v>
      </c>
      <c r="I1026" s="14">
        <v>6.4351335790573699E-2</v>
      </c>
      <c r="J1026" s="14">
        <v>0.10148170055965899</v>
      </c>
      <c r="K1026" s="14">
        <v>8.3280743622610398E-2</v>
      </c>
      <c r="L1026" s="14">
        <v>5.9127846777645002E-2</v>
      </c>
      <c r="M1026" s="14"/>
      <c r="N1026" s="14">
        <v>4.6087956747464E-2</v>
      </c>
      <c r="O1026" s="14">
        <v>7.3705866750797502E-2</v>
      </c>
      <c r="P1026" s="14">
        <v>9.6640198627905197E-2</v>
      </c>
      <c r="Q1026" s="14">
        <v>9.14890162497769E-2</v>
      </c>
      <c r="R1026" s="14"/>
      <c r="S1026" s="14">
        <v>5.3706806604510798E-2</v>
      </c>
      <c r="T1026" s="14">
        <v>8.5849495057681399E-2</v>
      </c>
      <c r="U1026" s="14">
        <v>5.8849335599034699E-2</v>
      </c>
      <c r="V1026" s="14">
        <v>9.4940665498001106E-2</v>
      </c>
      <c r="W1026" s="14">
        <v>9.0299985369923993E-2</v>
      </c>
      <c r="X1026" s="14">
        <v>5.7457821783459102E-2</v>
      </c>
      <c r="Y1026" s="14">
        <v>8.1385451652852797E-2</v>
      </c>
      <c r="Z1026" s="14">
        <v>7.90424129812273E-2</v>
      </c>
      <c r="AA1026" s="14">
        <v>9.7397636192207399E-2</v>
      </c>
      <c r="AB1026" s="14">
        <v>5.4976951260915202E-2</v>
      </c>
      <c r="AC1026" s="14">
        <v>8.68712552039584E-2</v>
      </c>
      <c r="AD1026" s="14">
        <v>8.5881757346536802E-2</v>
      </c>
      <c r="AE1026" s="14"/>
      <c r="AF1026" s="14">
        <v>8.9294103344723194E-2</v>
      </c>
      <c r="AG1026" s="14">
        <v>0.10722482325784</v>
      </c>
      <c r="AH1026" s="14">
        <v>4.6590571461483599E-2</v>
      </c>
      <c r="AI1026" s="14">
        <v>4.6561559830898103E-2</v>
      </c>
      <c r="AJ1026" s="14">
        <v>3.8946182648883401E-2</v>
      </c>
      <c r="AK1026" s="14"/>
      <c r="AL1026" s="14">
        <v>0.13186812237364501</v>
      </c>
      <c r="AM1026" s="14">
        <v>0.117141098620954</v>
      </c>
      <c r="AN1026" s="14">
        <v>7.9996749564181194E-2</v>
      </c>
      <c r="AO1026" s="14">
        <v>7.6151590708827793E-2</v>
      </c>
      <c r="AP1026" s="14">
        <v>0.105629712472345</v>
      </c>
      <c r="AQ1026" s="14">
        <v>8.1540259771613305E-2</v>
      </c>
      <c r="AR1026" s="14">
        <v>7.3513066145090802E-2</v>
      </c>
      <c r="AS1026" s="14">
        <v>0.108014116678598</v>
      </c>
      <c r="AT1026" s="14">
        <v>5.76020780011346E-2</v>
      </c>
      <c r="AU1026" s="14">
        <v>7.8393899623205601E-2</v>
      </c>
      <c r="AV1026" s="14">
        <v>8.5679550447283204E-2</v>
      </c>
      <c r="AW1026" s="14">
        <v>5.1661002201958302E-2</v>
      </c>
      <c r="AX1026" s="14">
        <v>4.8859175391827998E-2</v>
      </c>
      <c r="AY1026" s="14">
        <v>6.4655614646265999E-2</v>
      </c>
      <c r="AZ1026" s="14">
        <v>2.8107121655032499E-2</v>
      </c>
      <c r="BA1026" s="14">
        <v>1.6287378320457499E-2</v>
      </c>
      <c r="BB1026" s="14"/>
      <c r="BC1026" s="14">
        <v>6.2625553029797804E-2</v>
      </c>
      <c r="BD1026" s="14">
        <v>8.3455483915219494E-2</v>
      </c>
      <c r="BE1026" s="14"/>
      <c r="BF1026" s="14">
        <v>5.2989767316960798E-2</v>
      </c>
      <c r="BG1026" s="14">
        <v>6.7493457301501206E-2</v>
      </c>
      <c r="BH1026" s="14">
        <v>9.5756380720770001E-2</v>
      </c>
      <c r="BI1026" s="14">
        <v>0.103515040911954</v>
      </c>
      <c r="BJ1026" s="14"/>
      <c r="BK1026" s="14">
        <v>5.7117490915789597E-2</v>
      </c>
      <c r="BL1026" s="14">
        <v>5.95540408978961E-2</v>
      </c>
      <c r="BM1026" s="14">
        <v>8.1329153941764404E-2</v>
      </c>
      <c r="BN1026" s="14">
        <v>9.5161982879438903E-2</v>
      </c>
      <c r="BO1026" s="14"/>
      <c r="BP1026" s="14">
        <v>5.94011148161845E-2</v>
      </c>
      <c r="BQ1026" s="14">
        <v>8.8623838699499496E-2</v>
      </c>
      <c r="BR1026" s="14">
        <v>6.58987958660983E-2</v>
      </c>
      <c r="BS1026" s="14">
        <v>3.4064427800125002E-2</v>
      </c>
      <c r="BT1026" s="14">
        <v>0.119429094884305</v>
      </c>
    </row>
    <row r="1027" spans="2:72" x14ac:dyDescent="0.35">
      <c r="B1027" t="s">
        <v>316</v>
      </c>
      <c r="C1027" s="14">
        <v>0.148126143490868</v>
      </c>
      <c r="D1027" s="14">
        <v>0.14991433164137499</v>
      </c>
      <c r="E1027" s="14">
        <v>0.14648420124292799</v>
      </c>
      <c r="F1027" s="14"/>
      <c r="G1027" s="14">
        <v>6.1180186317457301E-2</v>
      </c>
      <c r="H1027" s="14">
        <v>3.3645914478635401E-2</v>
      </c>
      <c r="I1027" s="14">
        <v>6.8933454593884905E-2</v>
      </c>
      <c r="J1027" s="14">
        <v>0.16265376892026601</v>
      </c>
      <c r="K1027" s="14">
        <v>0.21311158181591799</v>
      </c>
      <c r="L1027" s="14">
        <v>0.28969772537917299</v>
      </c>
      <c r="M1027" s="14"/>
      <c r="N1027" s="14">
        <v>0.107214064939909</v>
      </c>
      <c r="O1027" s="14">
        <v>0.15585591884233399</v>
      </c>
      <c r="P1027" s="14">
        <v>0.133683936941319</v>
      </c>
      <c r="Q1027" s="14">
        <v>0.19237189765892701</v>
      </c>
      <c r="R1027" s="14"/>
      <c r="S1027" s="14">
        <v>9.6941662047620794E-2</v>
      </c>
      <c r="T1027" s="14">
        <v>0.166762205238876</v>
      </c>
      <c r="U1027" s="14">
        <v>0.18744761550017999</v>
      </c>
      <c r="V1027" s="14">
        <v>0.14968972080479701</v>
      </c>
      <c r="W1027" s="14">
        <v>0.16673457707303699</v>
      </c>
      <c r="X1027" s="14">
        <v>0.117771805196573</v>
      </c>
      <c r="Y1027" s="14">
        <v>0.17215357183955199</v>
      </c>
      <c r="Z1027" s="14">
        <v>0.15540727735762999</v>
      </c>
      <c r="AA1027" s="14">
        <v>0.15187850822264101</v>
      </c>
      <c r="AB1027" s="14">
        <v>0.15479117618275001</v>
      </c>
      <c r="AC1027" s="14">
        <v>0.15337453778523299</v>
      </c>
      <c r="AD1027" s="14">
        <v>0.10268009188525599</v>
      </c>
      <c r="AE1027" s="14"/>
      <c r="AF1027" s="14">
        <v>0.195436473551201</v>
      </c>
      <c r="AG1027" s="14">
        <v>0.15162862630211199</v>
      </c>
      <c r="AH1027" s="14">
        <v>0.103062149368426</v>
      </c>
      <c r="AI1027" s="14">
        <v>6.4015232392916094E-2</v>
      </c>
      <c r="AJ1027" s="14">
        <v>5.4984456839609799E-2</v>
      </c>
      <c r="AK1027" s="14"/>
      <c r="AL1027" s="14">
        <v>0.20465459871037001</v>
      </c>
      <c r="AM1027" s="14">
        <v>0.18703596617462001</v>
      </c>
      <c r="AN1027" s="14">
        <v>0.178731225063887</v>
      </c>
      <c r="AO1027" s="14">
        <v>0.248132600309207</v>
      </c>
      <c r="AP1027" s="14">
        <v>0.16003443035423501</v>
      </c>
      <c r="AQ1027" s="14">
        <v>0.17717975329590399</v>
      </c>
      <c r="AR1027" s="14">
        <v>0.149808596954109</v>
      </c>
      <c r="AS1027" s="14">
        <v>0.14553345106451401</v>
      </c>
      <c r="AT1027" s="14">
        <v>0.16076007373968501</v>
      </c>
      <c r="AU1027" s="14">
        <v>0.12708229041185001</v>
      </c>
      <c r="AV1027" s="14">
        <v>0.12140110629369701</v>
      </c>
      <c r="AW1027" s="14">
        <v>7.6312929947585997E-2</v>
      </c>
      <c r="AX1027" s="14">
        <v>9.9461704570736401E-2</v>
      </c>
      <c r="AY1027" s="14">
        <v>6.2965249704271503E-2</v>
      </c>
      <c r="AZ1027" s="14">
        <v>7.4056340744643401E-2</v>
      </c>
      <c r="BA1027" s="14">
        <v>4.66455136753837E-2</v>
      </c>
      <c r="BB1027" s="14"/>
      <c r="BC1027" s="14">
        <v>1.8600069577874401E-2</v>
      </c>
      <c r="BD1027" s="14">
        <v>0.21506996053846</v>
      </c>
      <c r="BE1027" s="14"/>
      <c r="BF1027" s="14">
        <v>0.163684243474403</v>
      </c>
      <c r="BG1027" s="14">
        <v>0.15701278536857699</v>
      </c>
      <c r="BH1027" s="14">
        <v>0.122147647612365</v>
      </c>
      <c r="BI1027" s="14">
        <v>0.14769510039332701</v>
      </c>
      <c r="BJ1027" s="14"/>
      <c r="BK1027" s="14">
        <v>0.13262247405303501</v>
      </c>
      <c r="BL1027" s="14">
        <v>0.136510431324781</v>
      </c>
      <c r="BM1027" s="14">
        <v>0.13704896839123401</v>
      </c>
      <c r="BN1027" s="14">
        <v>0.18403686446561299</v>
      </c>
      <c r="BO1027" s="14"/>
      <c r="BP1027" s="14">
        <v>6.0955470568095797E-2</v>
      </c>
      <c r="BQ1027" s="14">
        <v>0.167412818676444</v>
      </c>
      <c r="BR1027" s="14">
        <v>0.29874390418571001</v>
      </c>
      <c r="BS1027" s="14">
        <v>0.111615553162057</v>
      </c>
      <c r="BT1027" s="14">
        <v>0.180433211277297</v>
      </c>
    </row>
    <row r="1028" spans="2:72" x14ac:dyDescent="0.35">
      <c r="B1028" t="s">
        <v>102</v>
      </c>
      <c r="C1028" s="14">
        <v>0.230202269796764</v>
      </c>
      <c r="D1028" s="14">
        <v>0.199031888621893</v>
      </c>
      <c r="E1028" s="14">
        <v>0.25780432521788299</v>
      </c>
      <c r="F1028" s="14"/>
      <c r="G1028" s="14">
        <v>0.231492421456933</v>
      </c>
      <c r="H1028" s="14">
        <v>0.15257937928830201</v>
      </c>
      <c r="I1028" s="14">
        <v>0.154097848554438</v>
      </c>
      <c r="J1028" s="14">
        <v>0.203675514115536</v>
      </c>
      <c r="K1028" s="14">
        <v>0.30825019295600098</v>
      </c>
      <c r="L1028" s="14">
        <v>0.32244163171927398</v>
      </c>
      <c r="M1028" s="14"/>
      <c r="N1028" s="14">
        <v>0.174004399939235</v>
      </c>
      <c r="O1028" s="14">
        <v>0.272163761803348</v>
      </c>
      <c r="P1028" s="14">
        <v>0.190654842405894</v>
      </c>
      <c r="Q1028" s="14">
        <v>0.27538199296083699</v>
      </c>
      <c r="R1028" s="14"/>
      <c r="S1028" s="14">
        <v>0.17502956629740801</v>
      </c>
      <c r="T1028" s="14">
        <v>0.25023345762387</v>
      </c>
      <c r="U1028" s="14">
        <v>0.252171286948916</v>
      </c>
      <c r="V1028" s="14">
        <v>0.25572922349612398</v>
      </c>
      <c r="W1028" s="14">
        <v>0.21666645102627399</v>
      </c>
      <c r="X1028" s="14">
        <v>0.23122115619214201</v>
      </c>
      <c r="Y1028" s="14">
        <v>0.239555321241543</v>
      </c>
      <c r="Z1028" s="14">
        <v>0.196519578747162</v>
      </c>
      <c r="AA1028" s="14">
        <v>0.21980018620793501</v>
      </c>
      <c r="AB1028" s="14">
        <v>0.229868559156061</v>
      </c>
      <c r="AC1028" s="14">
        <v>0.28661104832406098</v>
      </c>
      <c r="AD1028" s="14">
        <v>0.22606565075665699</v>
      </c>
      <c r="AE1028" s="14"/>
      <c r="AF1028" s="14">
        <v>0.26453569694814599</v>
      </c>
      <c r="AG1028" s="14">
        <v>0.25202950963325299</v>
      </c>
      <c r="AH1028" s="14">
        <v>0.22493073578352901</v>
      </c>
      <c r="AI1028" s="14">
        <v>0.138245502600051</v>
      </c>
      <c r="AJ1028" s="14">
        <v>7.6610991001600501E-2</v>
      </c>
      <c r="AK1028" s="14"/>
      <c r="AL1028" s="14">
        <v>0.346609535411945</v>
      </c>
      <c r="AM1028" s="14">
        <v>0.292451511852729</v>
      </c>
      <c r="AN1028" s="14">
        <v>0.32296954230952502</v>
      </c>
      <c r="AO1028" s="14">
        <v>0.27140464439732098</v>
      </c>
      <c r="AP1028" s="14">
        <v>0.28101238297179398</v>
      </c>
      <c r="AQ1028" s="14">
        <v>0.26328536511568901</v>
      </c>
      <c r="AR1028" s="14">
        <v>0.21882808646264701</v>
      </c>
      <c r="AS1028" s="14">
        <v>0.24047107154183001</v>
      </c>
      <c r="AT1028" s="14">
        <v>0.21482373013755801</v>
      </c>
      <c r="AU1028" s="14">
        <v>0.205062714439081</v>
      </c>
      <c r="AV1028" s="14">
        <v>0.17718289306933699</v>
      </c>
      <c r="AW1028" s="14">
        <v>0.21326303602424301</v>
      </c>
      <c r="AX1028" s="14">
        <v>0.130178214471632</v>
      </c>
      <c r="AY1028" s="14">
        <v>0.15511130097489501</v>
      </c>
      <c r="AZ1028" s="14">
        <v>0.116485559198755</v>
      </c>
      <c r="BA1028" s="14">
        <v>7.8695542331858104E-2</v>
      </c>
      <c r="BB1028" s="14"/>
      <c r="BC1028" s="14">
        <v>1.92397078913134E-2</v>
      </c>
      <c r="BD1028" s="14">
        <v>0.33923544529142602</v>
      </c>
      <c r="BE1028" s="14"/>
      <c r="BF1028" s="14">
        <v>0.23306181595446299</v>
      </c>
      <c r="BG1028" s="14">
        <v>0.24292148357191501</v>
      </c>
      <c r="BH1028" s="14">
        <v>0.20010119345953201</v>
      </c>
      <c r="BI1028" s="14">
        <v>0.25170962741522002</v>
      </c>
      <c r="BJ1028" s="14"/>
      <c r="BK1028" s="14">
        <v>0.228041900045343</v>
      </c>
      <c r="BL1028" s="14">
        <v>0.18786733195101499</v>
      </c>
      <c r="BM1028" s="14">
        <v>0.21938828211318101</v>
      </c>
      <c r="BN1028" s="14">
        <v>0.276134073337651</v>
      </c>
      <c r="BO1028" s="14"/>
      <c r="BP1028" s="14">
        <v>0.16553845719378099</v>
      </c>
      <c r="BQ1028" s="14">
        <v>0.268752900261927</v>
      </c>
      <c r="BR1028" s="14">
        <v>0.33506411874141301</v>
      </c>
      <c r="BS1028" s="14">
        <v>0.15796784227132599</v>
      </c>
      <c r="BT1028" s="14">
        <v>0.27800337771295203</v>
      </c>
    </row>
    <row r="1029" spans="2:72" x14ac:dyDescent="0.35">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row>
    <row r="1030" spans="2:72" x14ac:dyDescent="0.35">
      <c r="B1030" s="6" t="s">
        <v>454</v>
      </c>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row>
    <row r="1031" spans="2:72" x14ac:dyDescent="0.35">
      <c r="B1031" s="21" t="s">
        <v>326</v>
      </c>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row>
    <row r="1032" spans="2:72" x14ac:dyDescent="0.35">
      <c r="B1032" t="s">
        <v>449</v>
      </c>
      <c r="C1032" s="14">
        <v>0.101254700819235</v>
      </c>
      <c r="D1032" s="14">
        <v>9.7191336299696396E-2</v>
      </c>
      <c r="E1032" s="14">
        <v>0.105039677724138</v>
      </c>
      <c r="F1032" s="14"/>
      <c r="G1032" s="14">
        <v>8.8413832485992397E-2</v>
      </c>
      <c r="H1032" s="14">
        <v>0.12869442289375499</v>
      </c>
      <c r="I1032" s="14">
        <v>0.148298068858735</v>
      </c>
      <c r="J1032" s="14">
        <v>8.8432213732791698E-2</v>
      </c>
      <c r="K1032" s="14">
        <v>6.4976004967225706E-2</v>
      </c>
      <c r="L1032" s="14">
        <v>8.2791256213640599E-2</v>
      </c>
      <c r="M1032" s="14"/>
      <c r="N1032" s="14">
        <v>0.15287650107846901</v>
      </c>
      <c r="O1032" s="14">
        <v>8.9919129923845903E-2</v>
      </c>
      <c r="P1032" s="14">
        <v>8.7287110060727896E-2</v>
      </c>
      <c r="Q1032" s="14">
        <v>7.4921613968508299E-2</v>
      </c>
      <c r="R1032" s="14"/>
      <c r="S1032" s="14">
        <v>0.149537663034983</v>
      </c>
      <c r="T1032" s="14">
        <v>9.0124257371618097E-2</v>
      </c>
      <c r="U1032" s="14">
        <v>8.2734404489823998E-2</v>
      </c>
      <c r="V1032" s="14">
        <v>9.8870782681860503E-2</v>
      </c>
      <c r="W1032" s="14">
        <v>8.7661882668445504E-2</v>
      </c>
      <c r="X1032" s="14">
        <v>0.10690229592295999</v>
      </c>
      <c r="Y1032" s="14">
        <v>6.7533370189045497E-2</v>
      </c>
      <c r="Z1032" s="14">
        <v>7.9395146438400802E-2</v>
      </c>
      <c r="AA1032" s="14">
        <v>0.113016542466092</v>
      </c>
      <c r="AB1032" s="14">
        <v>8.9488884192704399E-2</v>
      </c>
      <c r="AC1032" s="14">
        <v>8.1460371252921507E-2</v>
      </c>
      <c r="AD1032" s="14">
        <v>0.16480963877593899</v>
      </c>
      <c r="AE1032" s="14"/>
      <c r="AF1032" s="14">
        <v>6.9104149659289502E-2</v>
      </c>
      <c r="AG1032" s="14">
        <v>8.4772593850434494E-2</v>
      </c>
      <c r="AH1032" s="14">
        <v>0.116136891024068</v>
      </c>
      <c r="AI1032" s="14">
        <v>0.17846253481354801</v>
      </c>
      <c r="AJ1032" s="14">
        <v>0.30142287319201</v>
      </c>
      <c r="AK1032" s="14"/>
      <c r="AL1032" s="14">
        <v>4.4427836119246701E-2</v>
      </c>
      <c r="AM1032" s="14">
        <v>8.4316099624719101E-2</v>
      </c>
      <c r="AN1032" s="14">
        <v>9.1703344464355699E-2</v>
      </c>
      <c r="AO1032" s="14">
        <v>6.9813149906760102E-2</v>
      </c>
      <c r="AP1032" s="14">
        <v>8.42153844460755E-2</v>
      </c>
      <c r="AQ1032" s="14">
        <v>7.5769866270224695E-2</v>
      </c>
      <c r="AR1032" s="14">
        <v>8.2619810930707499E-2</v>
      </c>
      <c r="AS1032" s="14">
        <v>9.0713339464258094E-2</v>
      </c>
      <c r="AT1032" s="14">
        <v>9.2454852446839694E-2</v>
      </c>
      <c r="AU1032" s="14">
        <v>7.6824219870217994E-2</v>
      </c>
      <c r="AV1032" s="14">
        <v>9.2888168531834805E-2</v>
      </c>
      <c r="AW1032" s="14">
        <v>0.14026479420927701</v>
      </c>
      <c r="AX1032" s="14">
        <v>9.6322780516233594E-2</v>
      </c>
      <c r="AY1032" s="14">
        <v>0.15222342052367699</v>
      </c>
      <c r="AZ1032" s="14">
        <v>0.21046066111894801</v>
      </c>
      <c r="BA1032" s="14">
        <v>0.23618073280155499</v>
      </c>
      <c r="BB1032" s="14"/>
      <c r="BC1032" s="14">
        <v>0.18618542481049899</v>
      </c>
      <c r="BD1032" s="14">
        <v>5.7359393281309803E-2</v>
      </c>
      <c r="BE1032" s="14"/>
      <c r="BF1032" s="14">
        <v>0.10920996537041699</v>
      </c>
      <c r="BG1032" s="14">
        <v>9.2474928554791599E-2</v>
      </c>
      <c r="BH1032" s="14">
        <v>0.11656520086540501</v>
      </c>
      <c r="BI1032" s="14">
        <v>7.8587273975758001E-2</v>
      </c>
      <c r="BJ1032" s="14"/>
      <c r="BK1032" s="14">
        <v>0.12452108102185799</v>
      </c>
      <c r="BL1032" s="14">
        <v>0.11401240035084401</v>
      </c>
      <c r="BM1032" s="14">
        <v>0.105716566911813</v>
      </c>
      <c r="BN1032" s="14">
        <v>6.8287476110000897E-2</v>
      </c>
      <c r="BO1032" s="14"/>
      <c r="BP1032" s="14">
        <v>0.12640402376102899</v>
      </c>
      <c r="BQ1032" s="14">
        <v>6.4327335740647001E-2</v>
      </c>
      <c r="BR1032" s="14">
        <v>8.32105678031278E-2</v>
      </c>
      <c r="BS1032" s="14">
        <v>0.17128112268118501</v>
      </c>
      <c r="BT1032" s="14">
        <v>5.4330833590341097E-2</v>
      </c>
    </row>
    <row r="1033" spans="2:72" x14ac:dyDescent="0.35">
      <c r="B1033" t="s">
        <v>450</v>
      </c>
      <c r="C1033" s="14">
        <v>0.28103673913349297</v>
      </c>
      <c r="D1033" s="14">
        <v>0.30329803097810698</v>
      </c>
      <c r="E1033" s="14">
        <v>0.26139636300582703</v>
      </c>
      <c r="F1033" s="14"/>
      <c r="G1033" s="14">
        <v>0.26783805009420503</v>
      </c>
      <c r="H1033" s="14">
        <v>0.36763313922881002</v>
      </c>
      <c r="I1033" s="14">
        <v>0.33195406793719801</v>
      </c>
      <c r="J1033" s="14">
        <v>0.27450687568117998</v>
      </c>
      <c r="K1033" s="14">
        <v>0.23354538258093199</v>
      </c>
      <c r="L1033" s="14">
        <v>0.21752086721306399</v>
      </c>
      <c r="M1033" s="14"/>
      <c r="N1033" s="14">
        <v>0.350113591902387</v>
      </c>
      <c r="O1033" s="14">
        <v>0.26003632470025201</v>
      </c>
      <c r="P1033" s="14">
        <v>0.31514483132679799</v>
      </c>
      <c r="Q1033" s="14">
        <v>0.206336688048641</v>
      </c>
      <c r="R1033" s="14"/>
      <c r="S1033" s="14">
        <v>0.31761522580460499</v>
      </c>
      <c r="T1033" s="14">
        <v>0.275672315018823</v>
      </c>
      <c r="U1033" s="14">
        <v>0.27281953803140302</v>
      </c>
      <c r="V1033" s="14">
        <v>0.26872131485362899</v>
      </c>
      <c r="W1033" s="14">
        <v>0.29061896020432298</v>
      </c>
      <c r="X1033" s="14">
        <v>0.29370617992977999</v>
      </c>
      <c r="Y1033" s="14">
        <v>0.25425864036007301</v>
      </c>
      <c r="Z1033" s="14">
        <v>0.275089582841063</v>
      </c>
      <c r="AA1033" s="14">
        <v>0.28721115080854698</v>
      </c>
      <c r="AB1033" s="14">
        <v>0.28823198849127901</v>
      </c>
      <c r="AC1033" s="14">
        <v>0.22526385132956001</v>
      </c>
      <c r="AD1033" s="14">
        <v>0.28696597686285602</v>
      </c>
      <c r="AE1033" s="14"/>
      <c r="AF1033" s="14">
        <v>0.226818080545301</v>
      </c>
      <c r="AG1033" s="14">
        <v>0.25169036446184001</v>
      </c>
      <c r="AH1033" s="14">
        <v>0.32829618684425499</v>
      </c>
      <c r="AI1033" s="14">
        <v>0.38273526846970601</v>
      </c>
      <c r="AJ1033" s="14">
        <v>0.423437266728171</v>
      </c>
      <c r="AK1033" s="14"/>
      <c r="AL1033" s="14">
        <v>5.8451063658374297E-2</v>
      </c>
      <c r="AM1033" s="14">
        <v>0.17276509317504599</v>
      </c>
      <c r="AN1033" s="14">
        <v>0.19501667258570701</v>
      </c>
      <c r="AO1033" s="14">
        <v>0.185104223238752</v>
      </c>
      <c r="AP1033" s="14">
        <v>0.22305348475988601</v>
      </c>
      <c r="AQ1033" s="14">
        <v>0.246973678329863</v>
      </c>
      <c r="AR1033" s="14">
        <v>0.308641515836934</v>
      </c>
      <c r="AS1033" s="14">
        <v>0.282292221678279</v>
      </c>
      <c r="AT1033" s="14">
        <v>0.32801037246758702</v>
      </c>
      <c r="AU1033" s="14">
        <v>0.30452152606576</v>
      </c>
      <c r="AV1033" s="14">
        <v>0.35365818538706101</v>
      </c>
      <c r="AW1033" s="14">
        <v>0.31129020892148501</v>
      </c>
      <c r="AX1033" s="14">
        <v>0.39416911870221999</v>
      </c>
      <c r="AY1033" s="14">
        <v>0.35090013999928099</v>
      </c>
      <c r="AZ1033" s="14">
        <v>0.32227396442260497</v>
      </c>
      <c r="BA1033" s="14">
        <v>0.46225029716629801</v>
      </c>
      <c r="BB1033" s="14"/>
      <c r="BC1033" s="14">
        <v>0.450857334437894</v>
      </c>
      <c r="BD1033" s="14">
        <v>0.19326723821734801</v>
      </c>
      <c r="BE1033" s="14"/>
      <c r="BF1033" s="14">
        <v>0.30569367991982499</v>
      </c>
      <c r="BG1033" s="14">
        <v>0.28919174765122602</v>
      </c>
      <c r="BH1033" s="14">
        <v>0.27377253914313998</v>
      </c>
      <c r="BI1033" s="14">
        <v>0.23020862435325401</v>
      </c>
      <c r="BJ1033" s="14"/>
      <c r="BK1033" s="14">
        <v>0.33821285890956698</v>
      </c>
      <c r="BL1033" s="14">
        <v>0.33033695102063598</v>
      </c>
      <c r="BM1033" s="14">
        <v>0.28355392629409498</v>
      </c>
      <c r="BN1033" s="14">
        <v>0.200305810733029</v>
      </c>
      <c r="BO1033" s="14"/>
      <c r="BP1033" s="14">
        <v>0.33782028572687001</v>
      </c>
      <c r="BQ1033" s="14">
        <v>0.28009842835620902</v>
      </c>
      <c r="BR1033" s="14">
        <v>0.213881597299454</v>
      </c>
      <c r="BS1033" s="14">
        <v>0.38533093992603201</v>
      </c>
      <c r="BT1033" s="14">
        <v>0.17976017574502301</v>
      </c>
    </row>
    <row r="1034" spans="2:72" x14ac:dyDescent="0.35">
      <c r="B1034" t="s">
        <v>451</v>
      </c>
      <c r="C1034" s="14">
        <v>0.19718812106487801</v>
      </c>
      <c r="D1034" s="14">
        <v>0.21423917041611301</v>
      </c>
      <c r="E1034" s="14">
        <v>0.18164356888583399</v>
      </c>
      <c r="F1034" s="14"/>
      <c r="G1034" s="14">
        <v>0.21899326895965501</v>
      </c>
      <c r="H1034" s="14">
        <v>0.222241201712186</v>
      </c>
      <c r="I1034" s="14">
        <v>0.210971752274378</v>
      </c>
      <c r="J1034" s="14">
        <v>0.18311207750128999</v>
      </c>
      <c r="K1034" s="14">
        <v>0.20710857305409999</v>
      </c>
      <c r="L1034" s="14">
        <v>0.160932328226463</v>
      </c>
      <c r="M1034" s="14"/>
      <c r="N1034" s="14">
        <v>0.18001809549258699</v>
      </c>
      <c r="O1034" s="14">
        <v>0.19060774077183301</v>
      </c>
      <c r="P1034" s="14">
        <v>0.21293516368721899</v>
      </c>
      <c r="Q1034" s="14">
        <v>0.20820054722872</v>
      </c>
      <c r="R1034" s="14"/>
      <c r="S1034" s="14">
        <v>0.20257506050760801</v>
      </c>
      <c r="T1034" s="14">
        <v>0.175655834127945</v>
      </c>
      <c r="U1034" s="14">
        <v>0.21073916381360999</v>
      </c>
      <c r="V1034" s="14">
        <v>0.17378111327684101</v>
      </c>
      <c r="W1034" s="14">
        <v>0.181520784618626</v>
      </c>
      <c r="X1034" s="14">
        <v>0.19926577394634401</v>
      </c>
      <c r="Y1034" s="14">
        <v>0.20894542936816399</v>
      </c>
      <c r="Z1034" s="14">
        <v>0.25585527193885299</v>
      </c>
      <c r="AA1034" s="14">
        <v>0.193370872885025</v>
      </c>
      <c r="AB1034" s="14">
        <v>0.20194134641326</v>
      </c>
      <c r="AC1034" s="14">
        <v>0.20695280058377699</v>
      </c>
      <c r="AD1034" s="14">
        <v>0.211171659833331</v>
      </c>
      <c r="AE1034" s="14"/>
      <c r="AF1034" s="14">
        <v>0.20720430142101601</v>
      </c>
      <c r="AG1034" s="14">
        <v>0.19687115934131999</v>
      </c>
      <c r="AH1034" s="14">
        <v>0.17987852682390101</v>
      </c>
      <c r="AI1034" s="14">
        <v>0.184750138405016</v>
      </c>
      <c r="AJ1034" s="14">
        <v>0.107863920237498</v>
      </c>
      <c r="AK1034" s="14"/>
      <c r="AL1034" s="14">
        <v>0.145613874550649</v>
      </c>
      <c r="AM1034" s="14">
        <v>0.23421725740184199</v>
      </c>
      <c r="AN1034" s="14">
        <v>0.19083707733449401</v>
      </c>
      <c r="AO1034" s="14">
        <v>0.18788751943194501</v>
      </c>
      <c r="AP1034" s="14">
        <v>0.20721049515154899</v>
      </c>
      <c r="AQ1034" s="14">
        <v>0.17994433194332901</v>
      </c>
      <c r="AR1034" s="14">
        <v>0.217607026103256</v>
      </c>
      <c r="AS1034" s="14">
        <v>0.196670770216885</v>
      </c>
      <c r="AT1034" s="14">
        <v>0.19833538158422201</v>
      </c>
      <c r="AU1034" s="14">
        <v>0.23636861990406199</v>
      </c>
      <c r="AV1034" s="14">
        <v>0.22945586069230101</v>
      </c>
      <c r="AW1034" s="14">
        <v>0.17852141661027199</v>
      </c>
      <c r="AX1034" s="14">
        <v>0.205937328825232</v>
      </c>
      <c r="AY1034" s="14">
        <v>0.20332530501537999</v>
      </c>
      <c r="AZ1034" s="14">
        <v>0.22984555882319899</v>
      </c>
      <c r="BA1034" s="14">
        <v>0.132828104420849</v>
      </c>
      <c r="BB1034" s="14"/>
      <c r="BC1034" s="14">
        <v>0.221396328932948</v>
      </c>
      <c r="BD1034" s="14">
        <v>0.18467643295751901</v>
      </c>
      <c r="BE1034" s="14"/>
      <c r="BF1034" s="14">
        <v>0.178703619518811</v>
      </c>
      <c r="BG1034" s="14">
        <v>0.188402432166794</v>
      </c>
      <c r="BH1034" s="14">
        <v>0.20163226206141999</v>
      </c>
      <c r="BI1034" s="14">
        <v>0.24356000792588001</v>
      </c>
      <c r="BJ1034" s="14"/>
      <c r="BK1034" s="14">
        <v>0.16420650206339399</v>
      </c>
      <c r="BL1034" s="14">
        <v>0.20581618726590001</v>
      </c>
      <c r="BM1034" s="14">
        <v>0.19983873886726</v>
      </c>
      <c r="BN1034" s="14">
        <v>0.212839002904682</v>
      </c>
      <c r="BO1034" s="14"/>
      <c r="BP1034" s="14">
        <v>0.21330534750997801</v>
      </c>
      <c r="BQ1034" s="14">
        <v>0.204034545795683</v>
      </c>
      <c r="BR1034" s="14">
        <v>0.148828340826064</v>
      </c>
      <c r="BS1034" s="14">
        <v>0.14873004380180099</v>
      </c>
      <c r="BT1034" s="14">
        <v>0.235579122016562</v>
      </c>
    </row>
    <row r="1035" spans="2:72" x14ac:dyDescent="0.35">
      <c r="B1035" t="s">
        <v>452</v>
      </c>
      <c r="C1035" s="14">
        <v>7.09974168500139E-2</v>
      </c>
      <c r="D1035" s="14">
        <v>6.8954229798860497E-2</v>
      </c>
      <c r="E1035" s="14">
        <v>7.2809711541902605E-2</v>
      </c>
      <c r="F1035" s="14"/>
      <c r="G1035" s="14">
        <v>8.5388875639385894E-2</v>
      </c>
      <c r="H1035" s="14">
        <v>5.4758091165853201E-2</v>
      </c>
      <c r="I1035" s="14">
        <v>6.3073999908869693E-2</v>
      </c>
      <c r="J1035" s="14">
        <v>9.4311989105433106E-2</v>
      </c>
      <c r="K1035" s="14">
        <v>7.5813964099871095E-2</v>
      </c>
      <c r="L1035" s="14">
        <v>5.9171420149622803E-2</v>
      </c>
      <c r="M1035" s="14"/>
      <c r="N1035" s="14">
        <v>6.0386399713323997E-2</v>
      </c>
      <c r="O1035" s="14">
        <v>7.0281010703594299E-2</v>
      </c>
      <c r="P1035" s="14">
        <v>7.9112402912568894E-2</v>
      </c>
      <c r="Q1035" s="14">
        <v>7.5813751560783196E-2</v>
      </c>
      <c r="R1035" s="14"/>
      <c r="S1035" s="14">
        <v>6.3373788778495699E-2</v>
      </c>
      <c r="T1035" s="14">
        <v>8.0516968680216294E-2</v>
      </c>
      <c r="U1035" s="14">
        <v>6.2606726795493797E-2</v>
      </c>
      <c r="V1035" s="14">
        <v>6.9586803229941194E-2</v>
      </c>
      <c r="W1035" s="14">
        <v>7.5403109605675506E-2</v>
      </c>
      <c r="X1035" s="14">
        <v>7.3260239842777602E-2</v>
      </c>
      <c r="Y1035" s="14">
        <v>8.1204364395246101E-2</v>
      </c>
      <c r="Z1035" s="14">
        <v>7.3730765512876897E-2</v>
      </c>
      <c r="AA1035" s="14">
        <v>7.52645582273513E-2</v>
      </c>
      <c r="AB1035" s="14">
        <v>6.9255346773159102E-2</v>
      </c>
      <c r="AC1035" s="14">
        <v>5.9908436461938497E-2</v>
      </c>
      <c r="AD1035" s="14">
        <v>4.6341428864110502E-2</v>
      </c>
      <c r="AE1035" s="14"/>
      <c r="AF1035" s="14">
        <v>7.3532114588863995E-2</v>
      </c>
      <c r="AG1035" s="14">
        <v>8.4054871879472401E-2</v>
      </c>
      <c r="AH1035" s="14">
        <v>6.20484058657459E-2</v>
      </c>
      <c r="AI1035" s="14">
        <v>5.5528454401757299E-2</v>
      </c>
      <c r="AJ1035" s="14">
        <v>2.6295997991672999E-2</v>
      </c>
      <c r="AK1035" s="14"/>
      <c r="AL1035" s="14">
        <v>4.66849533334932E-2</v>
      </c>
      <c r="AM1035" s="14">
        <v>6.2546181318604899E-2</v>
      </c>
      <c r="AN1035" s="14">
        <v>5.3299848990517498E-2</v>
      </c>
      <c r="AO1035" s="14">
        <v>7.50167053397955E-2</v>
      </c>
      <c r="AP1035" s="14">
        <v>6.6952885098003997E-2</v>
      </c>
      <c r="AQ1035" s="14">
        <v>7.5129395058859294E-2</v>
      </c>
      <c r="AR1035" s="14">
        <v>6.2664130045364294E-2</v>
      </c>
      <c r="AS1035" s="14">
        <v>8.3506685974271105E-2</v>
      </c>
      <c r="AT1035" s="14">
        <v>7.6687698964130094E-2</v>
      </c>
      <c r="AU1035" s="14">
        <v>9.4370451900589902E-2</v>
      </c>
      <c r="AV1035" s="14">
        <v>7.2398810671141303E-2</v>
      </c>
      <c r="AW1035" s="14">
        <v>7.8194692026456805E-2</v>
      </c>
      <c r="AX1035" s="14">
        <v>7.8307128022672201E-2</v>
      </c>
      <c r="AY1035" s="14">
        <v>9.8346912746230294E-2</v>
      </c>
      <c r="AZ1035" s="14">
        <v>6.12405825156732E-2</v>
      </c>
      <c r="BA1035" s="14">
        <v>3.9886942449528603E-2</v>
      </c>
      <c r="BB1035" s="14"/>
      <c r="BC1035" s="14">
        <v>8.2120371792761798E-2</v>
      </c>
      <c r="BD1035" s="14">
        <v>6.5248666515651699E-2</v>
      </c>
      <c r="BE1035" s="14"/>
      <c r="BF1035" s="14">
        <v>6.0727425351585901E-2</v>
      </c>
      <c r="BG1035" s="14">
        <v>7.2195491453792296E-2</v>
      </c>
      <c r="BH1035" s="14">
        <v>8.8235356763669004E-2</v>
      </c>
      <c r="BI1035" s="14">
        <v>5.42750242343258E-2</v>
      </c>
      <c r="BJ1035" s="14"/>
      <c r="BK1035" s="14">
        <v>5.5185093501189303E-2</v>
      </c>
      <c r="BL1035" s="14">
        <v>6.9157034029968104E-2</v>
      </c>
      <c r="BM1035" s="14">
        <v>7.7643262176284505E-2</v>
      </c>
      <c r="BN1035" s="14">
        <v>7.4660196542704504E-2</v>
      </c>
      <c r="BO1035" s="14"/>
      <c r="BP1035" s="14">
        <v>6.7796887022876604E-2</v>
      </c>
      <c r="BQ1035" s="14">
        <v>7.7079825575966196E-2</v>
      </c>
      <c r="BR1035" s="14">
        <v>5.5732269709585898E-2</v>
      </c>
      <c r="BS1035" s="14">
        <v>5.6581379946597898E-2</v>
      </c>
      <c r="BT1035" s="14">
        <v>8.6761475002391397E-2</v>
      </c>
    </row>
    <row r="1036" spans="2:72" x14ac:dyDescent="0.35">
      <c r="B1036" t="s">
        <v>453</v>
      </c>
      <c r="C1036" s="14">
        <v>4.4830561241142597E-2</v>
      </c>
      <c r="D1036" s="14">
        <v>2.9122556395098701E-2</v>
      </c>
      <c r="E1036" s="14">
        <v>5.8906792499605003E-2</v>
      </c>
      <c r="F1036" s="14"/>
      <c r="G1036" s="14">
        <v>3.2574412341151299E-2</v>
      </c>
      <c r="H1036" s="14">
        <v>2.9034772520584701E-2</v>
      </c>
      <c r="I1036" s="14">
        <v>3.4092652032398398E-2</v>
      </c>
      <c r="J1036" s="14">
        <v>6.2326126088518702E-2</v>
      </c>
      <c r="K1036" s="14">
        <v>7.3053289364228099E-2</v>
      </c>
      <c r="L1036" s="14">
        <v>3.8150155114253403E-2</v>
      </c>
      <c r="M1036" s="14"/>
      <c r="N1036" s="14">
        <v>3.0009905768366301E-2</v>
      </c>
      <c r="O1036" s="14">
        <v>4.1532134299361999E-2</v>
      </c>
      <c r="P1036" s="14">
        <v>4.7340977882225903E-2</v>
      </c>
      <c r="Q1036" s="14">
        <v>5.9431452320840003E-2</v>
      </c>
      <c r="R1036" s="14"/>
      <c r="S1036" s="14">
        <v>3.0037624821012701E-2</v>
      </c>
      <c r="T1036" s="14">
        <v>4.0886725048843602E-2</v>
      </c>
      <c r="U1036" s="14">
        <v>4.65189871192076E-2</v>
      </c>
      <c r="V1036" s="14">
        <v>4.1901641219055798E-2</v>
      </c>
      <c r="W1036" s="14">
        <v>6.1827372380074803E-2</v>
      </c>
      <c r="X1036" s="14">
        <v>3.6793633439877502E-2</v>
      </c>
      <c r="Y1036" s="14">
        <v>5.9179690908134797E-2</v>
      </c>
      <c r="Z1036" s="14">
        <v>4.9260403284175198E-2</v>
      </c>
      <c r="AA1036" s="14">
        <v>4.3801249992552201E-2</v>
      </c>
      <c r="AB1036" s="14">
        <v>5.0411502889634002E-2</v>
      </c>
      <c r="AC1036" s="14">
        <v>5.3502205677140299E-2</v>
      </c>
      <c r="AD1036" s="14">
        <v>4.0806474721384003E-2</v>
      </c>
      <c r="AE1036" s="14"/>
      <c r="AF1036" s="14">
        <v>5.5818296922591798E-2</v>
      </c>
      <c r="AG1036" s="14">
        <v>5.4455498172669897E-2</v>
      </c>
      <c r="AH1036" s="14">
        <v>3.3536240762395399E-2</v>
      </c>
      <c r="AI1036" s="14">
        <v>2.5742860688766599E-2</v>
      </c>
      <c r="AJ1036" s="14">
        <v>6.5267662113358601E-3</v>
      </c>
      <c r="AK1036" s="14"/>
      <c r="AL1036" s="14">
        <v>0.13373169753849401</v>
      </c>
      <c r="AM1036" s="14">
        <v>2.88037275544984E-2</v>
      </c>
      <c r="AN1036" s="14">
        <v>6.0748798052298297E-2</v>
      </c>
      <c r="AO1036" s="14">
        <v>5.68248519341637E-2</v>
      </c>
      <c r="AP1036" s="14">
        <v>5.39366310170434E-2</v>
      </c>
      <c r="AQ1036" s="14">
        <v>4.80462461910348E-2</v>
      </c>
      <c r="AR1036" s="14">
        <v>5.0231451308667997E-2</v>
      </c>
      <c r="AS1036" s="14">
        <v>3.7481552154989002E-2</v>
      </c>
      <c r="AT1036" s="14">
        <v>3.5824613699245403E-2</v>
      </c>
      <c r="AU1036" s="14">
        <v>3.7632911471023898E-2</v>
      </c>
      <c r="AV1036" s="14">
        <v>3.3610284973182199E-2</v>
      </c>
      <c r="AW1036" s="14">
        <v>4.5078585351834503E-2</v>
      </c>
      <c r="AX1036" s="14">
        <v>5.2723959317969603E-2</v>
      </c>
      <c r="AY1036" s="14">
        <v>3.7032615421557002E-2</v>
      </c>
      <c r="AZ1036" s="14">
        <v>2.9472123754963001E-2</v>
      </c>
      <c r="BA1036" s="14">
        <v>1.31496074043259E-2</v>
      </c>
      <c r="BB1036" s="14"/>
      <c r="BC1036" s="14">
        <v>3.4194214919158097E-2</v>
      </c>
      <c r="BD1036" s="14">
        <v>5.0327814425177697E-2</v>
      </c>
      <c r="BE1036" s="14"/>
      <c r="BF1036" s="14">
        <v>3.4190603225602002E-2</v>
      </c>
      <c r="BG1036" s="14">
        <v>3.80009285318147E-2</v>
      </c>
      <c r="BH1036" s="14">
        <v>5.8772669053663101E-2</v>
      </c>
      <c r="BI1036" s="14">
        <v>5.4167529042150699E-2</v>
      </c>
      <c r="BJ1036" s="14"/>
      <c r="BK1036" s="14">
        <v>2.3318837918149898E-2</v>
      </c>
      <c r="BL1036" s="14">
        <v>2.6232647267059501E-2</v>
      </c>
      <c r="BM1036" s="14">
        <v>5.0202923884138898E-2</v>
      </c>
      <c r="BN1036" s="14">
        <v>6.5997956129934005E-2</v>
      </c>
      <c r="BO1036" s="14"/>
      <c r="BP1036" s="14">
        <v>3.50470811975402E-2</v>
      </c>
      <c r="BQ1036" s="14">
        <v>3.8796280712958799E-2</v>
      </c>
      <c r="BR1036" s="14">
        <v>3.4414791704962797E-2</v>
      </c>
      <c r="BS1036" s="14">
        <v>2.3430010094049901E-2</v>
      </c>
      <c r="BT1036" s="14">
        <v>7.6333915840057595E-2</v>
      </c>
    </row>
    <row r="1037" spans="2:72" x14ac:dyDescent="0.35">
      <c r="B1037" t="s">
        <v>102</v>
      </c>
      <c r="C1037" s="14">
        <v>0.30469246089123803</v>
      </c>
      <c r="D1037" s="14">
        <v>0.28719467611212401</v>
      </c>
      <c r="E1037" s="14">
        <v>0.32020388634269298</v>
      </c>
      <c r="F1037" s="14"/>
      <c r="G1037" s="14">
        <v>0.30679156047960998</v>
      </c>
      <c r="H1037" s="14">
        <v>0.197638372478812</v>
      </c>
      <c r="I1037" s="14">
        <v>0.21160945898842101</v>
      </c>
      <c r="J1037" s="14">
        <v>0.297310717890786</v>
      </c>
      <c r="K1037" s="14">
        <v>0.34550278593364298</v>
      </c>
      <c r="L1037" s="14">
        <v>0.44143397308295701</v>
      </c>
      <c r="M1037" s="14"/>
      <c r="N1037" s="14">
        <v>0.226595506044866</v>
      </c>
      <c r="O1037" s="14">
        <v>0.34762365960111302</v>
      </c>
      <c r="P1037" s="14">
        <v>0.25817951413046097</v>
      </c>
      <c r="Q1037" s="14">
        <v>0.375295946872507</v>
      </c>
      <c r="R1037" s="14"/>
      <c r="S1037" s="14">
        <v>0.23686063705329599</v>
      </c>
      <c r="T1037" s="14">
        <v>0.33714389975255399</v>
      </c>
      <c r="U1037" s="14">
        <v>0.32458117975046202</v>
      </c>
      <c r="V1037" s="14">
        <v>0.347138344738672</v>
      </c>
      <c r="W1037" s="14">
        <v>0.302967890522855</v>
      </c>
      <c r="X1037" s="14">
        <v>0.29007187691826097</v>
      </c>
      <c r="Y1037" s="14">
        <v>0.328878504779336</v>
      </c>
      <c r="Z1037" s="14">
        <v>0.26666882998462998</v>
      </c>
      <c r="AA1037" s="14">
        <v>0.28733562562043202</v>
      </c>
      <c r="AB1037" s="14">
        <v>0.30067093123996402</v>
      </c>
      <c r="AC1037" s="14">
        <v>0.37291233469466201</v>
      </c>
      <c r="AD1037" s="14">
        <v>0.24990482094238001</v>
      </c>
      <c r="AE1037" s="14"/>
      <c r="AF1037" s="14">
        <v>0.36752305686293801</v>
      </c>
      <c r="AG1037" s="14">
        <v>0.32815551229426398</v>
      </c>
      <c r="AH1037" s="14">
        <v>0.280103748679634</v>
      </c>
      <c r="AI1037" s="14">
        <v>0.17278074322120701</v>
      </c>
      <c r="AJ1037" s="14">
        <v>0.134453175639312</v>
      </c>
      <c r="AK1037" s="14"/>
      <c r="AL1037" s="14">
        <v>0.57109057479974301</v>
      </c>
      <c r="AM1037" s="14">
        <v>0.41735164092528998</v>
      </c>
      <c r="AN1037" s="14">
        <v>0.40839425857262701</v>
      </c>
      <c r="AO1037" s="14">
        <v>0.425353550148583</v>
      </c>
      <c r="AP1037" s="14">
        <v>0.36463111952744198</v>
      </c>
      <c r="AQ1037" s="14">
        <v>0.37413648220668999</v>
      </c>
      <c r="AR1037" s="14">
        <v>0.27823606577506999</v>
      </c>
      <c r="AS1037" s="14">
        <v>0.30933543051131801</v>
      </c>
      <c r="AT1037" s="14">
        <v>0.26868708083797599</v>
      </c>
      <c r="AU1037" s="14">
        <v>0.25028227078834497</v>
      </c>
      <c r="AV1037" s="14">
        <v>0.21798868974447999</v>
      </c>
      <c r="AW1037" s="14">
        <v>0.24665030288067399</v>
      </c>
      <c r="AX1037" s="14">
        <v>0.17253968461567201</v>
      </c>
      <c r="AY1037" s="14">
        <v>0.158171606293875</v>
      </c>
      <c r="AZ1037" s="14">
        <v>0.14670710936461201</v>
      </c>
      <c r="BA1037" s="14">
        <v>0.115704315757443</v>
      </c>
      <c r="BB1037" s="14"/>
      <c r="BC1037" s="14">
        <v>2.52463251067385E-2</v>
      </c>
      <c r="BD1037" s="14">
        <v>0.44912045460299499</v>
      </c>
      <c r="BE1037" s="14"/>
      <c r="BF1037" s="14">
        <v>0.31147470661375998</v>
      </c>
      <c r="BG1037" s="14">
        <v>0.31973447164158098</v>
      </c>
      <c r="BH1037" s="14">
        <v>0.26102197211270201</v>
      </c>
      <c r="BI1037" s="14">
        <v>0.33920154046863099</v>
      </c>
      <c r="BJ1037" s="14"/>
      <c r="BK1037" s="14">
        <v>0.294555626585842</v>
      </c>
      <c r="BL1037" s="14">
        <v>0.25444478006559201</v>
      </c>
      <c r="BM1037" s="14">
        <v>0.28304458186640902</v>
      </c>
      <c r="BN1037" s="14">
        <v>0.377909557579649</v>
      </c>
      <c r="BO1037" s="14"/>
      <c r="BP1037" s="14">
        <v>0.21962637478170699</v>
      </c>
      <c r="BQ1037" s="14">
        <v>0.335663583818536</v>
      </c>
      <c r="BR1037" s="14">
        <v>0.463932432656806</v>
      </c>
      <c r="BS1037" s="14">
        <v>0.21464650355033399</v>
      </c>
      <c r="BT1037" s="14">
        <v>0.36723447780562501</v>
      </c>
    </row>
    <row r="1038" spans="2:72" x14ac:dyDescent="0.35">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row>
    <row r="1039" spans="2:72" x14ac:dyDescent="0.35">
      <c r="B1039" s="6" t="s">
        <v>459</v>
      </c>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row>
    <row r="1040" spans="2:72" x14ac:dyDescent="0.35">
      <c r="B1040" s="21" t="s">
        <v>326</v>
      </c>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row>
    <row r="1041" spans="2:72" x14ac:dyDescent="0.35">
      <c r="B1041" t="s">
        <v>455</v>
      </c>
      <c r="C1041" s="14">
        <v>0.11458369659206501</v>
      </c>
      <c r="D1041" s="14">
        <v>0.120714820247252</v>
      </c>
      <c r="E1041" s="14">
        <v>0.10891328122081199</v>
      </c>
      <c r="F1041" s="14"/>
      <c r="G1041" s="14">
        <v>9.4732960464025601E-2</v>
      </c>
      <c r="H1041" s="14">
        <v>0.163615164158632</v>
      </c>
      <c r="I1041" s="14">
        <v>0.14868399496194101</v>
      </c>
      <c r="J1041" s="14">
        <v>9.9564471668486504E-2</v>
      </c>
      <c r="K1041" s="14">
        <v>8.0457562825467205E-2</v>
      </c>
      <c r="L1041" s="14">
        <v>9.5102542774600798E-2</v>
      </c>
      <c r="M1041" s="14"/>
      <c r="N1041" s="14">
        <v>0.18924991938830599</v>
      </c>
      <c r="O1041" s="14">
        <v>9.2136556266397093E-2</v>
      </c>
      <c r="P1041" s="14">
        <v>0.101026081916959</v>
      </c>
      <c r="Q1041" s="14">
        <v>7.5410774368307301E-2</v>
      </c>
      <c r="R1041" s="14"/>
      <c r="S1041" s="14">
        <v>0.16213500041946</v>
      </c>
      <c r="T1041" s="14">
        <v>9.3188543150065001E-2</v>
      </c>
      <c r="U1041" s="14">
        <v>9.2988171674117007E-2</v>
      </c>
      <c r="V1041" s="14">
        <v>0.104017381760484</v>
      </c>
      <c r="W1041" s="14">
        <v>9.73617542095737E-2</v>
      </c>
      <c r="X1041" s="14">
        <v>0.11728832133589</v>
      </c>
      <c r="Y1041" s="14">
        <v>9.3040861017605503E-2</v>
      </c>
      <c r="Z1041" s="14">
        <v>0.11905788377821699</v>
      </c>
      <c r="AA1041" s="14">
        <v>0.132593252844218</v>
      </c>
      <c r="AB1041" s="14">
        <v>0.109213428512206</v>
      </c>
      <c r="AC1041" s="14">
        <v>9.1723046938009895E-2</v>
      </c>
      <c r="AD1041" s="14">
        <v>0.17400423522695099</v>
      </c>
      <c r="AE1041" s="14"/>
      <c r="AF1041" s="14">
        <v>7.0512582497059106E-2</v>
      </c>
      <c r="AG1041" s="14">
        <v>7.9226700360283203E-2</v>
      </c>
      <c r="AH1041" s="14">
        <v>0.13551047453801299</v>
      </c>
      <c r="AI1041" s="14">
        <v>0.23130926497614701</v>
      </c>
      <c r="AJ1041" s="14">
        <v>0.325718048430507</v>
      </c>
      <c r="AK1041" s="14"/>
      <c r="AL1041" s="14">
        <v>6.0965471615141299E-2</v>
      </c>
      <c r="AM1041" s="14">
        <v>8.1977368571506198E-2</v>
      </c>
      <c r="AN1041" s="14">
        <v>7.1300280196008203E-2</v>
      </c>
      <c r="AO1041" s="14">
        <v>8.2897878334932104E-2</v>
      </c>
      <c r="AP1041" s="14">
        <v>7.5517168508989402E-2</v>
      </c>
      <c r="AQ1041" s="14">
        <v>7.2329912125660395E-2</v>
      </c>
      <c r="AR1041" s="14">
        <v>9.6469586200542107E-2</v>
      </c>
      <c r="AS1041" s="14">
        <v>0.10533920578577299</v>
      </c>
      <c r="AT1041" s="14">
        <v>0.111747537109188</v>
      </c>
      <c r="AU1041" s="14">
        <v>8.3691283372917993E-2</v>
      </c>
      <c r="AV1041" s="14">
        <v>0.12751802662440401</v>
      </c>
      <c r="AW1041" s="14">
        <v>0.149549301751846</v>
      </c>
      <c r="AX1041" s="14">
        <v>0.150082591072769</v>
      </c>
      <c r="AY1041" s="14">
        <v>0.19827810232481199</v>
      </c>
      <c r="AZ1041" s="14">
        <v>0.19137107731331701</v>
      </c>
      <c r="BA1041" s="14">
        <v>0.30567617574793299</v>
      </c>
      <c r="BB1041" s="14"/>
      <c r="BC1041" s="14">
        <v>0.196603993117446</v>
      </c>
      <c r="BD1041" s="14">
        <v>7.2192604521501599E-2</v>
      </c>
      <c r="BE1041" s="14"/>
      <c r="BF1041" s="14">
        <v>0.13112654322584699</v>
      </c>
      <c r="BG1041" s="14">
        <v>0.116609703084807</v>
      </c>
      <c r="BH1041" s="14">
        <v>0.117651054926107</v>
      </c>
      <c r="BI1041" s="14">
        <v>7.3640617105885403E-2</v>
      </c>
      <c r="BJ1041" s="14"/>
      <c r="BK1041" s="14">
        <v>0.14431857174266199</v>
      </c>
      <c r="BL1041" s="14">
        <v>0.14355368617820999</v>
      </c>
      <c r="BM1041" s="14">
        <v>0.122734337715946</v>
      </c>
      <c r="BN1041" s="14">
        <v>6.0356391813711198E-2</v>
      </c>
      <c r="BO1041" s="14"/>
      <c r="BP1041" s="14">
        <v>0.133357350385403</v>
      </c>
      <c r="BQ1041" s="14">
        <v>7.4824406036210406E-2</v>
      </c>
      <c r="BR1041" s="14">
        <v>8.5401784345517998E-2</v>
      </c>
      <c r="BS1041" s="14">
        <v>0.20776137469898701</v>
      </c>
      <c r="BT1041" s="14">
        <v>6.03031499523057E-2</v>
      </c>
    </row>
    <row r="1042" spans="2:72" x14ac:dyDescent="0.35">
      <c r="B1042" t="s">
        <v>456</v>
      </c>
      <c r="C1042" s="14">
        <v>0.25698109270541197</v>
      </c>
      <c r="D1042" s="14">
        <v>0.27899199169870098</v>
      </c>
      <c r="E1042" s="14">
        <v>0.23776167891852201</v>
      </c>
      <c r="F1042" s="14"/>
      <c r="G1042" s="14">
        <v>0.27411558306959599</v>
      </c>
      <c r="H1042" s="14">
        <v>0.32927854166063297</v>
      </c>
      <c r="I1042" s="14">
        <v>0.31124769880925701</v>
      </c>
      <c r="J1042" s="14">
        <v>0.25703606309140498</v>
      </c>
      <c r="K1042" s="14">
        <v>0.206565642151158</v>
      </c>
      <c r="L1042" s="14">
        <v>0.181888572252946</v>
      </c>
      <c r="M1042" s="14"/>
      <c r="N1042" s="14">
        <v>0.32946867847564199</v>
      </c>
      <c r="O1042" s="14">
        <v>0.25639454299172298</v>
      </c>
      <c r="P1042" s="14">
        <v>0.26833773700476199</v>
      </c>
      <c r="Q1042" s="14">
        <v>0.17934155990169201</v>
      </c>
      <c r="R1042" s="14"/>
      <c r="S1042" s="14">
        <v>0.32512602222812598</v>
      </c>
      <c r="T1042" s="14">
        <v>0.235156083061967</v>
      </c>
      <c r="U1042" s="14">
        <v>0.23022623628792499</v>
      </c>
      <c r="V1042" s="14">
        <v>0.231248962829285</v>
      </c>
      <c r="W1042" s="14">
        <v>0.27751993904003303</v>
      </c>
      <c r="X1042" s="14">
        <v>0.252528835072728</v>
      </c>
      <c r="Y1042" s="14">
        <v>0.226736886944963</v>
      </c>
      <c r="Z1042" s="14">
        <v>0.26233893982225698</v>
      </c>
      <c r="AA1042" s="14">
        <v>0.262151088263753</v>
      </c>
      <c r="AB1042" s="14">
        <v>0.24732206057299799</v>
      </c>
      <c r="AC1042" s="14">
        <v>0.23194254884853999</v>
      </c>
      <c r="AD1042" s="14">
        <v>0.30936172560927799</v>
      </c>
      <c r="AE1042" s="14"/>
      <c r="AF1042" s="14">
        <v>0.19417398308497899</v>
      </c>
      <c r="AG1042" s="14">
        <v>0.23915465909109601</v>
      </c>
      <c r="AH1042" s="14">
        <v>0.306152276662496</v>
      </c>
      <c r="AI1042" s="14">
        <v>0.35558474501572501</v>
      </c>
      <c r="AJ1042" s="14">
        <v>0.40885101387600697</v>
      </c>
      <c r="AK1042" s="14"/>
      <c r="AL1042" s="14">
        <v>8.7716790152219906E-2</v>
      </c>
      <c r="AM1042" s="14">
        <v>0.157833512006052</v>
      </c>
      <c r="AN1042" s="14">
        <v>0.20422241039348399</v>
      </c>
      <c r="AO1042" s="14">
        <v>0.14639880296305299</v>
      </c>
      <c r="AP1042" s="14">
        <v>0.208812833697161</v>
      </c>
      <c r="AQ1042" s="14">
        <v>0.210118646413226</v>
      </c>
      <c r="AR1042" s="14">
        <v>0.28246187517752602</v>
      </c>
      <c r="AS1042" s="14">
        <v>0.25909976768465198</v>
      </c>
      <c r="AT1042" s="14">
        <v>0.30953704186598402</v>
      </c>
      <c r="AU1042" s="14">
        <v>0.30062692275694702</v>
      </c>
      <c r="AV1042" s="14">
        <v>0.32273969068070801</v>
      </c>
      <c r="AW1042" s="14">
        <v>0.288341765816647</v>
      </c>
      <c r="AX1042" s="14">
        <v>0.33603424531607801</v>
      </c>
      <c r="AY1042" s="14">
        <v>0.30292778672778298</v>
      </c>
      <c r="AZ1042" s="14">
        <v>0.39772717384055001</v>
      </c>
      <c r="BA1042" s="14">
        <v>0.39466641517207601</v>
      </c>
      <c r="BB1042" s="14"/>
      <c r="BC1042" s="14">
        <v>0.40473209103415803</v>
      </c>
      <c r="BD1042" s="14">
        <v>0.18061796749123399</v>
      </c>
      <c r="BE1042" s="14"/>
      <c r="BF1042" s="14">
        <v>0.28521930518949201</v>
      </c>
      <c r="BG1042" s="14">
        <v>0.25107077355157698</v>
      </c>
      <c r="BH1042" s="14">
        <v>0.24475790875404299</v>
      </c>
      <c r="BI1042" s="14">
        <v>0.24251873700189999</v>
      </c>
      <c r="BJ1042" s="14"/>
      <c r="BK1042" s="14">
        <v>0.30663482625372301</v>
      </c>
      <c r="BL1042" s="14">
        <v>0.31879209721408802</v>
      </c>
      <c r="BM1042" s="14">
        <v>0.25398903053482602</v>
      </c>
      <c r="BN1042" s="14">
        <v>0.18167090072400399</v>
      </c>
      <c r="BO1042" s="14"/>
      <c r="BP1042" s="14">
        <v>0.33705451632568101</v>
      </c>
      <c r="BQ1042" s="14">
        <v>0.23600036676130301</v>
      </c>
      <c r="BR1042" s="14">
        <v>0.192128668390081</v>
      </c>
      <c r="BS1042" s="14">
        <v>0.32382343368336602</v>
      </c>
      <c r="BT1042" s="14">
        <v>0.176914731530664</v>
      </c>
    </row>
    <row r="1043" spans="2:72" x14ac:dyDescent="0.35">
      <c r="B1043" t="s">
        <v>383</v>
      </c>
      <c r="C1043" s="14">
        <v>0.27020431089379199</v>
      </c>
      <c r="D1043" s="14">
        <v>0.27569316773894298</v>
      </c>
      <c r="E1043" s="14">
        <v>0.265088611663229</v>
      </c>
      <c r="F1043" s="14"/>
      <c r="G1043" s="14">
        <v>0.26887890387354202</v>
      </c>
      <c r="H1043" s="14">
        <v>0.25857038038649299</v>
      </c>
      <c r="I1043" s="14">
        <v>0.27225146043936899</v>
      </c>
      <c r="J1043" s="14">
        <v>0.26186598491013302</v>
      </c>
      <c r="K1043" s="14">
        <v>0.32655906876198698</v>
      </c>
      <c r="L1043" s="14">
        <v>0.24717306122449001</v>
      </c>
      <c r="M1043" s="14"/>
      <c r="N1043" s="14">
        <v>0.21715562518436199</v>
      </c>
      <c r="O1043" s="14">
        <v>0.25448037667293899</v>
      </c>
      <c r="P1043" s="14">
        <v>0.31111736529362399</v>
      </c>
      <c r="Q1043" s="14">
        <v>0.30286216333011601</v>
      </c>
      <c r="R1043" s="14"/>
      <c r="S1043" s="14">
        <v>0.23331830638470399</v>
      </c>
      <c r="T1043" s="14">
        <v>0.283417182917717</v>
      </c>
      <c r="U1043" s="14">
        <v>0.282712379507775</v>
      </c>
      <c r="V1043" s="14">
        <v>0.26336899134157699</v>
      </c>
      <c r="W1043" s="14">
        <v>0.25810345098782</v>
      </c>
      <c r="X1043" s="14">
        <v>0.27908066065548998</v>
      </c>
      <c r="Y1043" s="14">
        <v>0.28059114836064297</v>
      </c>
      <c r="Z1043" s="14">
        <v>0.33021356393358597</v>
      </c>
      <c r="AA1043" s="14">
        <v>0.258761428179619</v>
      </c>
      <c r="AB1043" s="14">
        <v>0.28839510775538801</v>
      </c>
      <c r="AC1043" s="14">
        <v>0.28505119779815802</v>
      </c>
      <c r="AD1043" s="14">
        <v>0.21663947067942199</v>
      </c>
      <c r="AE1043" s="14"/>
      <c r="AF1043" s="14">
        <v>0.30089334133574802</v>
      </c>
      <c r="AG1043" s="14">
        <v>0.28372563628776498</v>
      </c>
      <c r="AH1043" s="14">
        <v>0.238755861961954</v>
      </c>
      <c r="AI1043" s="14">
        <v>0.201933036788045</v>
      </c>
      <c r="AJ1043" s="14">
        <v>0.14044829587961399</v>
      </c>
      <c r="AK1043" s="14"/>
      <c r="AL1043" s="14">
        <v>0.149775588522162</v>
      </c>
      <c r="AM1043" s="14">
        <v>0.30223194666201603</v>
      </c>
      <c r="AN1043" s="14">
        <v>0.240217276950315</v>
      </c>
      <c r="AO1043" s="14">
        <v>0.28060126272379698</v>
      </c>
      <c r="AP1043" s="14">
        <v>0.28604954619581402</v>
      </c>
      <c r="AQ1043" s="14">
        <v>0.30007022253314902</v>
      </c>
      <c r="AR1043" s="14">
        <v>0.287550279190316</v>
      </c>
      <c r="AS1043" s="14">
        <v>0.286138777441375</v>
      </c>
      <c r="AT1043" s="14">
        <v>0.24732440139652001</v>
      </c>
      <c r="AU1043" s="14">
        <v>0.30023420161581299</v>
      </c>
      <c r="AV1043" s="14">
        <v>0.28263349801487903</v>
      </c>
      <c r="AW1043" s="14">
        <v>0.272178779030256</v>
      </c>
      <c r="AX1043" s="14">
        <v>0.27586503111055999</v>
      </c>
      <c r="AY1043" s="14">
        <v>0.28439603281952303</v>
      </c>
      <c r="AZ1043" s="14">
        <v>0.22047700205974199</v>
      </c>
      <c r="BA1043" s="14">
        <v>0.16995820409158099</v>
      </c>
      <c r="BB1043" s="14"/>
      <c r="BC1043" s="14">
        <v>0.29486820764719002</v>
      </c>
      <c r="BD1043" s="14">
        <v>0.25745710608737399</v>
      </c>
      <c r="BE1043" s="14"/>
      <c r="BF1043" s="14">
        <v>0.242634601581286</v>
      </c>
      <c r="BG1043" s="14">
        <v>0.26685262994880099</v>
      </c>
      <c r="BH1043" s="14">
        <v>0.30589862471039497</v>
      </c>
      <c r="BI1043" s="14">
        <v>0.26102520644805899</v>
      </c>
      <c r="BJ1043" s="14"/>
      <c r="BK1043" s="14">
        <v>0.23763924678183099</v>
      </c>
      <c r="BL1043" s="14">
        <v>0.24824192561359401</v>
      </c>
      <c r="BM1043" s="14">
        <v>0.28331714498337002</v>
      </c>
      <c r="BN1043" s="14">
        <v>0.29080417433167699</v>
      </c>
      <c r="BO1043" s="14"/>
      <c r="BP1043" s="14">
        <v>0.26268849401654698</v>
      </c>
      <c r="BQ1043" s="14">
        <v>0.30793081757637503</v>
      </c>
      <c r="BR1043" s="14">
        <v>0.21990300300697799</v>
      </c>
      <c r="BS1043" s="14">
        <v>0.22235573647228801</v>
      </c>
      <c r="BT1043" s="14">
        <v>0.31002453441364303</v>
      </c>
    </row>
    <row r="1044" spans="2:72" x14ac:dyDescent="0.35">
      <c r="B1044" t="s">
        <v>457</v>
      </c>
      <c r="C1044" s="14">
        <v>4.3404010508670002E-2</v>
      </c>
      <c r="D1044" s="14">
        <v>3.2488730875251497E-2</v>
      </c>
      <c r="E1044" s="14">
        <v>5.3140315410886603E-2</v>
      </c>
      <c r="F1044" s="14"/>
      <c r="G1044" s="14">
        <v>5.0584708240960903E-2</v>
      </c>
      <c r="H1044" s="14">
        <v>3.5098407931946803E-2</v>
      </c>
      <c r="I1044" s="14">
        <v>4.2526011907575198E-2</v>
      </c>
      <c r="J1044" s="14">
        <v>6.0643716509793701E-2</v>
      </c>
      <c r="K1044" s="14">
        <v>4.1136403357208098E-2</v>
      </c>
      <c r="L1044" s="14">
        <v>3.3368024095636099E-2</v>
      </c>
      <c r="M1044" s="14"/>
      <c r="N1044" s="14">
        <v>2.8764037086092899E-2</v>
      </c>
      <c r="O1044" s="14">
        <v>3.9427463628699998E-2</v>
      </c>
      <c r="P1044" s="14">
        <v>4.8143696226713301E-2</v>
      </c>
      <c r="Q1044" s="14">
        <v>5.7827999608724097E-2</v>
      </c>
      <c r="R1044" s="14"/>
      <c r="S1044" s="14">
        <v>3.0551588943361099E-2</v>
      </c>
      <c r="T1044" s="14">
        <v>5.3095872315581397E-2</v>
      </c>
      <c r="U1044" s="14">
        <v>4.39146494723337E-2</v>
      </c>
      <c r="V1044" s="14">
        <v>5.0440933590965298E-2</v>
      </c>
      <c r="W1044" s="14">
        <v>3.9889539101587802E-2</v>
      </c>
      <c r="X1044" s="14">
        <v>5.9528250892300898E-2</v>
      </c>
      <c r="Y1044" s="14">
        <v>4.7378518749570997E-2</v>
      </c>
      <c r="Z1044" s="14">
        <v>2.5546673461141499E-2</v>
      </c>
      <c r="AA1044" s="14">
        <v>3.11924303630251E-2</v>
      </c>
      <c r="AB1044" s="14">
        <v>5.7434292122165803E-2</v>
      </c>
      <c r="AC1044" s="14">
        <v>3.3064359908587297E-2</v>
      </c>
      <c r="AD1044" s="14">
        <v>2.9078926637908901E-2</v>
      </c>
      <c r="AE1044" s="14"/>
      <c r="AF1044" s="14">
        <v>5.8818675683587798E-2</v>
      </c>
      <c r="AG1044" s="14">
        <v>4.8727264873432201E-2</v>
      </c>
      <c r="AH1044" s="14">
        <v>2.9446195626156399E-2</v>
      </c>
      <c r="AI1044" s="14">
        <v>3.18036990350897E-2</v>
      </c>
      <c r="AJ1044" s="14">
        <v>1.8787314531281601E-2</v>
      </c>
      <c r="AK1044" s="14"/>
      <c r="AL1044" s="14">
        <v>0.119767289717943</v>
      </c>
      <c r="AM1044" s="14">
        <v>3.1601327263761803E-2</v>
      </c>
      <c r="AN1044" s="14">
        <v>5.0053667381478199E-2</v>
      </c>
      <c r="AO1044" s="14">
        <v>5.6098352928543503E-2</v>
      </c>
      <c r="AP1044" s="14">
        <v>6.1495030611864399E-2</v>
      </c>
      <c r="AQ1044" s="14">
        <v>3.9671181320830202E-2</v>
      </c>
      <c r="AR1044" s="14">
        <v>4.1474909969320399E-2</v>
      </c>
      <c r="AS1044" s="14">
        <v>4.4238377262039601E-2</v>
      </c>
      <c r="AT1044" s="14">
        <v>4.0751057974250798E-2</v>
      </c>
      <c r="AU1044" s="14">
        <v>5.0056772616988397E-2</v>
      </c>
      <c r="AV1044" s="14">
        <v>4.5800487745949602E-2</v>
      </c>
      <c r="AW1044" s="14">
        <v>3.1522030641742603E-2</v>
      </c>
      <c r="AX1044" s="14">
        <v>3.7562675151804302E-2</v>
      </c>
      <c r="AY1044" s="14">
        <v>3.66216434773299E-2</v>
      </c>
      <c r="AZ1044" s="14">
        <v>1.8893450440823901E-2</v>
      </c>
      <c r="BA1044" s="14">
        <v>2.0547146900737102E-2</v>
      </c>
      <c r="BB1044" s="14"/>
      <c r="BC1044" s="14">
        <v>5.3038508124435502E-2</v>
      </c>
      <c r="BD1044" s="14">
        <v>3.8424549414461898E-2</v>
      </c>
      <c r="BE1044" s="14"/>
      <c r="BF1044" s="14">
        <v>2.9890381144785198E-2</v>
      </c>
      <c r="BG1044" s="14">
        <v>3.7625916672472601E-2</v>
      </c>
      <c r="BH1044" s="14">
        <v>6.2128077152586197E-2</v>
      </c>
      <c r="BI1044" s="14">
        <v>4.6433079479754703E-2</v>
      </c>
      <c r="BJ1044" s="14"/>
      <c r="BK1044" s="14">
        <v>2.5486573030003901E-2</v>
      </c>
      <c r="BL1044" s="14">
        <v>3.1242370122641999E-2</v>
      </c>
      <c r="BM1044" s="14">
        <v>4.81340861365031E-2</v>
      </c>
      <c r="BN1044" s="14">
        <v>5.84233323601729E-2</v>
      </c>
      <c r="BO1044" s="14"/>
      <c r="BP1044" s="14">
        <v>4.2660144111049E-2</v>
      </c>
      <c r="BQ1044" s="14">
        <v>3.16702199686964E-2</v>
      </c>
      <c r="BR1044" s="14">
        <v>3.3286096663906202E-2</v>
      </c>
      <c r="BS1044" s="14">
        <v>2.4396761386519399E-2</v>
      </c>
      <c r="BT1044" s="14">
        <v>6.9023343507806201E-2</v>
      </c>
    </row>
    <row r="1045" spans="2:72" x14ac:dyDescent="0.35">
      <c r="B1045" t="s">
        <v>458</v>
      </c>
      <c r="C1045" s="14">
        <v>1.5740576496482001E-2</v>
      </c>
      <c r="D1045" s="14">
        <v>1.2825187698686799E-2</v>
      </c>
      <c r="E1045" s="14">
        <v>1.84376250563161E-2</v>
      </c>
      <c r="F1045" s="14"/>
      <c r="G1045" s="14">
        <v>1.8110192821440801E-2</v>
      </c>
      <c r="H1045" s="14">
        <v>1.4074440041905801E-2</v>
      </c>
      <c r="I1045" s="14">
        <v>1.9407262208666599E-2</v>
      </c>
      <c r="J1045" s="14">
        <v>1.9745531155723001E-2</v>
      </c>
      <c r="K1045" s="14">
        <v>1.1533001686992001E-2</v>
      </c>
      <c r="L1045" s="14">
        <v>1.2028326074060999E-2</v>
      </c>
      <c r="M1045" s="14"/>
      <c r="N1045" s="14">
        <v>1.1531446020970599E-2</v>
      </c>
      <c r="O1045" s="14">
        <v>1.46078804288722E-2</v>
      </c>
      <c r="P1045" s="14">
        <v>1.74520734350238E-2</v>
      </c>
      <c r="Q1045" s="14">
        <v>1.9178367379342798E-2</v>
      </c>
      <c r="R1045" s="14"/>
      <c r="S1045" s="14">
        <v>1.11320752772193E-2</v>
      </c>
      <c r="T1045" s="14">
        <v>1.5208438823645899E-2</v>
      </c>
      <c r="U1045" s="14">
        <v>2.3147079038681899E-2</v>
      </c>
      <c r="V1045" s="14">
        <v>2.0778321455631198E-2</v>
      </c>
      <c r="W1045" s="14">
        <v>1.51048068632721E-2</v>
      </c>
      <c r="X1045" s="14">
        <v>1.3266945858339201E-2</v>
      </c>
      <c r="Y1045" s="14">
        <v>2.2948864317705899E-2</v>
      </c>
      <c r="Z1045" s="14">
        <v>6.6453825489451402E-3</v>
      </c>
      <c r="AA1045" s="14">
        <v>2.5105731296085398E-2</v>
      </c>
      <c r="AB1045" s="14">
        <v>6.0935136225353601E-3</v>
      </c>
      <c r="AC1045" s="14">
        <v>9.3007499905530394E-3</v>
      </c>
      <c r="AD1045" s="14">
        <v>5.2893841842831298E-3</v>
      </c>
      <c r="AE1045" s="14"/>
      <c r="AF1045" s="14">
        <v>1.6119828870152401E-2</v>
      </c>
      <c r="AG1045" s="14">
        <v>2.2182132655589801E-2</v>
      </c>
      <c r="AH1045" s="14">
        <v>1.5924071067579301E-2</v>
      </c>
      <c r="AI1045" s="14">
        <v>3.6553767256328001E-3</v>
      </c>
      <c r="AJ1045" s="14">
        <v>0</v>
      </c>
      <c r="AK1045" s="14"/>
      <c r="AL1045" s="14">
        <v>7.3024225319325398E-2</v>
      </c>
      <c r="AM1045" s="14">
        <v>1.55703575814869E-2</v>
      </c>
      <c r="AN1045" s="14">
        <v>1.54046087321737E-2</v>
      </c>
      <c r="AO1045" s="14">
        <v>1.0943781499191301E-2</v>
      </c>
      <c r="AP1045" s="14">
        <v>2.49636313409165E-2</v>
      </c>
      <c r="AQ1045" s="14">
        <v>1.6548376439591801E-2</v>
      </c>
      <c r="AR1045" s="14">
        <v>1.9555405644415599E-2</v>
      </c>
      <c r="AS1045" s="14">
        <v>8.35694893006181E-3</v>
      </c>
      <c r="AT1045" s="14">
        <v>1.02102342616208E-2</v>
      </c>
      <c r="AU1045" s="14">
        <v>1.45740759066132E-2</v>
      </c>
      <c r="AV1045" s="14">
        <v>1.43426804941706E-2</v>
      </c>
      <c r="AW1045" s="14">
        <v>1.8682440682794801E-2</v>
      </c>
      <c r="AX1045" s="14">
        <v>2.4126601221285401E-2</v>
      </c>
      <c r="AY1045" s="14">
        <v>1.3060430179729901E-2</v>
      </c>
      <c r="AZ1045" s="14">
        <v>5.9290043794654503E-3</v>
      </c>
      <c r="BA1045" s="14">
        <v>3.9564963727734296E-3</v>
      </c>
      <c r="BB1045" s="14"/>
      <c r="BC1045" s="14">
        <v>1.73637817910791E-2</v>
      </c>
      <c r="BD1045" s="14">
        <v>1.4901644573437799E-2</v>
      </c>
      <c r="BE1045" s="14"/>
      <c r="BF1045" s="14">
        <v>1.09329099407051E-2</v>
      </c>
      <c r="BG1045" s="14">
        <v>1.1561296514741E-2</v>
      </c>
      <c r="BH1045" s="14">
        <v>1.9435235180078302E-2</v>
      </c>
      <c r="BI1045" s="14">
        <v>2.75037064215089E-2</v>
      </c>
      <c r="BJ1045" s="14"/>
      <c r="BK1045" s="14">
        <v>5.4571986416671698E-3</v>
      </c>
      <c r="BL1045" s="14">
        <v>1.16742259685126E-2</v>
      </c>
      <c r="BM1045" s="14">
        <v>1.33605373388428E-2</v>
      </c>
      <c r="BN1045" s="14">
        <v>2.9850980328154801E-2</v>
      </c>
      <c r="BO1045" s="14"/>
      <c r="BP1045" s="14">
        <v>1.17085053096866E-2</v>
      </c>
      <c r="BQ1045" s="14">
        <v>1.4316780775999001E-2</v>
      </c>
      <c r="BR1045" s="14">
        <v>1.04341450835275E-2</v>
      </c>
      <c r="BS1045" s="14">
        <v>8.3006509870655904E-3</v>
      </c>
      <c r="BT1045" s="14">
        <v>2.7414304804172202E-2</v>
      </c>
    </row>
    <row r="1046" spans="2:72" x14ac:dyDescent="0.35">
      <c r="B1046" t="s">
        <v>102</v>
      </c>
      <c r="C1046" s="14">
        <v>0.299086312803578</v>
      </c>
      <c r="D1046" s="14">
        <v>0.27928610174116603</v>
      </c>
      <c r="E1046" s="14">
        <v>0.31665848773023397</v>
      </c>
      <c r="F1046" s="14"/>
      <c r="G1046" s="14">
        <v>0.29357765153043502</v>
      </c>
      <c r="H1046" s="14">
        <v>0.19936306582038901</v>
      </c>
      <c r="I1046" s="14">
        <v>0.20588357167319199</v>
      </c>
      <c r="J1046" s="14">
        <v>0.301144232664458</v>
      </c>
      <c r="K1046" s="14">
        <v>0.333748321217188</v>
      </c>
      <c r="L1046" s="14">
        <v>0.43043947357826601</v>
      </c>
      <c r="M1046" s="14"/>
      <c r="N1046" s="14">
        <v>0.22383029384462699</v>
      </c>
      <c r="O1046" s="14">
        <v>0.34295318001136899</v>
      </c>
      <c r="P1046" s="14">
        <v>0.25392304612291799</v>
      </c>
      <c r="Q1046" s="14">
        <v>0.36537913541181799</v>
      </c>
      <c r="R1046" s="14"/>
      <c r="S1046" s="14">
        <v>0.237737006747129</v>
      </c>
      <c r="T1046" s="14">
        <v>0.319933879731024</v>
      </c>
      <c r="U1046" s="14">
        <v>0.32701148401916702</v>
      </c>
      <c r="V1046" s="14">
        <v>0.33014540902205902</v>
      </c>
      <c r="W1046" s="14">
        <v>0.31202050979771301</v>
      </c>
      <c r="X1046" s="14">
        <v>0.27830698618525102</v>
      </c>
      <c r="Y1046" s="14">
        <v>0.32930372060951102</v>
      </c>
      <c r="Z1046" s="14">
        <v>0.25619755645585501</v>
      </c>
      <c r="AA1046" s="14">
        <v>0.29019606905329798</v>
      </c>
      <c r="AB1046" s="14">
        <v>0.29154159741470598</v>
      </c>
      <c r="AC1046" s="14">
        <v>0.34891809651615202</v>
      </c>
      <c r="AD1046" s="14">
        <v>0.26562625766215803</v>
      </c>
      <c r="AE1046" s="14"/>
      <c r="AF1046" s="14">
        <v>0.35948158852847301</v>
      </c>
      <c r="AG1046" s="14">
        <v>0.32698360673183402</v>
      </c>
      <c r="AH1046" s="14">
        <v>0.274211120143801</v>
      </c>
      <c r="AI1046" s="14">
        <v>0.17571387745936001</v>
      </c>
      <c r="AJ1046" s="14">
        <v>0.10619532728259</v>
      </c>
      <c r="AK1046" s="14"/>
      <c r="AL1046" s="14">
        <v>0.50875063467320902</v>
      </c>
      <c r="AM1046" s="14">
        <v>0.41078548791517699</v>
      </c>
      <c r="AN1046" s="14">
        <v>0.41880175634654099</v>
      </c>
      <c r="AO1046" s="14">
        <v>0.423059921550483</v>
      </c>
      <c r="AP1046" s="14">
        <v>0.34316178964525501</v>
      </c>
      <c r="AQ1046" s="14">
        <v>0.36126166116754299</v>
      </c>
      <c r="AR1046" s="14">
        <v>0.27248794381788</v>
      </c>
      <c r="AS1046" s="14">
        <v>0.29682692289609802</v>
      </c>
      <c r="AT1046" s="14">
        <v>0.28042972739243699</v>
      </c>
      <c r="AU1046" s="14">
        <v>0.25081674373071999</v>
      </c>
      <c r="AV1046" s="14">
        <v>0.20696561643989</v>
      </c>
      <c r="AW1046" s="14">
        <v>0.23972568207671299</v>
      </c>
      <c r="AX1046" s="14">
        <v>0.17632885612750299</v>
      </c>
      <c r="AY1046" s="14">
        <v>0.16471600447082199</v>
      </c>
      <c r="AZ1046" s="14">
        <v>0.16560229196610199</v>
      </c>
      <c r="BA1046" s="14">
        <v>0.10519556171489899</v>
      </c>
      <c r="BB1046" s="14"/>
      <c r="BC1046" s="14">
        <v>3.3393418285691499E-2</v>
      </c>
      <c r="BD1046" s="14">
        <v>0.43640612791199002</v>
      </c>
      <c r="BE1046" s="14"/>
      <c r="BF1046" s="14">
        <v>0.30019625891788398</v>
      </c>
      <c r="BG1046" s="14">
        <v>0.316279680227602</v>
      </c>
      <c r="BH1046" s="14">
        <v>0.250129099276791</v>
      </c>
      <c r="BI1046" s="14">
        <v>0.34887865354289099</v>
      </c>
      <c r="BJ1046" s="14"/>
      <c r="BK1046" s="14">
        <v>0.28046358355011303</v>
      </c>
      <c r="BL1046" s="14">
        <v>0.246495694902954</v>
      </c>
      <c r="BM1046" s="14">
        <v>0.27846486329051201</v>
      </c>
      <c r="BN1046" s="14">
        <v>0.37889422044227999</v>
      </c>
      <c r="BO1046" s="14"/>
      <c r="BP1046" s="14">
        <v>0.21253098985163299</v>
      </c>
      <c r="BQ1046" s="14">
        <v>0.33525740888141498</v>
      </c>
      <c r="BR1046" s="14">
        <v>0.45884630250998898</v>
      </c>
      <c r="BS1046" s="14">
        <v>0.21336204277177401</v>
      </c>
      <c r="BT1046" s="14">
        <v>0.35631993579140803</v>
      </c>
    </row>
    <row r="1047" spans="2:72" x14ac:dyDescent="0.35">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row>
    <row r="1048" spans="2:72" x14ac:dyDescent="0.35">
      <c r="B1048" s="6" t="s">
        <v>468</v>
      </c>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row>
    <row r="1049" spans="2:72" x14ac:dyDescent="0.35">
      <c r="B1049" s="21" t="s">
        <v>106</v>
      </c>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row>
    <row r="1050" spans="2:72" x14ac:dyDescent="0.35">
      <c r="B1050" t="s">
        <v>460</v>
      </c>
      <c r="C1050" s="14">
        <v>0.23486120372368199</v>
      </c>
      <c r="D1050" s="14">
        <v>0.237528265447881</v>
      </c>
      <c r="E1050" s="14">
        <v>0.23248565943741201</v>
      </c>
      <c r="F1050" s="14"/>
      <c r="G1050" s="14">
        <v>0.266921663415358</v>
      </c>
      <c r="H1050" s="14">
        <v>0.40670166826318499</v>
      </c>
      <c r="I1050" s="14">
        <v>0.335310889057027</v>
      </c>
      <c r="J1050" s="14">
        <v>0.21467977790537501</v>
      </c>
      <c r="K1050" s="14">
        <v>0.125802045164258</v>
      </c>
      <c r="L1050" s="14">
        <v>9.5298405811670206E-2</v>
      </c>
      <c r="M1050" s="14"/>
      <c r="N1050" s="14">
        <v>0.340560917387842</v>
      </c>
      <c r="O1050" s="14">
        <v>0.211076222550654</v>
      </c>
      <c r="P1050" s="14">
        <v>0.23517414781874901</v>
      </c>
      <c r="Q1050" s="14">
        <v>0.156860564734215</v>
      </c>
      <c r="R1050" s="14"/>
      <c r="S1050" s="14">
        <v>0.32030558565525102</v>
      </c>
      <c r="T1050" s="14">
        <v>0.20697424952981699</v>
      </c>
      <c r="U1050" s="14">
        <v>0.211439414747325</v>
      </c>
      <c r="V1050" s="14">
        <v>0.24699662448147899</v>
      </c>
      <c r="W1050" s="14">
        <v>0.21526948981702601</v>
      </c>
      <c r="X1050" s="14">
        <v>0.25989370782854898</v>
      </c>
      <c r="Y1050" s="14">
        <v>0.19020996369870199</v>
      </c>
      <c r="Z1050" s="14">
        <v>0.218243292194649</v>
      </c>
      <c r="AA1050" s="14">
        <v>0.24504088387599099</v>
      </c>
      <c r="AB1050" s="14">
        <v>0.21674558660829599</v>
      </c>
      <c r="AC1050" s="14">
        <v>0.168150167156221</v>
      </c>
      <c r="AD1050" s="14">
        <v>0.26526903333820501</v>
      </c>
      <c r="AE1050" s="14"/>
      <c r="AF1050" s="14">
        <v>0.14696767573394301</v>
      </c>
      <c r="AG1050" s="14">
        <v>0.21100867147489</v>
      </c>
      <c r="AH1050" s="14">
        <v>0.30580462109045098</v>
      </c>
      <c r="AI1050" s="14">
        <v>0.37074230722117502</v>
      </c>
      <c r="AJ1050" s="14">
        <v>0.49424435673746198</v>
      </c>
      <c r="AK1050" s="14"/>
      <c r="AL1050" s="14">
        <v>0.105964556693751</v>
      </c>
      <c r="AM1050" s="14">
        <v>0.17185974721599401</v>
      </c>
      <c r="AN1050" s="14">
        <v>0.164671779009127</v>
      </c>
      <c r="AO1050" s="14">
        <v>0.13161584870986501</v>
      </c>
      <c r="AP1050" s="14">
        <v>0.167968767724159</v>
      </c>
      <c r="AQ1050" s="14">
        <v>0.192287514767991</v>
      </c>
      <c r="AR1050" s="14">
        <v>0.224459342972058</v>
      </c>
      <c r="AS1050" s="14">
        <v>0.18436701541509701</v>
      </c>
      <c r="AT1050" s="14">
        <v>0.22289952473551899</v>
      </c>
      <c r="AU1050" s="14">
        <v>0.22695619721884</v>
      </c>
      <c r="AV1050" s="14">
        <v>0.29344449735457501</v>
      </c>
      <c r="AW1050" s="14">
        <v>0.31865180857456998</v>
      </c>
      <c r="AX1050" s="14">
        <v>0.31983827387346497</v>
      </c>
      <c r="AY1050" s="14">
        <v>0.38100450532659502</v>
      </c>
      <c r="AZ1050" s="14">
        <v>0.433073044154902</v>
      </c>
      <c r="BA1050" s="14">
        <v>0.498960544388453</v>
      </c>
      <c r="BB1050" s="14"/>
      <c r="BC1050" s="14">
        <v>0.43508348835726102</v>
      </c>
      <c r="BD1050" s="14">
        <v>0.131378996732949</v>
      </c>
      <c r="BE1050" s="14"/>
      <c r="BF1050" s="14">
        <v>0.242841915933526</v>
      </c>
      <c r="BG1050" s="14">
        <v>0.22164766325360599</v>
      </c>
      <c r="BH1050" s="14">
        <v>0.259321640999914</v>
      </c>
      <c r="BI1050" s="14">
        <v>0.20536998119675001</v>
      </c>
      <c r="BJ1050" s="14"/>
      <c r="BK1050" s="14">
        <v>0.25754104801101102</v>
      </c>
      <c r="BL1050" s="14">
        <v>0.29987804612055602</v>
      </c>
      <c r="BM1050" s="14">
        <v>0.24080259763178199</v>
      </c>
      <c r="BN1050" s="14">
        <v>0.16504760117377801</v>
      </c>
      <c r="BO1050" s="14"/>
      <c r="BP1050" s="14">
        <v>0.309788986552054</v>
      </c>
      <c r="BQ1050" s="14">
        <v>0.19203276183672499</v>
      </c>
      <c r="BR1050" s="14">
        <v>8.1505178925141503E-2</v>
      </c>
      <c r="BS1050" s="14">
        <v>0.35837166469133103</v>
      </c>
      <c r="BT1050" s="14">
        <v>0.15892075713057099</v>
      </c>
    </row>
    <row r="1051" spans="2:72" x14ac:dyDescent="0.35">
      <c r="B1051" t="s">
        <v>461</v>
      </c>
      <c r="C1051" s="14">
        <v>0.226633248337615</v>
      </c>
      <c r="D1051" s="14">
        <v>0.24393983737231301</v>
      </c>
      <c r="E1051" s="14">
        <v>0.21126496355299201</v>
      </c>
      <c r="F1051" s="14"/>
      <c r="G1051" s="14">
        <v>0.26782102948504899</v>
      </c>
      <c r="H1051" s="14">
        <v>0.39729985476897001</v>
      </c>
      <c r="I1051" s="14">
        <v>0.35184443408004901</v>
      </c>
      <c r="J1051" s="14">
        <v>0.195120058233409</v>
      </c>
      <c r="K1051" s="14">
        <v>0.12607706109529099</v>
      </c>
      <c r="L1051" s="14">
        <v>6.6184120757752499E-2</v>
      </c>
      <c r="M1051" s="14"/>
      <c r="N1051" s="14">
        <v>0.33225929926254699</v>
      </c>
      <c r="O1051" s="14">
        <v>0.19750338142044699</v>
      </c>
      <c r="P1051" s="14">
        <v>0.223723991959109</v>
      </c>
      <c r="Q1051" s="14">
        <v>0.15593122949426599</v>
      </c>
      <c r="R1051" s="14"/>
      <c r="S1051" s="14">
        <v>0.33706029259829001</v>
      </c>
      <c r="T1051" s="14">
        <v>0.191336584399562</v>
      </c>
      <c r="U1051" s="14">
        <v>0.20939174423075499</v>
      </c>
      <c r="V1051" s="14">
        <v>0.19955168344592999</v>
      </c>
      <c r="W1051" s="14">
        <v>0.19721928090138899</v>
      </c>
      <c r="X1051" s="14">
        <v>0.25735133565698098</v>
      </c>
      <c r="Y1051" s="14">
        <v>0.17361031052478701</v>
      </c>
      <c r="Z1051" s="14">
        <v>0.22811488481401801</v>
      </c>
      <c r="AA1051" s="14">
        <v>0.23793475923549201</v>
      </c>
      <c r="AB1051" s="14">
        <v>0.20473592649877001</v>
      </c>
      <c r="AC1051" s="14">
        <v>0.15667759188400501</v>
      </c>
      <c r="AD1051" s="14">
        <v>0.30830538687035902</v>
      </c>
      <c r="AE1051" s="14"/>
      <c r="AF1051" s="14">
        <v>0.147412290455462</v>
      </c>
      <c r="AG1051" s="14">
        <v>0.19000753366675799</v>
      </c>
      <c r="AH1051" s="14">
        <v>0.27942791121847799</v>
      </c>
      <c r="AI1051" s="14">
        <v>0.39964740375958702</v>
      </c>
      <c r="AJ1051" s="14">
        <v>0.50175663922220903</v>
      </c>
      <c r="AK1051" s="14"/>
      <c r="AL1051" s="14">
        <v>9.3749480359166207E-2</v>
      </c>
      <c r="AM1051" s="14">
        <v>0.15488383161795599</v>
      </c>
      <c r="AN1051" s="14">
        <v>0.167434599691239</v>
      </c>
      <c r="AO1051" s="14">
        <v>0.107491530068591</v>
      </c>
      <c r="AP1051" s="14">
        <v>0.150342271471753</v>
      </c>
      <c r="AQ1051" s="14">
        <v>0.176469663714799</v>
      </c>
      <c r="AR1051" s="14">
        <v>0.21057834521998001</v>
      </c>
      <c r="AS1051" s="14">
        <v>0.19074803395682999</v>
      </c>
      <c r="AT1051" s="14">
        <v>0.239812655409194</v>
      </c>
      <c r="AU1051" s="14">
        <v>0.24575167258643699</v>
      </c>
      <c r="AV1051" s="14">
        <v>0.257545722725189</v>
      </c>
      <c r="AW1051" s="14">
        <v>0.27201028307779601</v>
      </c>
      <c r="AX1051" s="14">
        <v>0.34187795156968598</v>
      </c>
      <c r="AY1051" s="14">
        <v>0.418857351003667</v>
      </c>
      <c r="AZ1051" s="14">
        <v>0.41017555324997101</v>
      </c>
      <c r="BA1051" s="14">
        <v>0.50396116597632501</v>
      </c>
      <c r="BB1051" s="14"/>
      <c r="BC1051" s="14">
        <v>0.44498881138302399</v>
      </c>
      <c r="BD1051" s="14">
        <v>0.113779099190354</v>
      </c>
      <c r="BE1051" s="14"/>
      <c r="BF1051" s="14">
        <v>0.229826138578449</v>
      </c>
      <c r="BG1051" s="14">
        <v>0.23804807154754301</v>
      </c>
      <c r="BH1051" s="14">
        <v>0.24334634976834599</v>
      </c>
      <c r="BI1051" s="14">
        <v>0.161895905690913</v>
      </c>
      <c r="BJ1051" s="14"/>
      <c r="BK1051" s="14">
        <v>0.26658969868606802</v>
      </c>
      <c r="BL1051" s="14">
        <v>0.28012653965024897</v>
      </c>
      <c r="BM1051" s="14">
        <v>0.22549126102765901</v>
      </c>
      <c r="BN1051" s="14">
        <v>0.16165665545307401</v>
      </c>
      <c r="BO1051" s="14"/>
      <c r="BP1051" s="14">
        <v>0.31571954471835501</v>
      </c>
      <c r="BQ1051" s="14">
        <v>0.19104378568362501</v>
      </c>
      <c r="BR1051" s="14">
        <v>5.0619784364084403E-2</v>
      </c>
      <c r="BS1051" s="14">
        <v>0.34277517637334198</v>
      </c>
      <c r="BT1051" s="14">
        <v>0.14926588061798399</v>
      </c>
    </row>
    <row r="1052" spans="2:72" x14ac:dyDescent="0.35">
      <c r="B1052" t="s">
        <v>462</v>
      </c>
      <c r="C1052" s="14">
        <v>0.195634105772927</v>
      </c>
      <c r="D1052" s="14">
        <v>0.195932823171038</v>
      </c>
      <c r="E1052" s="14">
        <v>0.19580412340546</v>
      </c>
      <c r="F1052" s="14"/>
      <c r="G1052" s="14">
        <v>0.194102764435341</v>
      </c>
      <c r="H1052" s="14">
        <v>0.237413037023744</v>
      </c>
      <c r="I1052" s="14">
        <v>0.27981269432927203</v>
      </c>
      <c r="J1052" s="14">
        <v>0.238087578791293</v>
      </c>
      <c r="K1052" s="14">
        <v>0.151277243397448</v>
      </c>
      <c r="L1052" s="14">
        <v>8.7119763349120194E-2</v>
      </c>
      <c r="M1052" s="14"/>
      <c r="N1052" s="14">
        <v>0.25438333250774903</v>
      </c>
      <c r="O1052" s="14">
        <v>0.16917817018828099</v>
      </c>
      <c r="P1052" s="14">
        <v>0.21480925134520901</v>
      </c>
      <c r="Q1052" s="14">
        <v>0.147843033202713</v>
      </c>
      <c r="R1052" s="14"/>
      <c r="S1052" s="14">
        <v>0.23014207726994801</v>
      </c>
      <c r="T1052" s="14">
        <v>0.19075748606711099</v>
      </c>
      <c r="U1052" s="14">
        <v>0.165019960780766</v>
      </c>
      <c r="V1052" s="14">
        <v>0.18786533219264101</v>
      </c>
      <c r="W1052" s="14">
        <v>0.17967410409826501</v>
      </c>
      <c r="X1052" s="14">
        <v>0.19711227943184001</v>
      </c>
      <c r="Y1052" s="14">
        <v>0.200268229585194</v>
      </c>
      <c r="Z1052" s="14">
        <v>0.17907857436278701</v>
      </c>
      <c r="AA1052" s="14">
        <v>0.20784765192466501</v>
      </c>
      <c r="AB1052" s="14">
        <v>0.192279909966138</v>
      </c>
      <c r="AC1052" s="14">
        <v>0.14983747196380401</v>
      </c>
      <c r="AD1052" s="14">
        <v>0.26354344286013598</v>
      </c>
      <c r="AE1052" s="14"/>
      <c r="AF1052" s="14">
        <v>0.132141374918569</v>
      </c>
      <c r="AG1052" s="14">
        <v>0.19615062243638301</v>
      </c>
      <c r="AH1052" s="14">
        <v>0.22374528936864799</v>
      </c>
      <c r="AI1052" s="14">
        <v>0.29271305977731299</v>
      </c>
      <c r="AJ1052" s="14">
        <v>0.307803876029558</v>
      </c>
      <c r="AK1052" s="14"/>
      <c r="AL1052" s="14">
        <v>0.12984263120247799</v>
      </c>
      <c r="AM1052" s="14">
        <v>0.121735989959231</v>
      </c>
      <c r="AN1052" s="14">
        <v>0.12830442154184199</v>
      </c>
      <c r="AO1052" s="14">
        <v>0.10675724738078</v>
      </c>
      <c r="AP1052" s="14">
        <v>0.17956492969127899</v>
      </c>
      <c r="AQ1052" s="14">
        <v>0.16123791883407801</v>
      </c>
      <c r="AR1052" s="14">
        <v>0.18422174210324899</v>
      </c>
      <c r="AS1052" s="14">
        <v>0.18423103403832</v>
      </c>
      <c r="AT1052" s="14">
        <v>0.217384757609864</v>
      </c>
      <c r="AU1052" s="14">
        <v>0.26023226372861502</v>
      </c>
      <c r="AV1052" s="14">
        <v>0.22631616032506699</v>
      </c>
      <c r="AW1052" s="14">
        <v>0.24540761524674001</v>
      </c>
      <c r="AX1052" s="14">
        <v>0.283540142099099</v>
      </c>
      <c r="AY1052" s="14">
        <v>0.27248684186402999</v>
      </c>
      <c r="AZ1052" s="14">
        <v>0.22439573882259001</v>
      </c>
      <c r="BA1052" s="14">
        <v>0.337861264994886</v>
      </c>
      <c r="BB1052" s="14"/>
      <c r="BC1052" s="14">
        <v>0.35704935553443501</v>
      </c>
      <c r="BD1052" s="14">
        <v>0.112208795159525</v>
      </c>
      <c r="BE1052" s="14"/>
      <c r="BF1052" s="14">
        <v>0.211182020161988</v>
      </c>
      <c r="BG1052" s="14">
        <v>0.197012298965766</v>
      </c>
      <c r="BH1052" s="14">
        <v>0.20087261536592599</v>
      </c>
      <c r="BI1052" s="14">
        <v>0.153941643119096</v>
      </c>
      <c r="BJ1052" s="14"/>
      <c r="BK1052" s="14">
        <v>0.24291176727727701</v>
      </c>
      <c r="BL1052" s="14">
        <v>0.22461571237335001</v>
      </c>
      <c r="BM1052" s="14">
        <v>0.19612474204229</v>
      </c>
      <c r="BN1052" s="14">
        <v>0.139127463090922</v>
      </c>
      <c r="BO1052" s="14"/>
      <c r="BP1052" s="14">
        <v>0.243394442081831</v>
      </c>
      <c r="BQ1052" s="14">
        <v>0.18462909425346999</v>
      </c>
      <c r="BR1052" s="14">
        <v>7.8043268267779395E-2</v>
      </c>
      <c r="BS1052" s="14">
        <v>0.28238234710313997</v>
      </c>
      <c r="BT1052" s="14">
        <v>0.138896913263135</v>
      </c>
    </row>
    <row r="1053" spans="2:72" x14ac:dyDescent="0.35">
      <c r="B1053" t="s">
        <v>463</v>
      </c>
      <c r="C1053" s="14">
        <v>0.182083300815923</v>
      </c>
      <c r="D1053" s="14">
        <v>0.187612534920093</v>
      </c>
      <c r="E1053" s="14">
        <v>0.177186827400587</v>
      </c>
      <c r="F1053" s="14"/>
      <c r="G1053" s="14">
        <v>0.21243261614435399</v>
      </c>
      <c r="H1053" s="14">
        <v>0.31560949451495601</v>
      </c>
      <c r="I1053" s="14">
        <v>0.27142402638239099</v>
      </c>
      <c r="J1053" s="14">
        <v>0.170826336348952</v>
      </c>
      <c r="K1053" s="14">
        <v>9.7215632343221003E-2</v>
      </c>
      <c r="L1053" s="14">
        <v>5.7521838784561803E-2</v>
      </c>
      <c r="M1053" s="14"/>
      <c r="N1053" s="14">
        <v>0.26213560930235502</v>
      </c>
      <c r="O1053" s="14">
        <v>0.157516204160355</v>
      </c>
      <c r="P1053" s="14">
        <v>0.18705364512641401</v>
      </c>
      <c r="Q1053" s="14">
        <v>0.123437989833854</v>
      </c>
      <c r="R1053" s="14"/>
      <c r="S1053" s="14">
        <v>0.25742178781782299</v>
      </c>
      <c r="T1053" s="14">
        <v>0.158238471459692</v>
      </c>
      <c r="U1053" s="14">
        <v>0.153833511017333</v>
      </c>
      <c r="V1053" s="14">
        <v>0.17568522215604801</v>
      </c>
      <c r="W1053" s="14">
        <v>0.18946186012080601</v>
      </c>
      <c r="X1053" s="14">
        <v>0.187519940408862</v>
      </c>
      <c r="Y1053" s="14">
        <v>0.161714007609087</v>
      </c>
      <c r="Z1053" s="14">
        <v>0.192998429567389</v>
      </c>
      <c r="AA1053" s="14">
        <v>0.173910586110854</v>
      </c>
      <c r="AB1053" s="14">
        <v>0.17877703943818599</v>
      </c>
      <c r="AC1053" s="14">
        <v>0.142668332128016</v>
      </c>
      <c r="AD1053" s="14">
        <v>0.17937906620181401</v>
      </c>
      <c r="AE1053" s="14"/>
      <c r="AF1053" s="14">
        <v>0.10616246964922101</v>
      </c>
      <c r="AG1053" s="14">
        <v>0.16135082558328001</v>
      </c>
      <c r="AH1053" s="14">
        <v>0.24105814018471</v>
      </c>
      <c r="AI1053" s="14">
        <v>0.28262866618125299</v>
      </c>
      <c r="AJ1053" s="14">
        <v>0.41351843615672301</v>
      </c>
      <c r="AK1053" s="14"/>
      <c r="AL1053" s="14">
        <v>0.13380467953205299</v>
      </c>
      <c r="AM1053" s="14">
        <v>0.123068222212302</v>
      </c>
      <c r="AN1053" s="14">
        <v>0.139907343303183</v>
      </c>
      <c r="AO1053" s="14">
        <v>9.1447604008751598E-2</v>
      </c>
      <c r="AP1053" s="14">
        <v>0.14578800252420801</v>
      </c>
      <c r="AQ1053" s="14">
        <v>0.13901539515580999</v>
      </c>
      <c r="AR1053" s="14">
        <v>0.18818691646324001</v>
      </c>
      <c r="AS1053" s="14">
        <v>0.15572583680896701</v>
      </c>
      <c r="AT1053" s="14">
        <v>0.16577295919659901</v>
      </c>
      <c r="AU1053" s="14">
        <v>0.19866180987454399</v>
      </c>
      <c r="AV1053" s="14">
        <v>0.24609343584087201</v>
      </c>
      <c r="AW1053" s="14">
        <v>0.18509101345335099</v>
      </c>
      <c r="AX1053" s="14">
        <v>0.24400104781304999</v>
      </c>
      <c r="AY1053" s="14">
        <v>0.28138700395371702</v>
      </c>
      <c r="AZ1053" s="14">
        <v>0.33693114660789297</v>
      </c>
      <c r="BA1053" s="14">
        <v>0.36827172622413801</v>
      </c>
      <c r="BB1053" s="14"/>
      <c r="BC1053" s="14">
        <v>0.34765109556201501</v>
      </c>
      <c r="BD1053" s="14">
        <v>9.6511802926617096E-2</v>
      </c>
      <c r="BE1053" s="14"/>
      <c r="BF1053" s="14">
        <v>0.17376405863473099</v>
      </c>
      <c r="BG1053" s="14">
        <v>0.17897585347598499</v>
      </c>
      <c r="BH1053" s="14">
        <v>0.20230189454007599</v>
      </c>
      <c r="BI1053" s="14">
        <v>0.166399887496992</v>
      </c>
      <c r="BJ1053" s="14"/>
      <c r="BK1053" s="14">
        <v>0.19630269270223999</v>
      </c>
      <c r="BL1053" s="14">
        <v>0.22862387858681499</v>
      </c>
      <c r="BM1053" s="14">
        <v>0.182414698827331</v>
      </c>
      <c r="BN1053" s="14">
        <v>0.139390526988103</v>
      </c>
      <c r="BO1053" s="14"/>
      <c r="BP1053" s="14">
        <v>0.249999447764298</v>
      </c>
      <c r="BQ1053" s="14">
        <v>0.15066480025451201</v>
      </c>
      <c r="BR1053" s="14">
        <v>4.5688039557936599E-2</v>
      </c>
      <c r="BS1053" s="14">
        <v>0.26636895262964799</v>
      </c>
      <c r="BT1053" s="14">
        <v>0.12962460615691501</v>
      </c>
    </row>
    <row r="1054" spans="2:72" x14ac:dyDescent="0.35">
      <c r="B1054" t="s">
        <v>464</v>
      </c>
      <c r="C1054" s="14">
        <v>0.173015369234233</v>
      </c>
      <c r="D1054" s="14">
        <v>0.16193659264763099</v>
      </c>
      <c r="E1054" s="14">
        <v>0.18251002814464801</v>
      </c>
      <c r="F1054" s="14"/>
      <c r="G1054" s="14">
        <v>0.200777793713215</v>
      </c>
      <c r="H1054" s="14">
        <v>0.27855463958953303</v>
      </c>
      <c r="I1054" s="14">
        <v>0.24358916803442399</v>
      </c>
      <c r="J1054" s="14">
        <v>0.167100979459198</v>
      </c>
      <c r="K1054" s="14">
        <v>9.7622940464126604E-2</v>
      </c>
      <c r="L1054" s="14">
        <v>7.5661315745457702E-2</v>
      </c>
      <c r="M1054" s="14"/>
      <c r="N1054" s="14">
        <v>0.23903413875868501</v>
      </c>
      <c r="O1054" s="14">
        <v>0.163219924833646</v>
      </c>
      <c r="P1054" s="14">
        <v>0.17979939791402799</v>
      </c>
      <c r="Q1054" s="14">
        <v>0.113538347258709</v>
      </c>
      <c r="R1054" s="14"/>
      <c r="S1054" s="14">
        <v>0.209635600751199</v>
      </c>
      <c r="T1054" s="14">
        <v>0.13955813997604599</v>
      </c>
      <c r="U1054" s="14">
        <v>0.16237030516650799</v>
      </c>
      <c r="V1054" s="14">
        <v>0.181545848027654</v>
      </c>
      <c r="W1054" s="14">
        <v>0.17887161383903799</v>
      </c>
      <c r="X1054" s="14">
        <v>0.17285190187176699</v>
      </c>
      <c r="Y1054" s="14">
        <v>0.147926944210657</v>
      </c>
      <c r="Z1054" s="14">
        <v>0.160138342274075</v>
      </c>
      <c r="AA1054" s="14">
        <v>0.17785825094079399</v>
      </c>
      <c r="AB1054" s="14">
        <v>0.188766044526294</v>
      </c>
      <c r="AC1054" s="14">
        <v>0.15245832914493401</v>
      </c>
      <c r="AD1054" s="14">
        <v>0.21726075610227699</v>
      </c>
      <c r="AE1054" s="14"/>
      <c r="AF1054" s="14">
        <v>0.11004178682519999</v>
      </c>
      <c r="AG1054" s="14">
        <v>0.15607446655837501</v>
      </c>
      <c r="AH1054" s="14">
        <v>0.22697037851073501</v>
      </c>
      <c r="AI1054" s="14">
        <v>0.26724288835700499</v>
      </c>
      <c r="AJ1054" s="14">
        <v>0.27734638389928601</v>
      </c>
      <c r="AK1054" s="14"/>
      <c r="AL1054" s="14">
        <v>0.10199734587576199</v>
      </c>
      <c r="AM1054" s="14">
        <v>0.108518202886944</v>
      </c>
      <c r="AN1054" s="14">
        <v>0.13239557330973301</v>
      </c>
      <c r="AO1054" s="14">
        <v>0.11886303786882101</v>
      </c>
      <c r="AP1054" s="14">
        <v>0.13036813887346699</v>
      </c>
      <c r="AQ1054" s="14">
        <v>0.14122409057028101</v>
      </c>
      <c r="AR1054" s="14">
        <v>0.17180269194661801</v>
      </c>
      <c r="AS1054" s="14">
        <v>0.164993248177185</v>
      </c>
      <c r="AT1054" s="14">
        <v>0.16902684468915599</v>
      </c>
      <c r="AU1054" s="14">
        <v>0.173470882753963</v>
      </c>
      <c r="AV1054" s="14">
        <v>0.22905580435901099</v>
      </c>
      <c r="AW1054" s="14">
        <v>0.20354520529178599</v>
      </c>
      <c r="AX1054" s="14">
        <v>0.200172374671965</v>
      </c>
      <c r="AY1054" s="14">
        <v>0.243617521778106</v>
      </c>
      <c r="AZ1054" s="14">
        <v>0.26067444121172201</v>
      </c>
      <c r="BA1054" s="14">
        <v>0.343208970910172</v>
      </c>
      <c r="BB1054" s="14"/>
      <c r="BC1054" s="14">
        <v>0.31863185231993901</v>
      </c>
      <c r="BD1054" s="14">
        <v>9.7755439643904901E-2</v>
      </c>
      <c r="BE1054" s="14"/>
      <c r="BF1054" s="14">
        <v>0.187057632315171</v>
      </c>
      <c r="BG1054" s="14">
        <v>0.16577747575677601</v>
      </c>
      <c r="BH1054" s="14">
        <v>0.185913307998396</v>
      </c>
      <c r="BI1054" s="14">
        <v>0.14009744877927199</v>
      </c>
      <c r="BJ1054" s="14"/>
      <c r="BK1054" s="14">
        <v>0.196010013181279</v>
      </c>
      <c r="BL1054" s="14">
        <v>0.21331750496725899</v>
      </c>
      <c r="BM1054" s="14">
        <v>0.175314452613477</v>
      </c>
      <c r="BN1054" s="14">
        <v>0.12490106590984</v>
      </c>
      <c r="BO1054" s="14"/>
      <c r="BP1054" s="14">
        <v>0.21740504504676</v>
      </c>
      <c r="BQ1054" s="14">
        <v>0.12173609697835901</v>
      </c>
      <c r="BR1054" s="14">
        <v>6.2264818640018697E-2</v>
      </c>
      <c r="BS1054" s="14">
        <v>0.27147974968757399</v>
      </c>
      <c r="BT1054" s="14">
        <v>0.130157825325393</v>
      </c>
    </row>
    <row r="1055" spans="2:72" x14ac:dyDescent="0.35">
      <c r="B1055" t="s">
        <v>465</v>
      </c>
      <c r="C1055" s="14">
        <v>0.17189052668919699</v>
      </c>
      <c r="D1055" s="14">
        <v>0.17180790801880599</v>
      </c>
      <c r="E1055" s="14">
        <v>0.172027410466327</v>
      </c>
      <c r="F1055" s="14"/>
      <c r="G1055" s="14">
        <v>0.17975337625028301</v>
      </c>
      <c r="H1055" s="14">
        <v>0.22576507709534799</v>
      </c>
      <c r="I1055" s="14">
        <v>0.25728452775494798</v>
      </c>
      <c r="J1055" s="14">
        <v>0.180617563051235</v>
      </c>
      <c r="K1055" s="14">
        <v>0.13085410570936801</v>
      </c>
      <c r="L1055" s="14">
        <v>7.5145055929959001E-2</v>
      </c>
      <c r="M1055" s="14"/>
      <c r="N1055" s="14">
        <v>0.22231312493309999</v>
      </c>
      <c r="O1055" s="14">
        <v>0.15380550306999599</v>
      </c>
      <c r="P1055" s="14">
        <v>0.18027554032610901</v>
      </c>
      <c r="Q1055" s="14">
        <v>0.13440440360487799</v>
      </c>
      <c r="R1055" s="14"/>
      <c r="S1055" s="14">
        <v>0.21653850096419799</v>
      </c>
      <c r="T1055" s="14">
        <v>0.147706847430884</v>
      </c>
      <c r="U1055" s="14">
        <v>0.171205101339756</v>
      </c>
      <c r="V1055" s="14">
        <v>0.15728513592191801</v>
      </c>
      <c r="W1055" s="14">
        <v>0.16391054348808101</v>
      </c>
      <c r="X1055" s="14">
        <v>0.18452452413654299</v>
      </c>
      <c r="Y1055" s="14">
        <v>0.16028797154916499</v>
      </c>
      <c r="Z1055" s="14">
        <v>0.13797371084042001</v>
      </c>
      <c r="AA1055" s="14">
        <v>0.19212039229549799</v>
      </c>
      <c r="AB1055" s="14">
        <v>0.17444827816053901</v>
      </c>
      <c r="AC1055" s="14">
        <v>0.130002068001877</v>
      </c>
      <c r="AD1055" s="14">
        <v>0.187706474765513</v>
      </c>
      <c r="AE1055" s="14"/>
      <c r="AF1055" s="14">
        <v>0.115540047937801</v>
      </c>
      <c r="AG1055" s="14">
        <v>0.17923111354322399</v>
      </c>
      <c r="AH1055" s="14">
        <v>0.20386246281405199</v>
      </c>
      <c r="AI1055" s="14">
        <v>0.235716469309242</v>
      </c>
      <c r="AJ1055" s="14">
        <v>0.28209256234522501</v>
      </c>
      <c r="AK1055" s="14"/>
      <c r="AL1055" s="14">
        <v>0.13716971887885299</v>
      </c>
      <c r="AM1055" s="14">
        <v>0.124120865534585</v>
      </c>
      <c r="AN1055" s="14">
        <v>0.13010643704531</v>
      </c>
      <c r="AO1055" s="14">
        <v>0.124704965856328</v>
      </c>
      <c r="AP1055" s="14">
        <v>0.16867159686653299</v>
      </c>
      <c r="AQ1055" s="14">
        <v>0.11297690695497201</v>
      </c>
      <c r="AR1055" s="14">
        <v>0.186336560848192</v>
      </c>
      <c r="AS1055" s="14">
        <v>0.133798428872865</v>
      </c>
      <c r="AT1055" s="14">
        <v>0.17820468546415699</v>
      </c>
      <c r="AU1055" s="14">
        <v>0.18363634391133901</v>
      </c>
      <c r="AV1055" s="14">
        <v>0.23432966483595299</v>
      </c>
      <c r="AW1055" s="14">
        <v>0.20106182628977301</v>
      </c>
      <c r="AX1055" s="14">
        <v>0.22269946646297401</v>
      </c>
      <c r="AY1055" s="14">
        <v>0.225154995068157</v>
      </c>
      <c r="AZ1055" s="14">
        <v>0.26211108925207499</v>
      </c>
      <c r="BA1055" s="14">
        <v>0.27676637720014002</v>
      </c>
      <c r="BB1055" s="14"/>
      <c r="BC1055" s="14">
        <v>0.29796921442108099</v>
      </c>
      <c r="BD1055" s="14">
        <v>0.106728445031466</v>
      </c>
      <c r="BE1055" s="14"/>
      <c r="BF1055" s="14">
        <v>0.179444035459528</v>
      </c>
      <c r="BG1055" s="14">
        <v>0.158293792609528</v>
      </c>
      <c r="BH1055" s="14">
        <v>0.19879010394801799</v>
      </c>
      <c r="BI1055" s="14">
        <v>0.13947135090917401</v>
      </c>
      <c r="BJ1055" s="14"/>
      <c r="BK1055" s="14">
        <v>0.181486851486511</v>
      </c>
      <c r="BL1055" s="14">
        <v>0.19605386926540899</v>
      </c>
      <c r="BM1055" s="14">
        <v>0.178805290048482</v>
      </c>
      <c r="BN1055" s="14">
        <v>0.13816633744030701</v>
      </c>
      <c r="BO1055" s="14"/>
      <c r="BP1055" s="14">
        <v>0.228325237908893</v>
      </c>
      <c r="BQ1055" s="14">
        <v>0.132455006328971</v>
      </c>
      <c r="BR1055" s="14">
        <v>6.9604711434597497E-2</v>
      </c>
      <c r="BS1055" s="14">
        <v>0.23872667550912699</v>
      </c>
      <c r="BT1055" s="14">
        <v>0.134360655852443</v>
      </c>
    </row>
    <row r="1056" spans="2:72" x14ac:dyDescent="0.35">
      <c r="B1056" t="s">
        <v>466</v>
      </c>
      <c r="C1056" s="14">
        <v>0.17152566466995001</v>
      </c>
      <c r="D1056" s="14">
        <v>0.18367380648897799</v>
      </c>
      <c r="E1056" s="14">
        <v>0.16091072205830201</v>
      </c>
      <c r="F1056" s="14"/>
      <c r="G1056" s="14">
        <v>0.25492538727937902</v>
      </c>
      <c r="H1056" s="14">
        <v>0.35302895882917601</v>
      </c>
      <c r="I1056" s="14">
        <v>0.27692655244548797</v>
      </c>
      <c r="J1056" s="14">
        <v>0.131125234950179</v>
      </c>
      <c r="K1056" s="14">
        <v>4.95750273994984E-2</v>
      </c>
      <c r="L1056" s="14">
        <v>1.9954107890790398E-2</v>
      </c>
      <c r="M1056" s="14"/>
      <c r="N1056" s="14">
        <v>0.256166537983119</v>
      </c>
      <c r="O1056" s="14">
        <v>0.13967344351629901</v>
      </c>
      <c r="P1056" s="14">
        <v>0.17446297609463399</v>
      </c>
      <c r="Q1056" s="14">
        <v>0.120636424874698</v>
      </c>
      <c r="R1056" s="14"/>
      <c r="S1056" s="14">
        <v>0.27419310746213399</v>
      </c>
      <c r="T1056" s="14">
        <v>0.16041259749877201</v>
      </c>
      <c r="U1056" s="14">
        <v>0.17495935888493</v>
      </c>
      <c r="V1056" s="14">
        <v>0.137831054234338</v>
      </c>
      <c r="W1056" s="14">
        <v>0.15457702179947999</v>
      </c>
      <c r="X1056" s="14">
        <v>0.18895717515661001</v>
      </c>
      <c r="Y1056" s="14">
        <v>0.13789998958907301</v>
      </c>
      <c r="Z1056" s="14">
        <v>0.156455973996808</v>
      </c>
      <c r="AA1056" s="14">
        <v>0.172142080741717</v>
      </c>
      <c r="AB1056" s="14">
        <v>0.14727478980609199</v>
      </c>
      <c r="AC1056" s="14">
        <v>9.2257196749458106E-2</v>
      </c>
      <c r="AD1056" s="14">
        <v>0.18509420140865601</v>
      </c>
      <c r="AE1056" s="14"/>
      <c r="AF1056" s="14">
        <v>9.3874303999423606E-2</v>
      </c>
      <c r="AG1056" s="14">
        <v>0.14760090349641999</v>
      </c>
      <c r="AH1056" s="14">
        <v>0.23680277989912399</v>
      </c>
      <c r="AI1056" s="14">
        <v>0.30441206982719599</v>
      </c>
      <c r="AJ1056" s="14">
        <v>0.45111984142338402</v>
      </c>
      <c r="AK1056" s="14"/>
      <c r="AL1056" s="14">
        <v>5.8053097284412401E-2</v>
      </c>
      <c r="AM1056" s="14">
        <v>0.15761005523572899</v>
      </c>
      <c r="AN1056" s="14">
        <v>0.122451580992717</v>
      </c>
      <c r="AO1056" s="14">
        <v>8.7844677770873403E-2</v>
      </c>
      <c r="AP1056" s="14">
        <v>0.108249984955443</v>
      </c>
      <c r="AQ1056" s="14">
        <v>0.14135636619866099</v>
      </c>
      <c r="AR1056" s="14">
        <v>0.16357051619357699</v>
      </c>
      <c r="AS1056" s="14">
        <v>0.126901337661807</v>
      </c>
      <c r="AT1056" s="14">
        <v>0.113403019210567</v>
      </c>
      <c r="AU1056" s="14">
        <v>0.15222007304567201</v>
      </c>
      <c r="AV1056" s="14">
        <v>0.21844480713889</v>
      </c>
      <c r="AW1056" s="14">
        <v>0.24287597069484901</v>
      </c>
      <c r="AX1056" s="14">
        <v>0.27414922319809598</v>
      </c>
      <c r="AY1056" s="14">
        <v>0.32646008785467301</v>
      </c>
      <c r="AZ1056" s="14">
        <v>0.28667995307097199</v>
      </c>
      <c r="BA1056" s="14">
        <v>0.40197487521722203</v>
      </c>
      <c r="BB1056" s="14"/>
      <c r="BC1056" s="14">
        <v>0.35268354798337098</v>
      </c>
      <c r="BD1056" s="14">
        <v>7.7896638243894603E-2</v>
      </c>
      <c r="BE1056" s="14"/>
      <c r="BF1056" s="14">
        <v>0.15850571259326701</v>
      </c>
      <c r="BG1056" s="14">
        <v>0.15902712125551199</v>
      </c>
      <c r="BH1056" s="14">
        <v>0.19537636090677599</v>
      </c>
      <c r="BI1056" s="14">
        <v>0.17995040650804101</v>
      </c>
      <c r="BJ1056" s="14"/>
      <c r="BK1056" s="14">
        <v>0.19435388550614799</v>
      </c>
      <c r="BL1056" s="14">
        <v>0.20600218633281001</v>
      </c>
      <c r="BM1056" s="14">
        <v>0.173075922936099</v>
      </c>
      <c r="BN1056" s="14">
        <v>0.12855055652670999</v>
      </c>
      <c r="BO1056" s="14"/>
      <c r="BP1056" s="14">
        <v>0.25931893903948899</v>
      </c>
      <c r="BQ1056" s="14">
        <v>0.128063843513681</v>
      </c>
      <c r="BR1056" s="14">
        <v>1.4477022994090901E-2</v>
      </c>
      <c r="BS1056" s="14">
        <v>0.24393442753439801</v>
      </c>
      <c r="BT1056" s="14">
        <v>0.12681047981351501</v>
      </c>
    </row>
    <row r="1057" spans="2:72" x14ac:dyDescent="0.35">
      <c r="B1057" t="s">
        <v>467</v>
      </c>
      <c r="C1057" s="14">
        <v>0.12968956913100199</v>
      </c>
      <c r="D1057" s="14">
        <v>0.16318853500563199</v>
      </c>
      <c r="E1057" s="14">
        <v>9.9604741689273094E-2</v>
      </c>
      <c r="F1057" s="14"/>
      <c r="G1057" s="14">
        <v>0.18239127416158701</v>
      </c>
      <c r="H1057" s="14">
        <v>0.22198612085830899</v>
      </c>
      <c r="I1057" s="14">
        <v>0.18262107689187099</v>
      </c>
      <c r="J1057" s="14">
        <v>0.122665598541848</v>
      </c>
      <c r="K1057" s="14">
        <v>7.0776248812045098E-2</v>
      </c>
      <c r="L1057" s="14">
        <v>3.4187639351748199E-2</v>
      </c>
      <c r="M1057" s="14"/>
      <c r="N1057" s="14">
        <v>0.19708044645825601</v>
      </c>
      <c r="O1057" s="14">
        <v>0.10493339394545501</v>
      </c>
      <c r="P1057" s="14">
        <v>0.127516819198014</v>
      </c>
      <c r="Q1057" s="14">
        <v>9.0427717166829194E-2</v>
      </c>
      <c r="R1057" s="14"/>
      <c r="S1057" s="14">
        <v>0.19423504896629401</v>
      </c>
      <c r="T1057" s="14">
        <v>0.102211361170976</v>
      </c>
      <c r="U1057" s="14">
        <v>0.100964874357928</v>
      </c>
      <c r="V1057" s="14">
        <v>0.144671667287364</v>
      </c>
      <c r="W1057" s="14">
        <v>0.113095792980744</v>
      </c>
      <c r="X1057" s="14">
        <v>0.130427473698812</v>
      </c>
      <c r="Y1057" s="14">
        <v>0.113415271873277</v>
      </c>
      <c r="Z1057" s="14">
        <v>0.138534035593742</v>
      </c>
      <c r="AA1057" s="14">
        <v>0.131525190116319</v>
      </c>
      <c r="AB1057" s="14">
        <v>0.12119417140458499</v>
      </c>
      <c r="AC1057" s="14">
        <v>0.122368002964942</v>
      </c>
      <c r="AD1057" s="14">
        <v>0.10728374216209199</v>
      </c>
      <c r="AE1057" s="14"/>
      <c r="AF1057" s="14">
        <v>7.8896128295845205E-2</v>
      </c>
      <c r="AG1057" s="14">
        <v>0.10497986505903199</v>
      </c>
      <c r="AH1057" s="14">
        <v>0.16368782489015299</v>
      </c>
      <c r="AI1057" s="14">
        <v>0.232649395867248</v>
      </c>
      <c r="AJ1057" s="14">
        <v>0.32109410074206901</v>
      </c>
      <c r="AK1057" s="14"/>
      <c r="AL1057" s="14">
        <v>3.2619887694178E-2</v>
      </c>
      <c r="AM1057" s="14">
        <v>0.14875939222638301</v>
      </c>
      <c r="AN1057" s="14">
        <v>8.1194753452930202E-2</v>
      </c>
      <c r="AO1057" s="14">
        <v>7.9510179666809497E-2</v>
      </c>
      <c r="AP1057" s="14">
        <v>8.7485942666926497E-2</v>
      </c>
      <c r="AQ1057" s="14">
        <v>8.8573658857648604E-2</v>
      </c>
      <c r="AR1057" s="14">
        <v>0.13891281163449801</v>
      </c>
      <c r="AS1057" s="14">
        <v>0.115476629498571</v>
      </c>
      <c r="AT1057" s="14">
        <v>0.120757642385336</v>
      </c>
      <c r="AU1057" s="14">
        <v>0.13154119788076299</v>
      </c>
      <c r="AV1057" s="14">
        <v>0.15657218058351199</v>
      </c>
      <c r="AW1057" s="14">
        <v>0.14282363689140101</v>
      </c>
      <c r="AX1057" s="14">
        <v>0.16965518061650101</v>
      </c>
      <c r="AY1057" s="14">
        <v>0.184172057399342</v>
      </c>
      <c r="AZ1057" s="14">
        <v>0.27523577092501</v>
      </c>
      <c r="BA1057" s="14">
        <v>0.29182655468646401</v>
      </c>
      <c r="BB1057" s="14"/>
      <c r="BC1057" s="14">
        <v>0.24171866973426101</v>
      </c>
      <c r="BD1057" s="14">
        <v>7.1788828467553398E-2</v>
      </c>
      <c r="BE1057" s="14"/>
      <c r="BF1057" s="14">
        <v>0.136369398652183</v>
      </c>
      <c r="BG1057" s="14">
        <v>0.118380456320581</v>
      </c>
      <c r="BH1057" s="14">
        <v>0.143545392998607</v>
      </c>
      <c r="BI1057" s="14">
        <v>0.118144422390156</v>
      </c>
      <c r="BJ1057" s="14"/>
      <c r="BK1057" s="14">
        <v>0.165951295561833</v>
      </c>
      <c r="BL1057" s="14">
        <v>0.15222174950159501</v>
      </c>
      <c r="BM1057" s="14">
        <v>0.13277663726531999</v>
      </c>
      <c r="BN1057" s="14">
        <v>8.2181836620968798E-2</v>
      </c>
      <c r="BO1057" s="14"/>
      <c r="BP1057" s="14">
        <v>0.18998159698744599</v>
      </c>
      <c r="BQ1057" s="14">
        <v>8.2417721165377003E-2</v>
      </c>
      <c r="BR1057" s="14">
        <v>3.1466876281059701E-2</v>
      </c>
      <c r="BS1057" s="14">
        <v>0.19979450062998899</v>
      </c>
      <c r="BT1057" s="14">
        <v>8.9547016547213296E-2</v>
      </c>
    </row>
    <row r="1058" spans="2:72" x14ac:dyDescent="0.35">
      <c r="B1058" t="s">
        <v>102</v>
      </c>
      <c r="C1058" s="14">
        <v>9.0849052482694606E-2</v>
      </c>
      <c r="D1058" s="14">
        <v>7.36195468317144E-2</v>
      </c>
      <c r="E1058" s="14">
        <v>0.106471774329063</v>
      </c>
      <c r="F1058" s="14"/>
      <c r="G1058" s="14">
        <v>0.14859549652401299</v>
      </c>
      <c r="H1058" s="14">
        <v>8.5081926633296195E-2</v>
      </c>
      <c r="I1058" s="14">
        <v>7.7459263603961007E-2</v>
      </c>
      <c r="J1058" s="14">
        <v>8.3629200781230706E-2</v>
      </c>
      <c r="K1058" s="14">
        <v>9.96015001483877E-2</v>
      </c>
      <c r="L1058" s="14">
        <v>7.6954026760672006E-2</v>
      </c>
      <c r="M1058" s="14"/>
      <c r="N1058" s="14">
        <v>7.2185397010932004E-2</v>
      </c>
      <c r="O1058" s="14">
        <v>0.10020593771993901</v>
      </c>
      <c r="P1058" s="14">
        <v>7.1745136581010505E-2</v>
      </c>
      <c r="Q1058" s="14">
        <v>0.116530477339171</v>
      </c>
      <c r="R1058" s="14"/>
      <c r="S1058" s="14">
        <v>8.2155350746356201E-2</v>
      </c>
      <c r="T1058" s="14">
        <v>9.2214585212332806E-2</v>
      </c>
      <c r="U1058" s="14">
        <v>0.106196905523034</v>
      </c>
      <c r="V1058" s="14">
        <v>0.108227509679531</v>
      </c>
      <c r="W1058" s="14">
        <v>8.7021805902846402E-2</v>
      </c>
      <c r="X1058" s="14">
        <v>9.0678161766669402E-2</v>
      </c>
      <c r="Y1058" s="14">
        <v>8.1933290371427395E-2</v>
      </c>
      <c r="Z1058" s="14">
        <v>6.9389246785076505E-2</v>
      </c>
      <c r="AA1058" s="14">
        <v>7.4157622280703897E-2</v>
      </c>
      <c r="AB1058" s="14">
        <v>8.9903618267093699E-2</v>
      </c>
      <c r="AC1058" s="14">
        <v>0.106769318376502</v>
      </c>
      <c r="AD1058" s="14">
        <v>0.12576212979305099</v>
      </c>
      <c r="AE1058" s="14"/>
      <c r="AF1058" s="14">
        <v>0.10479723136482599</v>
      </c>
      <c r="AG1058" s="14">
        <v>0.109019147179943</v>
      </c>
      <c r="AH1058" s="14">
        <v>8.9154354158073296E-2</v>
      </c>
      <c r="AI1058" s="14">
        <v>5.1051032476602302E-2</v>
      </c>
      <c r="AJ1058" s="14">
        <v>2.6680930957777099E-2</v>
      </c>
      <c r="AK1058" s="14"/>
      <c r="AL1058" s="14">
        <v>0.241975318197058</v>
      </c>
      <c r="AM1058" s="14">
        <v>0.17619607579140401</v>
      </c>
      <c r="AN1058" s="14">
        <v>0.102290974955352</v>
      </c>
      <c r="AO1058" s="14">
        <v>0.118601745975039</v>
      </c>
      <c r="AP1058" s="14">
        <v>0.11449717907484599</v>
      </c>
      <c r="AQ1058" s="14">
        <v>9.1682841534673903E-2</v>
      </c>
      <c r="AR1058" s="14">
        <v>8.0908596165685395E-2</v>
      </c>
      <c r="AS1058" s="14">
        <v>6.9279714500810705E-2</v>
      </c>
      <c r="AT1058" s="14">
        <v>6.76584138149669E-2</v>
      </c>
      <c r="AU1058" s="14">
        <v>9.52861861093868E-2</v>
      </c>
      <c r="AV1058" s="14">
        <v>6.8042788287200201E-2</v>
      </c>
      <c r="AW1058" s="14">
        <v>7.8661574121104097E-2</v>
      </c>
      <c r="AX1058" s="14">
        <v>7.4985021471898103E-2</v>
      </c>
      <c r="AY1058" s="14">
        <v>3.9726879125948703E-2</v>
      </c>
      <c r="AZ1058" s="14">
        <v>4.47559828153773E-2</v>
      </c>
      <c r="BA1058" s="14">
        <v>3.2222142545942301E-2</v>
      </c>
      <c r="BB1058" s="14"/>
      <c r="BC1058" s="14">
        <v>1.4841233219427701E-2</v>
      </c>
      <c r="BD1058" s="14">
        <v>0.13013267618277299</v>
      </c>
      <c r="BE1058" s="14"/>
      <c r="BF1058" s="14">
        <v>7.5455892558170506E-2</v>
      </c>
      <c r="BG1058" s="14">
        <v>7.9430466874677003E-2</v>
      </c>
      <c r="BH1058" s="14">
        <v>8.1690222304950003E-2</v>
      </c>
      <c r="BI1058" s="14">
        <v>0.163620845089408</v>
      </c>
      <c r="BJ1058" s="14"/>
      <c r="BK1058" s="14">
        <v>6.9530768974685603E-2</v>
      </c>
      <c r="BL1058" s="14">
        <v>7.1750571500186003E-2</v>
      </c>
      <c r="BM1058" s="14">
        <v>8.2455712833020597E-2</v>
      </c>
      <c r="BN1058" s="14">
        <v>0.13233144258023199</v>
      </c>
      <c r="BO1058" s="14"/>
      <c r="BP1058" s="14">
        <v>7.8374573181345095E-2</v>
      </c>
      <c r="BQ1058" s="14">
        <v>0.100531632578735</v>
      </c>
      <c r="BR1058" s="14">
        <v>8.05317341182126E-2</v>
      </c>
      <c r="BS1058" s="14">
        <v>5.2602919593527198E-2</v>
      </c>
      <c r="BT1058" s="14">
        <v>0.12864435876514299</v>
      </c>
    </row>
    <row r="1059" spans="2:72" x14ac:dyDescent="0.35">
      <c r="B1059" t="s">
        <v>336</v>
      </c>
      <c r="C1059" s="14">
        <v>0.37419745445527602</v>
      </c>
      <c r="D1059" s="14">
        <v>0.36429912640184398</v>
      </c>
      <c r="E1059" s="14">
        <v>0.38283052394494399</v>
      </c>
      <c r="F1059" s="14"/>
      <c r="G1059" s="14">
        <v>0.17930317810663801</v>
      </c>
      <c r="H1059" s="14">
        <v>0.122563328173737</v>
      </c>
      <c r="I1059" s="14">
        <v>0.18267387864727699</v>
      </c>
      <c r="J1059" s="14">
        <v>0.38175022328574099</v>
      </c>
      <c r="K1059" s="14">
        <v>0.54978015898193</v>
      </c>
      <c r="L1059" s="14">
        <v>0.701108864135082</v>
      </c>
      <c r="M1059" s="14"/>
      <c r="N1059" s="14">
        <v>0.27572161358855601</v>
      </c>
      <c r="O1059" s="14">
        <v>0.41136248330444303</v>
      </c>
      <c r="P1059" s="14">
        <v>0.34147727368064401</v>
      </c>
      <c r="Q1059" s="14">
        <v>0.45868980169858597</v>
      </c>
      <c r="R1059" s="14"/>
      <c r="S1059" s="14">
        <v>0.233750559568284</v>
      </c>
      <c r="T1059" s="14">
        <v>0.433007992894823</v>
      </c>
      <c r="U1059" s="14">
        <v>0.391503563427478</v>
      </c>
      <c r="V1059" s="14">
        <v>0.38529492845361601</v>
      </c>
      <c r="W1059" s="14">
        <v>0.38426955056490703</v>
      </c>
      <c r="X1059" s="14">
        <v>0.32925018247298499</v>
      </c>
      <c r="Y1059" s="14">
        <v>0.44067893544230302</v>
      </c>
      <c r="Z1059" s="14">
        <v>0.39020484030802299</v>
      </c>
      <c r="AA1059" s="14">
        <v>0.379615440197345</v>
      </c>
      <c r="AB1059" s="14">
        <v>0.39788287821714102</v>
      </c>
      <c r="AC1059" s="14">
        <v>0.47933161181241701</v>
      </c>
      <c r="AD1059" s="14">
        <v>0.26769376745837797</v>
      </c>
      <c r="AE1059" s="14"/>
      <c r="AF1059" s="14">
        <v>0.49532459304711801</v>
      </c>
      <c r="AG1059" s="14">
        <v>0.373934666237276</v>
      </c>
      <c r="AH1059" s="14">
        <v>0.29204699234993398</v>
      </c>
      <c r="AI1059" s="14">
        <v>0.19564105206429</v>
      </c>
      <c r="AJ1059" s="14">
        <v>0.124796770478901</v>
      </c>
      <c r="AK1059" s="14"/>
      <c r="AL1059" s="14">
        <v>0.383610844703204</v>
      </c>
      <c r="AM1059" s="14">
        <v>0.39345314404102</v>
      </c>
      <c r="AN1059" s="14">
        <v>0.47963401767598302</v>
      </c>
      <c r="AO1059" s="14">
        <v>0.513361436487762</v>
      </c>
      <c r="AP1059" s="14">
        <v>0.42514702787660102</v>
      </c>
      <c r="AQ1059" s="14">
        <v>0.44328039132497599</v>
      </c>
      <c r="AR1059" s="14">
        <v>0.36231343187029502</v>
      </c>
      <c r="AS1059" s="14">
        <v>0.41866807250377303</v>
      </c>
      <c r="AT1059" s="14">
        <v>0.40042154896183701</v>
      </c>
      <c r="AU1059" s="14">
        <v>0.33427556982610002</v>
      </c>
      <c r="AV1059" s="14">
        <v>0.292955876410748</v>
      </c>
      <c r="AW1059" s="14">
        <v>0.270122052302324</v>
      </c>
      <c r="AX1059" s="14">
        <v>0.26858514283248602</v>
      </c>
      <c r="AY1059" s="14">
        <v>0.26063069359029201</v>
      </c>
      <c r="AZ1059" s="14">
        <v>0.21328364751682499</v>
      </c>
      <c r="BA1059" s="14">
        <v>0.11914253468194699</v>
      </c>
      <c r="BB1059" s="14"/>
      <c r="BC1059" s="14">
        <v>6.7472965750000294E-2</v>
      </c>
      <c r="BD1059" s="14">
        <v>0.53272389963800704</v>
      </c>
      <c r="BE1059" s="14"/>
      <c r="BF1059" s="14">
        <v>0.42618286191514598</v>
      </c>
      <c r="BG1059" s="14">
        <v>0.41738243077340198</v>
      </c>
      <c r="BH1059" s="14">
        <v>0.29966467181451401</v>
      </c>
      <c r="BI1059" s="14">
        <v>0.31733891917644602</v>
      </c>
      <c r="BJ1059" s="14"/>
      <c r="BK1059" s="14">
        <v>0.39123046968092501</v>
      </c>
      <c r="BL1059" s="14">
        <v>0.33331092234318399</v>
      </c>
      <c r="BM1059" s="14">
        <v>0.35345682123918398</v>
      </c>
      <c r="BN1059" s="14">
        <v>0.41893054433453097</v>
      </c>
      <c r="BO1059" s="14"/>
      <c r="BP1059" s="14">
        <v>0.208468774772152</v>
      </c>
      <c r="BQ1059" s="14">
        <v>0.44351222783426802</v>
      </c>
      <c r="BR1059" s="14">
        <v>0.72677757763086004</v>
      </c>
      <c r="BS1059" s="14">
        <v>0.28746976430064097</v>
      </c>
      <c r="BT1059" s="14">
        <v>0.406862722091903</v>
      </c>
    </row>
    <row r="1060" spans="2:72" x14ac:dyDescent="0.35">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row>
    <row r="1061" spans="2:72" x14ac:dyDescent="0.35">
      <c r="B1061" s="6" t="s">
        <v>471</v>
      </c>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row>
    <row r="1062" spans="2:72" x14ac:dyDescent="0.35">
      <c r="B1062" s="21" t="s">
        <v>326</v>
      </c>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row>
    <row r="1063" spans="2:72" x14ac:dyDescent="0.35">
      <c r="B1063" t="s">
        <v>214</v>
      </c>
      <c r="C1063" s="14">
        <v>0.17898726992702901</v>
      </c>
      <c r="D1063" s="14">
        <v>0.22106017572401199</v>
      </c>
      <c r="E1063" s="14">
        <v>0.14102673842562799</v>
      </c>
      <c r="F1063" s="14"/>
      <c r="G1063" s="14">
        <v>0.18204589054824699</v>
      </c>
      <c r="H1063" s="14">
        <v>0.34053568657336297</v>
      </c>
      <c r="I1063" s="14">
        <v>0.25597423981078499</v>
      </c>
      <c r="J1063" s="14">
        <v>0.139818713936009</v>
      </c>
      <c r="K1063" s="14">
        <v>9.5265738691856103E-2</v>
      </c>
      <c r="L1063" s="14">
        <v>8.1325421070877701E-2</v>
      </c>
      <c r="M1063" s="14"/>
      <c r="N1063" s="14">
        <v>0.31195643326450101</v>
      </c>
      <c r="O1063" s="14">
        <v>0.133855653012104</v>
      </c>
      <c r="P1063" s="14">
        <v>0.17318922545906501</v>
      </c>
      <c r="Q1063" s="14">
        <v>0.100268566853216</v>
      </c>
      <c r="R1063" s="14"/>
      <c r="S1063" s="14">
        <v>0.29334275734735399</v>
      </c>
      <c r="T1063" s="14">
        <v>0.148907081370838</v>
      </c>
      <c r="U1063" s="14">
        <v>0.15016909527069</v>
      </c>
      <c r="V1063" s="14">
        <v>0.161864066805333</v>
      </c>
      <c r="W1063" s="14">
        <v>0.138071977283653</v>
      </c>
      <c r="X1063" s="14">
        <v>0.192467154602289</v>
      </c>
      <c r="Y1063" s="14">
        <v>0.13483449185672899</v>
      </c>
      <c r="Z1063" s="14">
        <v>0.190829771067867</v>
      </c>
      <c r="AA1063" s="14">
        <v>0.17984077289571701</v>
      </c>
      <c r="AB1063" s="14">
        <v>0.15583671304419</v>
      </c>
      <c r="AC1063" s="14">
        <v>0.15326924160366401</v>
      </c>
      <c r="AD1063" s="14">
        <v>0.22720851237765599</v>
      </c>
      <c r="AE1063" s="14"/>
      <c r="AF1063" s="14">
        <v>9.2926233838677597E-2</v>
      </c>
      <c r="AG1063" s="14">
        <v>0.128609121893692</v>
      </c>
      <c r="AH1063" s="14">
        <v>0.25275338813582998</v>
      </c>
      <c r="AI1063" s="14">
        <v>0.34509503859915402</v>
      </c>
      <c r="AJ1063" s="14">
        <v>0.50288764599795899</v>
      </c>
      <c r="AK1063" s="14"/>
      <c r="AL1063" s="14">
        <v>1.4080902063011E-2</v>
      </c>
      <c r="AM1063" s="14">
        <v>0.106207055430145</v>
      </c>
      <c r="AN1063" s="14">
        <v>9.0615756862782004E-2</v>
      </c>
      <c r="AO1063" s="14">
        <v>9.7208799938442003E-2</v>
      </c>
      <c r="AP1063" s="14">
        <v>0.11997916089721899</v>
      </c>
      <c r="AQ1063" s="14">
        <v>0.12652773671671599</v>
      </c>
      <c r="AR1063" s="14">
        <v>0.13559396422290901</v>
      </c>
      <c r="AS1063" s="14">
        <v>0.126093840975807</v>
      </c>
      <c r="AT1063" s="14">
        <v>0.16356271230083899</v>
      </c>
      <c r="AU1063" s="14">
        <v>0.18702739285280501</v>
      </c>
      <c r="AV1063" s="14">
        <v>0.20173897736534099</v>
      </c>
      <c r="AW1063" s="14">
        <v>0.24952429304101301</v>
      </c>
      <c r="AX1063" s="14">
        <v>0.33058571446249901</v>
      </c>
      <c r="AY1063" s="14">
        <v>0.34866653730979003</v>
      </c>
      <c r="AZ1063" s="14">
        <v>0.34452010227074098</v>
      </c>
      <c r="BA1063" s="14">
        <v>0.50384400913604599</v>
      </c>
      <c r="BB1063" s="14"/>
      <c r="BC1063" s="14">
        <v>0.35991971926255301</v>
      </c>
      <c r="BD1063" s="14">
        <v>8.5474756034062405E-2</v>
      </c>
      <c r="BE1063" s="14"/>
      <c r="BF1063" s="14">
        <v>0.24099195049792399</v>
      </c>
      <c r="BG1063" s="14">
        <v>0.182739337794318</v>
      </c>
      <c r="BH1063" s="14">
        <v>0.16830978204101901</v>
      </c>
      <c r="BI1063" s="14">
        <v>7.6718727698589395E-2</v>
      </c>
      <c r="BJ1063" s="14"/>
      <c r="BK1063" s="14">
        <v>0.292609018595333</v>
      </c>
      <c r="BL1063" s="14">
        <v>0.25063568437112399</v>
      </c>
      <c r="BM1063" s="14">
        <v>0.16590808352183101</v>
      </c>
      <c r="BN1063" s="14">
        <v>6.2690132786517597E-2</v>
      </c>
      <c r="BO1063" s="14"/>
      <c r="BP1063" s="14">
        <v>0.202967224026428</v>
      </c>
      <c r="BQ1063" s="14">
        <v>0.139501886155003</v>
      </c>
      <c r="BR1063" s="14">
        <v>5.3934176845942497E-2</v>
      </c>
      <c r="BS1063" s="14">
        <v>0.42232722854524601</v>
      </c>
      <c r="BT1063" s="14">
        <v>3.8144753499014201E-2</v>
      </c>
    </row>
    <row r="1064" spans="2:72" x14ac:dyDescent="0.35">
      <c r="B1064" t="s">
        <v>215</v>
      </c>
      <c r="C1064" s="14">
        <v>0.28148792924955301</v>
      </c>
      <c r="D1064" s="14">
        <v>0.31173068967111101</v>
      </c>
      <c r="E1064" s="14">
        <v>0.254917854381431</v>
      </c>
      <c r="F1064" s="14"/>
      <c r="G1064" s="14">
        <v>0.3213357605446</v>
      </c>
      <c r="H1064" s="14">
        <v>0.30380555454007402</v>
      </c>
      <c r="I1064" s="14">
        <v>0.34635025314557899</v>
      </c>
      <c r="J1064" s="14">
        <v>0.28015978800883801</v>
      </c>
      <c r="K1064" s="14">
        <v>0.25847565916074899</v>
      </c>
      <c r="L1064" s="14">
        <v>0.20567741155489899</v>
      </c>
      <c r="M1064" s="14"/>
      <c r="N1064" s="14">
        <v>0.29665925865221598</v>
      </c>
      <c r="O1064" s="14">
        <v>0.28342864514009097</v>
      </c>
      <c r="P1064" s="14">
        <v>0.318999726132354</v>
      </c>
      <c r="Q1064" s="14">
        <v>0.23215471553494099</v>
      </c>
      <c r="R1064" s="14"/>
      <c r="S1064" s="14">
        <v>0.29082658051903398</v>
      </c>
      <c r="T1064" s="14">
        <v>0.26626070795434897</v>
      </c>
      <c r="U1064" s="14">
        <v>0.26324661372177299</v>
      </c>
      <c r="V1064" s="14">
        <v>0.26691083108485603</v>
      </c>
      <c r="W1064" s="14">
        <v>0.29864185571771801</v>
      </c>
      <c r="X1064" s="14">
        <v>0.30270304496109901</v>
      </c>
      <c r="Y1064" s="14">
        <v>0.25714314944546601</v>
      </c>
      <c r="Z1064" s="14">
        <v>0.28776982938391898</v>
      </c>
      <c r="AA1064" s="14">
        <v>0.30295346533915202</v>
      </c>
      <c r="AB1064" s="14">
        <v>0.28567492910319098</v>
      </c>
      <c r="AC1064" s="14">
        <v>0.24743067943560601</v>
      </c>
      <c r="AD1064" s="14">
        <v>0.32651074438660999</v>
      </c>
      <c r="AE1064" s="14"/>
      <c r="AF1064" s="14">
        <v>0.25299051567734598</v>
      </c>
      <c r="AG1064" s="14">
        <v>0.28684417606703599</v>
      </c>
      <c r="AH1064" s="14">
        <v>0.28752199174440002</v>
      </c>
      <c r="AI1064" s="14">
        <v>0.32983569814971198</v>
      </c>
      <c r="AJ1064" s="14">
        <v>0.28108745994781398</v>
      </c>
      <c r="AK1064" s="14"/>
      <c r="AL1064" s="14">
        <v>0.16055004533518499</v>
      </c>
      <c r="AM1064" s="14">
        <v>0.23118364539963099</v>
      </c>
      <c r="AN1064" s="14">
        <v>0.221137867989607</v>
      </c>
      <c r="AO1064" s="14">
        <v>0.20937534210382899</v>
      </c>
      <c r="AP1064" s="14">
        <v>0.25535714882173099</v>
      </c>
      <c r="AQ1064" s="14">
        <v>0.260506704942289</v>
      </c>
      <c r="AR1064" s="14">
        <v>0.31194126080783602</v>
      </c>
      <c r="AS1064" s="14">
        <v>0.296463135104857</v>
      </c>
      <c r="AT1064" s="14">
        <v>0.32018039873639798</v>
      </c>
      <c r="AU1064" s="14">
        <v>0.31078918602877798</v>
      </c>
      <c r="AV1064" s="14">
        <v>0.35679750034369301</v>
      </c>
      <c r="AW1064" s="14">
        <v>0.321357135477913</v>
      </c>
      <c r="AX1064" s="14">
        <v>0.32884531479324403</v>
      </c>
      <c r="AY1064" s="14">
        <v>0.25490381293685899</v>
      </c>
      <c r="AZ1064" s="14">
        <v>0.35674945710302902</v>
      </c>
      <c r="BA1064" s="14">
        <v>0.30007589133913298</v>
      </c>
      <c r="BB1064" s="14"/>
      <c r="BC1064" s="14">
        <v>0.39821062969799398</v>
      </c>
      <c r="BD1064" s="14">
        <v>0.22116136434980799</v>
      </c>
      <c r="BE1064" s="14"/>
      <c r="BF1064" s="14">
        <v>0.27784611798304898</v>
      </c>
      <c r="BG1064" s="14">
        <v>0.28499677505297</v>
      </c>
      <c r="BH1064" s="14">
        <v>0.29524494488842201</v>
      </c>
      <c r="BI1064" s="14">
        <v>0.25371641558795799</v>
      </c>
      <c r="BJ1064" s="14"/>
      <c r="BK1064" s="14">
        <v>0.302893877400494</v>
      </c>
      <c r="BL1064" s="14">
        <v>0.33295651658966102</v>
      </c>
      <c r="BM1064" s="14">
        <v>0.30574725335414499</v>
      </c>
      <c r="BN1064" s="14">
        <v>0.19497810559128401</v>
      </c>
      <c r="BO1064" s="14"/>
      <c r="BP1064" s="14">
        <v>0.39177562035366598</v>
      </c>
      <c r="BQ1064" s="14">
        <v>0.33662842572710999</v>
      </c>
      <c r="BR1064" s="14">
        <v>0.23675766161415199</v>
      </c>
      <c r="BS1064" s="14">
        <v>0.27280642571951202</v>
      </c>
      <c r="BT1064" s="14">
        <v>0.18597698363983001</v>
      </c>
    </row>
    <row r="1065" spans="2:72" x14ac:dyDescent="0.35">
      <c r="B1065" t="s">
        <v>216</v>
      </c>
      <c r="C1065" s="14">
        <v>0.123540172421903</v>
      </c>
      <c r="D1065" s="14">
        <v>9.8539905684873405E-2</v>
      </c>
      <c r="E1065" s="14">
        <v>0.14633270952903699</v>
      </c>
      <c r="F1065" s="14"/>
      <c r="G1065" s="14">
        <v>0.138896293564155</v>
      </c>
      <c r="H1065" s="14">
        <v>0.12702199203001299</v>
      </c>
      <c r="I1065" s="14">
        <v>0.123640894186791</v>
      </c>
      <c r="J1065" s="14">
        <v>0.14920225169184401</v>
      </c>
      <c r="K1065" s="14">
        <v>0.12566625881528001</v>
      </c>
      <c r="L1065" s="14">
        <v>8.9495201852390599E-2</v>
      </c>
      <c r="M1065" s="14"/>
      <c r="N1065" s="14">
        <v>9.4467302035632694E-2</v>
      </c>
      <c r="O1065" s="14">
        <v>0.13317107445961701</v>
      </c>
      <c r="P1065" s="14">
        <v>0.141473535660181</v>
      </c>
      <c r="Q1065" s="14">
        <v>0.128697704488444</v>
      </c>
      <c r="R1065" s="14"/>
      <c r="S1065" s="14">
        <v>0.11294596246532</v>
      </c>
      <c r="T1065" s="14">
        <v>0.12715698742756201</v>
      </c>
      <c r="U1065" s="14">
        <v>0.12498925119351501</v>
      </c>
      <c r="V1065" s="14">
        <v>0.114475328222486</v>
      </c>
      <c r="W1065" s="14">
        <v>0.14110167194006901</v>
      </c>
      <c r="X1065" s="14">
        <v>0.11830793842594101</v>
      </c>
      <c r="Y1065" s="14">
        <v>0.11196086966980499</v>
      </c>
      <c r="Z1065" s="14">
        <v>0.15206020859281699</v>
      </c>
      <c r="AA1065" s="14">
        <v>0.11783422484773701</v>
      </c>
      <c r="AB1065" s="14">
        <v>0.14029440491961301</v>
      </c>
      <c r="AC1065" s="14">
        <v>0.119974844061562</v>
      </c>
      <c r="AD1065" s="14">
        <v>0.127758475488541</v>
      </c>
      <c r="AE1065" s="14"/>
      <c r="AF1065" s="14">
        <v>0.12901911563362101</v>
      </c>
      <c r="AG1065" s="14">
        <v>0.143542211076128</v>
      </c>
      <c r="AH1065" s="14">
        <v>0.116294788740832</v>
      </c>
      <c r="AI1065" s="14">
        <v>9.7423688500772307E-2</v>
      </c>
      <c r="AJ1065" s="14">
        <v>7.7283200203552394E-2</v>
      </c>
      <c r="AK1065" s="14"/>
      <c r="AL1065" s="14">
        <v>0.13321284274133399</v>
      </c>
      <c r="AM1065" s="14">
        <v>0.12662702302556</v>
      </c>
      <c r="AN1065" s="14">
        <v>0.13150657437884899</v>
      </c>
      <c r="AO1065" s="14">
        <v>0.11506219843783901</v>
      </c>
      <c r="AP1065" s="14">
        <v>0.123646288390792</v>
      </c>
      <c r="AQ1065" s="14">
        <v>0.141307937495568</v>
      </c>
      <c r="AR1065" s="14">
        <v>0.13214164732506301</v>
      </c>
      <c r="AS1065" s="14">
        <v>0.151447422587733</v>
      </c>
      <c r="AT1065" s="14">
        <v>0.100199914272997</v>
      </c>
      <c r="AU1065" s="14">
        <v>0.17020909722998701</v>
      </c>
      <c r="AV1065" s="14">
        <v>0.13035045798025399</v>
      </c>
      <c r="AW1065" s="14">
        <v>0.10664391966372599</v>
      </c>
      <c r="AX1065" s="14">
        <v>0.110247973502426</v>
      </c>
      <c r="AY1065" s="14">
        <v>0.140608536742964</v>
      </c>
      <c r="AZ1065" s="14">
        <v>7.0882221115990907E-2</v>
      </c>
      <c r="BA1065" s="14">
        <v>5.7360275625674598E-2</v>
      </c>
      <c r="BB1065" s="14"/>
      <c r="BC1065" s="14">
        <v>0.13957637310357099</v>
      </c>
      <c r="BD1065" s="14">
        <v>0.115252076811955</v>
      </c>
      <c r="BE1065" s="14"/>
      <c r="BF1065" s="14">
        <v>8.0600207991918998E-2</v>
      </c>
      <c r="BG1065" s="14">
        <v>0.11441086929673799</v>
      </c>
      <c r="BH1065" s="14">
        <v>0.158939054140077</v>
      </c>
      <c r="BI1065" s="14">
        <v>0.15684382233404401</v>
      </c>
      <c r="BJ1065" s="14"/>
      <c r="BK1065" s="14">
        <v>6.0527390482643703E-2</v>
      </c>
      <c r="BL1065" s="14">
        <v>8.5812060867266504E-2</v>
      </c>
      <c r="BM1065" s="14">
        <v>0.13555944046134</v>
      </c>
      <c r="BN1065" s="14">
        <v>0.17971934312017299</v>
      </c>
      <c r="BO1065" s="14"/>
      <c r="BP1065" s="14">
        <v>0.14105011322403599</v>
      </c>
      <c r="BQ1065" s="14">
        <v>9.0656545064371402E-2</v>
      </c>
      <c r="BR1065" s="14">
        <v>6.8768502990707497E-2</v>
      </c>
      <c r="BS1065" s="14">
        <v>4.2370493512030503E-2</v>
      </c>
      <c r="BT1065" s="14">
        <v>0.21101265957123599</v>
      </c>
    </row>
    <row r="1066" spans="2:72" x14ac:dyDescent="0.35">
      <c r="B1066" t="s">
        <v>469</v>
      </c>
      <c r="C1066" s="14">
        <v>5.2429299589176602E-2</v>
      </c>
      <c r="D1066" s="14">
        <v>3.4959937502699399E-2</v>
      </c>
      <c r="E1066" s="14">
        <v>6.8121454472361606E-2</v>
      </c>
      <c r="F1066" s="14"/>
      <c r="G1066" s="14">
        <v>5.2605180137933701E-2</v>
      </c>
      <c r="H1066" s="14">
        <v>3.0021576126054599E-2</v>
      </c>
      <c r="I1066" s="14">
        <v>5.0899803264090299E-2</v>
      </c>
      <c r="J1066" s="14">
        <v>8.0652499183261006E-2</v>
      </c>
      <c r="K1066" s="14">
        <v>5.3008248605486398E-2</v>
      </c>
      <c r="L1066" s="14">
        <v>4.5757551263106398E-2</v>
      </c>
      <c r="M1066" s="14"/>
      <c r="N1066" s="14">
        <v>3.3697855748380197E-2</v>
      </c>
      <c r="O1066" s="14">
        <v>4.3818108247896698E-2</v>
      </c>
      <c r="P1066" s="14">
        <v>5.3688762216768E-2</v>
      </c>
      <c r="Q1066" s="14">
        <v>7.8573303035508399E-2</v>
      </c>
      <c r="R1066" s="14"/>
      <c r="S1066" s="14">
        <v>4.0679180726204502E-2</v>
      </c>
      <c r="T1066" s="14">
        <v>5.9667566407390099E-2</v>
      </c>
      <c r="U1066" s="14">
        <v>5.3311766532612499E-2</v>
      </c>
      <c r="V1066" s="14">
        <v>4.8170222378359502E-2</v>
      </c>
      <c r="W1066" s="14">
        <v>4.9684412561513097E-2</v>
      </c>
      <c r="X1066" s="14">
        <v>5.9899933644844298E-2</v>
      </c>
      <c r="Y1066" s="14">
        <v>7.1176766185645196E-2</v>
      </c>
      <c r="Z1066" s="14">
        <v>3.8686363260493302E-2</v>
      </c>
      <c r="AA1066" s="14">
        <v>4.9572393743638601E-2</v>
      </c>
      <c r="AB1066" s="14">
        <v>5.38977839609893E-2</v>
      </c>
      <c r="AC1066" s="14">
        <v>5.1522727919542002E-2</v>
      </c>
      <c r="AD1066" s="14">
        <v>3.9027793989277901E-2</v>
      </c>
      <c r="AE1066" s="14"/>
      <c r="AF1066" s="14">
        <v>6.3706867936439496E-2</v>
      </c>
      <c r="AG1066" s="14">
        <v>5.7369055692784297E-2</v>
      </c>
      <c r="AH1066" s="14">
        <v>3.9365481665995801E-2</v>
      </c>
      <c r="AI1066" s="14">
        <v>3.49782753814641E-2</v>
      </c>
      <c r="AJ1066" s="14">
        <v>9.4764239590928601E-3</v>
      </c>
      <c r="AK1066" s="14"/>
      <c r="AL1066" s="14">
        <v>6.1034354217282399E-2</v>
      </c>
      <c r="AM1066" s="14">
        <v>7.9832349073912207E-2</v>
      </c>
      <c r="AN1066" s="14">
        <v>8.2957986655026406E-2</v>
      </c>
      <c r="AO1066" s="14">
        <v>7.6520603180878194E-2</v>
      </c>
      <c r="AP1066" s="14">
        <v>4.6886005897300298E-2</v>
      </c>
      <c r="AQ1066" s="14">
        <v>4.5532095941329002E-2</v>
      </c>
      <c r="AR1066" s="14">
        <v>7.2152870705418801E-2</v>
      </c>
      <c r="AS1066" s="14">
        <v>4.5964661036047301E-2</v>
      </c>
      <c r="AT1066" s="14">
        <v>4.6374093596756899E-2</v>
      </c>
      <c r="AU1066" s="14">
        <v>4.8355411011158998E-2</v>
      </c>
      <c r="AV1066" s="14">
        <v>4.2240857617577503E-2</v>
      </c>
      <c r="AW1066" s="14">
        <v>4.8681189934342201E-2</v>
      </c>
      <c r="AX1066" s="14">
        <v>4.3171517934458503E-2</v>
      </c>
      <c r="AY1066" s="14">
        <v>3.7262504785799101E-2</v>
      </c>
      <c r="AZ1066" s="14">
        <v>3.8047737009685001E-2</v>
      </c>
      <c r="BA1066" s="14">
        <v>1.4616553283456801E-2</v>
      </c>
      <c r="BB1066" s="14"/>
      <c r="BC1066" s="14">
        <v>5.47414458226127E-2</v>
      </c>
      <c r="BD1066" s="14">
        <v>5.1234297766281897E-2</v>
      </c>
      <c r="BE1066" s="14"/>
      <c r="BF1066" s="14">
        <v>2.2614707159547501E-2</v>
      </c>
      <c r="BG1066" s="14">
        <v>4.0138700731025899E-2</v>
      </c>
      <c r="BH1066" s="14">
        <v>7.5874219982085503E-2</v>
      </c>
      <c r="BI1066" s="14">
        <v>9.1888266579889494E-2</v>
      </c>
      <c r="BJ1066" s="14"/>
      <c r="BK1066" s="14">
        <v>9.2494556125997506E-3</v>
      </c>
      <c r="BL1066" s="14">
        <v>2.1498097626509699E-2</v>
      </c>
      <c r="BM1066" s="14">
        <v>5.4712776529125998E-2</v>
      </c>
      <c r="BN1066" s="14">
        <v>0.10304381408843299</v>
      </c>
      <c r="BO1066" s="14"/>
      <c r="BP1066" s="14">
        <v>3.9139605754372801E-2</v>
      </c>
      <c r="BQ1066" s="14">
        <v>2.0026553632749598E-2</v>
      </c>
      <c r="BR1066" s="14">
        <v>2.9729709058526101E-2</v>
      </c>
      <c r="BS1066" s="14">
        <v>1.1741100593968601E-2</v>
      </c>
      <c r="BT1066" s="14">
        <v>0.12100386326996999</v>
      </c>
    </row>
    <row r="1067" spans="2:72" x14ac:dyDescent="0.35">
      <c r="B1067" t="s">
        <v>470</v>
      </c>
      <c r="C1067" s="14">
        <v>0.20740085854502799</v>
      </c>
      <c r="D1067" s="14">
        <v>0.19636991144424701</v>
      </c>
      <c r="E1067" s="14">
        <v>0.21642661083300399</v>
      </c>
      <c r="F1067" s="14"/>
      <c r="G1067" s="14">
        <v>0.120247609809325</v>
      </c>
      <c r="H1067" s="14">
        <v>8.1454176316912402E-2</v>
      </c>
      <c r="I1067" s="14">
        <v>9.5109916511293704E-2</v>
      </c>
      <c r="J1067" s="14">
        <v>0.18756132554004301</v>
      </c>
      <c r="K1067" s="14">
        <v>0.29349488358806602</v>
      </c>
      <c r="L1067" s="14">
        <v>0.40104959233971899</v>
      </c>
      <c r="M1067" s="14"/>
      <c r="N1067" s="14">
        <v>0.14167008124612501</v>
      </c>
      <c r="O1067" s="14">
        <v>0.22745999953361001</v>
      </c>
      <c r="P1067" s="14">
        <v>0.194652304769414</v>
      </c>
      <c r="Q1067" s="14">
        <v>0.26098244068006798</v>
      </c>
      <c r="R1067" s="14"/>
      <c r="S1067" s="14">
        <v>0.13723610915078899</v>
      </c>
      <c r="T1067" s="14">
        <v>0.23240507684719799</v>
      </c>
      <c r="U1067" s="14">
        <v>0.24226012278224901</v>
      </c>
      <c r="V1067" s="14">
        <v>0.236745287848485</v>
      </c>
      <c r="W1067" s="14">
        <v>0.212758650811604</v>
      </c>
      <c r="X1067" s="14">
        <v>0.16831712067239499</v>
      </c>
      <c r="Y1067" s="14">
        <v>0.26833230189960899</v>
      </c>
      <c r="Z1067" s="14">
        <v>0.20438655009178</v>
      </c>
      <c r="AA1067" s="14">
        <v>0.19897988742734901</v>
      </c>
      <c r="AB1067" s="14">
        <v>0.20366065734104499</v>
      </c>
      <c r="AC1067" s="14">
        <v>0.23876279444607501</v>
      </c>
      <c r="AD1067" s="14">
        <v>0.134241171829631</v>
      </c>
      <c r="AE1067" s="14"/>
      <c r="AF1067" s="14">
        <v>0.28013827876733499</v>
      </c>
      <c r="AG1067" s="14">
        <v>0.21637183156321699</v>
      </c>
      <c r="AH1067" s="14">
        <v>0.14810503509725301</v>
      </c>
      <c r="AI1067" s="14">
        <v>0.100509370640739</v>
      </c>
      <c r="AJ1067" s="14">
        <v>7.4441021341711905E-2</v>
      </c>
      <c r="AK1067" s="14"/>
      <c r="AL1067" s="14">
        <v>0.221107390275392</v>
      </c>
      <c r="AM1067" s="14">
        <v>0.24241873284857501</v>
      </c>
      <c r="AN1067" s="14">
        <v>0.24024630764372801</v>
      </c>
      <c r="AO1067" s="14">
        <v>0.30128307341559302</v>
      </c>
      <c r="AP1067" s="14">
        <v>0.25184249295760203</v>
      </c>
      <c r="AQ1067" s="14">
        <v>0.24653872494141599</v>
      </c>
      <c r="AR1067" s="14">
        <v>0.213315017617108</v>
      </c>
      <c r="AS1067" s="14">
        <v>0.253583300545215</v>
      </c>
      <c r="AT1067" s="14">
        <v>0.239286883316388</v>
      </c>
      <c r="AU1067" s="14">
        <v>0.17854613849175699</v>
      </c>
      <c r="AV1067" s="14">
        <v>0.14889185829069099</v>
      </c>
      <c r="AW1067" s="14">
        <v>0.13106863905399299</v>
      </c>
      <c r="AX1067" s="14">
        <v>9.3761358004669795E-2</v>
      </c>
      <c r="AY1067" s="14">
        <v>0.15221629480212401</v>
      </c>
      <c r="AZ1067" s="14">
        <v>9.1908937263772097E-2</v>
      </c>
      <c r="BA1067" s="14">
        <v>6.3406517070491303E-2</v>
      </c>
      <c r="BB1067" s="14"/>
      <c r="BC1067" s="14">
        <v>3.5704351521487501E-2</v>
      </c>
      <c r="BD1067" s="14">
        <v>0.296139899316197</v>
      </c>
      <c r="BE1067" s="14"/>
      <c r="BF1067" s="14">
        <v>0.23100659395641601</v>
      </c>
      <c r="BG1067" s="14">
        <v>0.224810975306974</v>
      </c>
      <c r="BH1067" s="14">
        <v>0.17206136211880799</v>
      </c>
      <c r="BI1067" s="14">
        <v>0.18965945401498399</v>
      </c>
      <c r="BJ1067" s="14"/>
      <c r="BK1067" s="14">
        <v>0.20076230035454501</v>
      </c>
      <c r="BL1067" s="14">
        <v>0.19389560242145701</v>
      </c>
      <c r="BM1067" s="14">
        <v>0.189377694575739</v>
      </c>
      <c r="BN1067" s="14">
        <v>0.24793010298347901</v>
      </c>
      <c r="BO1067" s="14"/>
      <c r="BP1067" s="14">
        <v>9.9502841462973404E-2</v>
      </c>
      <c r="BQ1067" s="14">
        <v>0.235565775437928</v>
      </c>
      <c r="BR1067" s="14">
        <v>0.43233564338785702</v>
      </c>
      <c r="BS1067" s="14">
        <v>0.14588072875734201</v>
      </c>
      <c r="BT1067" s="14">
        <v>0.24384201555716001</v>
      </c>
    </row>
    <row r="1068" spans="2:72" x14ac:dyDescent="0.35">
      <c r="B1068" t="s">
        <v>102</v>
      </c>
      <c r="C1068" s="14">
        <v>0.156154470267311</v>
      </c>
      <c r="D1068" s="14">
        <v>0.13733937997305701</v>
      </c>
      <c r="E1068" s="14">
        <v>0.173174632358539</v>
      </c>
      <c r="F1068" s="14"/>
      <c r="G1068" s="14">
        <v>0.18486926539574</v>
      </c>
      <c r="H1068" s="14">
        <v>0.117161014413583</v>
      </c>
      <c r="I1068" s="14">
        <v>0.12802489308146101</v>
      </c>
      <c r="J1068" s="14">
        <v>0.16260542164000599</v>
      </c>
      <c r="K1068" s="14">
        <v>0.17408921113856299</v>
      </c>
      <c r="L1068" s="14">
        <v>0.17669482191900701</v>
      </c>
      <c r="M1068" s="14"/>
      <c r="N1068" s="14">
        <v>0.121549069053146</v>
      </c>
      <c r="O1068" s="14">
        <v>0.17826651960668</v>
      </c>
      <c r="P1068" s="14">
        <v>0.117996445762218</v>
      </c>
      <c r="Q1068" s="14">
        <v>0.19932326940782299</v>
      </c>
      <c r="R1068" s="14"/>
      <c r="S1068" s="14">
        <v>0.124969409791299</v>
      </c>
      <c r="T1068" s="14">
        <v>0.16560257999266301</v>
      </c>
      <c r="U1068" s="14">
        <v>0.16602315049916</v>
      </c>
      <c r="V1068" s="14">
        <v>0.17183426366047999</v>
      </c>
      <c r="W1068" s="14">
        <v>0.159741431685444</v>
      </c>
      <c r="X1068" s="14">
        <v>0.158304807693432</v>
      </c>
      <c r="Y1068" s="14">
        <v>0.15655242094274599</v>
      </c>
      <c r="Z1068" s="14">
        <v>0.12626727760312301</v>
      </c>
      <c r="AA1068" s="14">
        <v>0.150819255746407</v>
      </c>
      <c r="AB1068" s="14">
        <v>0.16063551163097201</v>
      </c>
      <c r="AC1068" s="14">
        <v>0.18903971253355101</v>
      </c>
      <c r="AD1068" s="14">
        <v>0.14525330192828501</v>
      </c>
      <c r="AE1068" s="14"/>
      <c r="AF1068" s="14">
        <v>0.18121898814658099</v>
      </c>
      <c r="AG1068" s="14">
        <v>0.16726360370714199</v>
      </c>
      <c r="AH1068" s="14">
        <v>0.15595931461568899</v>
      </c>
      <c r="AI1068" s="14">
        <v>9.2157928728158797E-2</v>
      </c>
      <c r="AJ1068" s="14">
        <v>5.4824248549870301E-2</v>
      </c>
      <c r="AK1068" s="14"/>
      <c r="AL1068" s="14">
        <v>0.41001446536779601</v>
      </c>
      <c r="AM1068" s="14">
        <v>0.21373119422217701</v>
      </c>
      <c r="AN1068" s="14">
        <v>0.23353550647000701</v>
      </c>
      <c r="AO1068" s="14">
        <v>0.200549982923419</v>
      </c>
      <c r="AP1068" s="14">
        <v>0.20228890303535499</v>
      </c>
      <c r="AQ1068" s="14">
        <v>0.17958679996268101</v>
      </c>
      <c r="AR1068" s="14">
        <v>0.13485523932166499</v>
      </c>
      <c r="AS1068" s="14">
        <v>0.12644763975034001</v>
      </c>
      <c r="AT1068" s="14">
        <v>0.130395997776621</v>
      </c>
      <c r="AU1068" s="14">
        <v>0.105072774385514</v>
      </c>
      <c r="AV1068" s="14">
        <v>0.119980348402443</v>
      </c>
      <c r="AW1068" s="14">
        <v>0.142724822829013</v>
      </c>
      <c r="AX1068" s="14">
        <v>9.3388121302702604E-2</v>
      </c>
      <c r="AY1068" s="14">
        <v>6.6342313422464397E-2</v>
      </c>
      <c r="AZ1068" s="14">
        <v>9.7891545236782396E-2</v>
      </c>
      <c r="BA1068" s="14">
        <v>6.0696753545198302E-2</v>
      </c>
      <c r="BB1068" s="14"/>
      <c r="BC1068" s="14">
        <v>1.1847480591781499E-2</v>
      </c>
      <c r="BD1068" s="14">
        <v>0.23073760572169599</v>
      </c>
      <c r="BE1068" s="14"/>
      <c r="BF1068" s="14">
        <v>0.14694042241114399</v>
      </c>
      <c r="BG1068" s="14">
        <v>0.15290334181797499</v>
      </c>
      <c r="BH1068" s="14">
        <v>0.129570636829589</v>
      </c>
      <c r="BI1068" s="14">
        <v>0.23117331378453501</v>
      </c>
      <c r="BJ1068" s="14"/>
      <c r="BK1068" s="14">
        <v>0.133957957554384</v>
      </c>
      <c r="BL1068" s="14">
        <v>0.115202038123982</v>
      </c>
      <c r="BM1068" s="14">
        <v>0.148694751557819</v>
      </c>
      <c r="BN1068" s="14">
        <v>0.21163850143011201</v>
      </c>
      <c r="BO1068" s="14"/>
      <c r="BP1068" s="14">
        <v>0.125564595178523</v>
      </c>
      <c r="BQ1068" s="14">
        <v>0.17762081398283799</v>
      </c>
      <c r="BR1068" s="14">
        <v>0.178474306102816</v>
      </c>
      <c r="BS1068" s="14">
        <v>0.10487402287190099</v>
      </c>
      <c r="BT1068" s="14">
        <v>0.20001972446279001</v>
      </c>
    </row>
    <row r="1069" spans="2:72" x14ac:dyDescent="0.35">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row>
    <row r="1070" spans="2:72" x14ac:dyDescent="0.35">
      <c r="B1070" s="6" t="s">
        <v>481</v>
      </c>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row>
    <row r="1071" spans="2:72" x14ac:dyDescent="0.35">
      <c r="B1071" s="21" t="s">
        <v>106</v>
      </c>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row>
    <row r="1072" spans="2:72" x14ac:dyDescent="0.35">
      <c r="B1072" t="s">
        <v>472</v>
      </c>
      <c r="C1072" s="14">
        <v>0.24565492983550799</v>
      </c>
      <c r="D1072" s="14">
        <v>0.28921829051765702</v>
      </c>
      <c r="E1072" s="14">
        <v>0.20542338889796899</v>
      </c>
      <c r="F1072" s="14"/>
      <c r="G1072" s="14">
        <v>0.17739536444679499</v>
      </c>
      <c r="H1072" s="14">
        <v>0.28982038104935598</v>
      </c>
      <c r="I1072" s="14">
        <v>0.259529994836178</v>
      </c>
      <c r="J1072" s="14">
        <v>0.22904728803743499</v>
      </c>
      <c r="K1072" s="14">
        <v>0.22550833777011001</v>
      </c>
      <c r="L1072" s="14">
        <v>0.26403235733520303</v>
      </c>
      <c r="M1072" s="14"/>
      <c r="N1072" s="14">
        <v>0.324405641073304</v>
      </c>
      <c r="O1072" s="14">
        <v>0.238448448364347</v>
      </c>
      <c r="P1072" s="14">
        <v>0.23812323444116701</v>
      </c>
      <c r="Q1072" s="14">
        <v>0.181423575818696</v>
      </c>
      <c r="R1072" s="14"/>
      <c r="S1072" s="14">
        <v>0.28057427893132603</v>
      </c>
      <c r="T1072" s="14">
        <v>0.23239191463324799</v>
      </c>
      <c r="U1072" s="14">
        <v>0.24266864612049199</v>
      </c>
      <c r="V1072" s="14">
        <v>0.25244182661305598</v>
      </c>
      <c r="W1072" s="14">
        <v>0.27396410275555499</v>
      </c>
      <c r="X1072" s="14">
        <v>0.22873247155652501</v>
      </c>
      <c r="Y1072" s="14">
        <v>0.23965652145948499</v>
      </c>
      <c r="Z1072" s="14">
        <v>0.213324807005246</v>
      </c>
      <c r="AA1072" s="14">
        <v>0.24295703003466099</v>
      </c>
      <c r="AB1072" s="14">
        <v>0.248596703001772</v>
      </c>
      <c r="AC1072" s="14">
        <v>0.23028718913795701</v>
      </c>
      <c r="AD1072" s="14">
        <v>0.21550693450048</v>
      </c>
      <c r="AE1072" s="14"/>
      <c r="AF1072" s="14">
        <v>0.20991782473718701</v>
      </c>
      <c r="AG1072" s="14">
        <v>0.2164921848892</v>
      </c>
      <c r="AH1072" s="14">
        <v>0.27017721639227699</v>
      </c>
      <c r="AI1072" s="14">
        <v>0.315525140394391</v>
      </c>
      <c r="AJ1072" s="14">
        <v>0.419277059112801</v>
      </c>
      <c r="AK1072" s="14"/>
      <c r="AL1072" s="14">
        <v>0.164237241262391</v>
      </c>
      <c r="AM1072" s="14">
        <v>0.18626379978249499</v>
      </c>
      <c r="AN1072" s="14">
        <v>0.175778678282247</v>
      </c>
      <c r="AO1072" s="14">
        <v>0.182347702666909</v>
      </c>
      <c r="AP1072" s="14">
        <v>0.17023170868655499</v>
      </c>
      <c r="AQ1072" s="14">
        <v>0.215592055234645</v>
      </c>
      <c r="AR1072" s="14">
        <v>0.21365178436907001</v>
      </c>
      <c r="AS1072" s="14">
        <v>0.266186656563908</v>
      </c>
      <c r="AT1072" s="14">
        <v>0.25154878942144199</v>
      </c>
      <c r="AU1072" s="14">
        <v>0.25782965011706399</v>
      </c>
      <c r="AV1072" s="14">
        <v>0.22680589980287499</v>
      </c>
      <c r="AW1072" s="14">
        <v>0.27632619435752098</v>
      </c>
      <c r="AX1072" s="14">
        <v>0.34046466911370898</v>
      </c>
      <c r="AY1072" s="14">
        <v>0.33087676053822701</v>
      </c>
      <c r="AZ1072" s="14">
        <v>0.38874043165434202</v>
      </c>
      <c r="BA1072" s="14">
        <v>0.49235953340488903</v>
      </c>
      <c r="BB1072" s="14"/>
      <c r="BC1072" s="14">
        <v>0.29084053791876902</v>
      </c>
      <c r="BD1072" s="14">
        <v>0.22230135329815401</v>
      </c>
      <c r="BE1072" s="14"/>
      <c r="BF1072" s="14">
        <v>0.35627341169543297</v>
      </c>
      <c r="BG1072" s="14">
        <v>0.25483197050213602</v>
      </c>
      <c r="BH1072" s="14">
        <v>0.18983726180445601</v>
      </c>
      <c r="BI1072" s="14">
        <v>0.12698599645063999</v>
      </c>
      <c r="BJ1072" s="14"/>
      <c r="BK1072" s="14">
        <v>0.37765234120411301</v>
      </c>
      <c r="BL1072" s="14">
        <v>0.32093340534777098</v>
      </c>
      <c r="BM1072" s="14">
        <v>0.216719321115629</v>
      </c>
      <c r="BN1072" s="14">
        <v>0.135990305811895</v>
      </c>
      <c r="BO1072" s="14"/>
      <c r="BP1072" s="14">
        <v>0.15404812350744501</v>
      </c>
      <c r="BQ1072" s="14">
        <v>0.28894399357428602</v>
      </c>
      <c r="BR1072" s="14">
        <v>0.28466004450959098</v>
      </c>
      <c r="BS1072" s="14">
        <v>0.46459084597931</v>
      </c>
      <c r="BT1072" s="14">
        <v>0.109439435568409</v>
      </c>
    </row>
    <row r="1073" spans="2:72" x14ac:dyDescent="0.35">
      <c r="B1073" t="s">
        <v>473</v>
      </c>
      <c r="C1073" s="14">
        <v>0.22299048410449601</v>
      </c>
      <c r="D1073" s="14">
        <v>0.20662073864553601</v>
      </c>
      <c r="E1073" s="14">
        <v>0.23865100453876401</v>
      </c>
      <c r="F1073" s="14"/>
      <c r="G1073" s="14">
        <v>0.207485262648894</v>
      </c>
      <c r="H1073" s="14">
        <v>0.20633014132628899</v>
      </c>
      <c r="I1073" s="14">
        <v>0.23063220808353799</v>
      </c>
      <c r="J1073" s="14">
        <v>0.22845478686901799</v>
      </c>
      <c r="K1073" s="14">
        <v>0.22622627925649</v>
      </c>
      <c r="L1073" s="14">
        <v>0.23008049740908601</v>
      </c>
      <c r="M1073" s="14"/>
      <c r="N1073" s="14">
        <v>0.227676595018415</v>
      </c>
      <c r="O1073" s="14">
        <v>0.236234698209244</v>
      </c>
      <c r="P1073" s="14">
        <v>0.219004408163015</v>
      </c>
      <c r="Q1073" s="14">
        <v>0.209511242282339</v>
      </c>
      <c r="R1073" s="14"/>
      <c r="S1073" s="14">
        <v>0.212436354998148</v>
      </c>
      <c r="T1073" s="14">
        <v>0.20766196705301099</v>
      </c>
      <c r="U1073" s="14">
        <v>0.21371531275048</v>
      </c>
      <c r="V1073" s="14">
        <v>0.212815402568339</v>
      </c>
      <c r="W1073" s="14">
        <v>0.24052642463806201</v>
      </c>
      <c r="X1073" s="14">
        <v>0.25017697820316898</v>
      </c>
      <c r="Y1073" s="14">
        <v>0.22574491222082599</v>
      </c>
      <c r="Z1073" s="14">
        <v>0.26553173855643097</v>
      </c>
      <c r="AA1073" s="14">
        <v>0.22242033987385501</v>
      </c>
      <c r="AB1073" s="14">
        <v>0.20835020010501601</v>
      </c>
      <c r="AC1073" s="14">
        <v>0.206935279148412</v>
      </c>
      <c r="AD1073" s="14">
        <v>0.27062312093780699</v>
      </c>
      <c r="AE1073" s="14"/>
      <c r="AF1073" s="14">
        <v>0.213249372995861</v>
      </c>
      <c r="AG1073" s="14">
        <v>0.23536238882730401</v>
      </c>
      <c r="AH1073" s="14">
        <v>0.21681819872428901</v>
      </c>
      <c r="AI1073" s="14">
        <v>0.22308542747084101</v>
      </c>
      <c r="AJ1073" s="14">
        <v>0.19588589743818799</v>
      </c>
      <c r="AK1073" s="14"/>
      <c r="AL1073" s="14">
        <v>0.14584272090748099</v>
      </c>
      <c r="AM1073" s="14">
        <v>0.197159207217661</v>
      </c>
      <c r="AN1073" s="14">
        <v>0.22627683125255399</v>
      </c>
      <c r="AO1073" s="14">
        <v>0.19280199314881899</v>
      </c>
      <c r="AP1073" s="14">
        <v>0.208544517851707</v>
      </c>
      <c r="AQ1073" s="14">
        <v>0.22388781035581501</v>
      </c>
      <c r="AR1073" s="14">
        <v>0.24953351876875801</v>
      </c>
      <c r="AS1073" s="14">
        <v>0.20048443691533299</v>
      </c>
      <c r="AT1073" s="14">
        <v>0.22851273575042699</v>
      </c>
      <c r="AU1073" s="14">
        <v>0.25153693240307801</v>
      </c>
      <c r="AV1073" s="14">
        <v>0.258460206442577</v>
      </c>
      <c r="AW1073" s="14">
        <v>0.22932211426388099</v>
      </c>
      <c r="AX1073" s="14">
        <v>0.263337393513075</v>
      </c>
      <c r="AY1073" s="14">
        <v>0.22722699278983399</v>
      </c>
      <c r="AZ1073" s="14">
        <v>0.246092516632894</v>
      </c>
      <c r="BA1073" s="14">
        <v>0.17922708202822599</v>
      </c>
      <c r="BB1073" s="14"/>
      <c r="BC1073" s="14">
        <v>0.28974455568680801</v>
      </c>
      <c r="BD1073" s="14">
        <v>0.18848953599276699</v>
      </c>
      <c r="BE1073" s="14"/>
      <c r="BF1073" s="14">
        <v>0.210433938323558</v>
      </c>
      <c r="BG1073" s="14">
        <v>0.243732087482919</v>
      </c>
      <c r="BH1073" s="14">
        <v>0.233560596990531</v>
      </c>
      <c r="BI1073" s="14">
        <v>0.176514023758994</v>
      </c>
      <c r="BJ1073" s="14"/>
      <c r="BK1073" s="14">
        <v>0.22012610943202501</v>
      </c>
      <c r="BL1073" s="14">
        <v>0.239498271871047</v>
      </c>
      <c r="BM1073" s="14">
        <v>0.22930386503702699</v>
      </c>
      <c r="BN1073" s="14">
        <v>0.20486109686658199</v>
      </c>
      <c r="BO1073" s="14"/>
      <c r="BP1073" s="14">
        <v>0.25931607378990701</v>
      </c>
      <c r="BQ1073" s="14">
        <v>0.229300560475794</v>
      </c>
      <c r="BR1073" s="14">
        <v>0.23071596426266799</v>
      </c>
      <c r="BS1073" s="14">
        <v>0.204217379655456</v>
      </c>
      <c r="BT1073" s="14">
        <v>0.20254458894244101</v>
      </c>
    </row>
    <row r="1074" spans="2:72" x14ac:dyDescent="0.35">
      <c r="B1074" t="s">
        <v>474</v>
      </c>
      <c r="C1074" s="14">
        <v>0.16939087806026501</v>
      </c>
      <c r="D1074" s="14">
        <v>0.16572653550351499</v>
      </c>
      <c r="E1074" s="14">
        <v>0.17304703520794101</v>
      </c>
      <c r="F1074" s="14"/>
      <c r="G1074" s="14">
        <v>0.20542852970903</v>
      </c>
      <c r="H1074" s="14">
        <v>0.19376477116797899</v>
      </c>
      <c r="I1074" s="14">
        <v>0.20715206680324</v>
      </c>
      <c r="J1074" s="14">
        <v>0.16434337270591501</v>
      </c>
      <c r="K1074" s="14">
        <v>0.14146243231845201</v>
      </c>
      <c r="L1074" s="14">
        <v>0.12353861244917801</v>
      </c>
      <c r="M1074" s="14"/>
      <c r="N1074" s="14">
        <v>0.165008290526968</v>
      </c>
      <c r="O1074" s="14">
        <v>0.16932690702304001</v>
      </c>
      <c r="P1074" s="14">
        <v>0.18192785656615101</v>
      </c>
      <c r="Q1074" s="14">
        <v>0.16247322498126901</v>
      </c>
      <c r="R1074" s="14"/>
      <c r="S1074" s="14">
        <v>0.164765474025098</v>
      </c>
      <c r="T1074" s="14">
        <v>0.17922161226081401</v>
      </c>
      <c r="U1074" s="14">
        <v>0.13854862405606999</v>
      </c>
      <c r="V1074" s="14">
        <v>0.17424056342814401</v>
      </c>
      <c r="W1074" s="14">
        <v>0.147439772045</v>
      </c>
      <c r="X1074" s="14">
        <v>0.188936058614669</v>
      </c>
      <c r="Y1074" s="14">
        <v>0.171149504738596</v>
      </c>
      <c r="Z1074" s="14">
        <v>0.158556889598263</v>
      </c>
      <c r="AA1074" s="14">
        <v>0.167732550749776</v>
      </c>
      <c r="AB1074" s="14">
        <v>0.18153687574719099</v>
      </c>
      <c r="AC1074" s="14">
        <v>0.15864317413349499</v>
      </c>
      <c r="AD1074" s="14">
        <v>0.207705509169055</v>
      </c>
      <c r="AE1074" s="14"/>
      <c r="AF1074" s="14">
        <v>0.14243793018878301</v>
      </c>
      <c r="AG1074" s="14">
        <v>0.19444739263171701</v>
      </c>
      <c r="AH1074" s="14">
        <v>0.19757187296713799</v>
      </c>
      <c r="AI1074" s="14">
        <v>0.16315944428944301</v>
      </c>
      <c r="AJ1074" s="14">
        <v>0.21046022410203999</v>
      </c>
      <c r="AK1074" s="14"/>
      <c r="AL1074" s="14">
        <v>0.132870645045915</v>
      </c>
      <c r="AM1074" s="14">
        <v>0.169795378896622</v>
      </c>
      <c r="AN1074" s="14">
        <v>0.15858231169973</v>
      </c>
      <c r="AO1074" s="14">
        <v>0.161173324140193</v>
      </c>
      <c r="AP1074" s="14">
        <v>0.168037503600691</v>
      </c>
      <c r="AQ1074" s="14">
        <v>0.16592241445456299</v>
      </c>
      <c r="AR1074" s="14">
        <v>0.17670015769419001</v>
      </c>
      <c r="AS1074" s="14">
        <v>0.166237830367923</v>
      </c>
      <c r="AT1074" s="14">
        <v>0.15919509107434601</v>
      </c>
      <c r="AU1074" s="14">
        <v>0.21266996742866201</v>
      </c>
      <c r="AV1074" s="14">
        <v>0.19901171861127501</v>
      </c>
      <c r="AW1074" s="14">
        <v>0.17796587584784301</v>
      </c>
      <c r="AX1074" s="14">
        <v>0.16618997685719999</v>
      </c>
      <c r="AY1074" s="14">
        <v>0.18712220198447099</v>
      </c>
      <c r="AZ1074" s="14">
        <v>0.16085351659809799</v>
      </c>
      <c r="BA1074" s="14">
        <v>0.15471324185487201</v>
      </c>
      <c r="BB1074" s="14"/>
      <c r="BC1074" s="14">
        <v>0.23831736760106301</v>
      </c>
      <c r="BD1074" s="14">
        <v>0.133767144813695</v>
      </c>
      <c r="BE1074" s="14"/>
      <c r="BF1074" s="14">
        <v>0.14085563030672599</v>
      </c>
      <c r="BG1074" s="14">
        <v>0.17276855114224901</v>
      </c>
      <c r="BH1074" s="14">
        <v>0.195042699210455</v>
      </c>
      <c r="BI1074" s="14">
        <v>0.164977868381466</v>
      </c>
      <c r="BJ1074" s="14"/>
      <c r="BK1074" s="14">
        <v>0.13632170633424701</v>
      </c>
      <c r="BL1074" s="14">
        <v>0.17258364120766101</v>
      </c>
      <c r="BM1074" s="14">
        <v>0.191141321814916</v>
      </c>
      <c r="BN1074" s="14">
        <v>0.160837015969443</v>
      </c>
      <c r="BO1074" s="14"/>
      <c r="BP1074" s="14">
        <v>0.25389481936202801</v>
      </c>
      <c r="BQ1074" s="14">
        <v>0.15152375058834899</v>
      </c>
      <c r="BR1074" s="14">
        <v>0.109448046899289</v>
      </c>
      <c r="BS1074" s="14">
        <v>0.130175324985463</v>
      </c>
      <c r="BT1074" s="14">
        <v>0.164709473715448</v>
      </c>
    </row>
    <row r="1075" spans="2:72" x14ac:dyDescent="0.35">
      <c r="B1075" t="s">
        <v>102</v>
      </c>
      <c r="C1075" s="14">
        <v>0.16137847831014901</v>
      </c>
      <c r="D1075" s="14">
        <v>0.140655421275176</v>
      </c>
      <c r="E1075" s="14">
        <v>0.17985736535670299</v>
      </c>
      <c r="F1075" s="14"/>
      <c r="G1075" s="14">
        <v>0.20148821705770101</v>
      </c>
      <c r="H1075" s="14">
        <v>0.13355361993722001</v>
      </c>
      <c r="I1075" s="14">
        <v>0.13578201273076301</v>
      </c>
      <c r="J1075" s="14">
        <v>0.15181869337232301</v>
      </c>
      <c r="K1075" s="14">
        <v>0.19585531064417899</v>
      </c>
      <c r="L1075" s="14">
        <v>0.16817503675811499</v>
      </c>
      <c r="M1075" s="14"/>
      <c r="N1075" s="14">
        <v>0.119059859798407</v>
      </c>
      <c r="O1075" s="14">
        <v>0.173360616404996</v>
      </c>
      <c r="P1075" s="14">
        <v>0.135811412548864</v>
      </c>
      <c r="Q1075" s="14">
        <v>0.21199805406487501</v>
      </c>
      <c r="R1075" s="14"/>
      <c r="S1075" s="14">
        <v>0.140363558539499</v>
      </c>
      <c r="T1075" s="14">
        <v>0.174573965633602</v>
      </c>
      <c r="U1075" s="14">
        <v>0.15708895775192999</v>
      </c>
      <c r="V1075" s="14">
        <v>0.163505421846769</v>
      </c>
      <c r="W1075" s="14">
        <v>0.153127928825392</v>
      </c>
      <c r="X1075" s="14">
        <v>0.17192225323145299</v>
      </c>
      <c r="Y1075" s="14">
        <v>0.15890917834662299</v>
      </c>
      <c r="Z1075" s="14">
        <v>0.13768953279993201</v>
      </c>
      <c r="AA1075" s="14">
        <v>0.16372345499332999</v>
      </c>
      <c r="AB1075" s="14">
        <v>0.168986699783434</v>
      </c>
      <c r="AC1075" s="14">
        <v>0.17157318639202601</v>
      </c>
      <c r="AD1075" s="14">
        <v>0.17674015759692699</v>
      </c>
      <c r="AE1075" s="14"/>
      <c r="AF1075" s="14">
        <v>0.19373637877674299</v>
      </c>
      <c r="AG1075" s="14">
        <v>0.169228181327468</v>
      </c>
      <c r="AH1075" s="14">
        <v>0.146543972953361</v>
      </c>
      <c r="AI1075" s="14">
        <v>0.111984694019767</v>
      </c>
      <c r="AJ1075" s="14">
        <v>7.2063211622284906E-2</v>
      </c>
      <c r="AK1075" s="14"/>
      <c r="AL1075" s="14">
        <v>0.37604953145953002</v>
      </c>
      <c r="AM1075" s="14">
        <v>0.23308826960176601</v>
      </c>
      <c r="AN1075" s="14">
        <v>0.19526302444907701</v>
      </c>
      <c r="AO1075" s="14">
        <v>0.207135037863798</v>
      </c>
      <c r="AP1075" s="14">
        <v>0.203560747575662</v>
      </c>
      <c r="AQ1075" s="14">
        <v>0.16973323012503</v>
      </c>
      <c r="AR1075" s="14">
        <v>0.13029255536697601</v>
      </c>
      <c r="AS1075" s="14">
        <v>0.163527985349117</v>
      </c>
      <c r="AT1075" s="14">
        <v>0.13568904007063401</v>
      </c>
      <c r="AU1075" s="14">
        <v>0.13533610285720499</v>
      </c>
      <c r="AV1075" s="14">
        <v>0.148397585343431</v>
      </c>
      <c r="AW1075" s="14">
        <v>0.12864077884053901</v>
      </c>
      <c r="AX1075" s="14">
        <v>8.8321381340933702E-2</v>
      </c>
      <c r="AY1075" s="14">
        <v>9.3488129393756503E-2</v>
      </c>
      <c r="AZ1075" s="14">
        <v>7.7766833965117493E-2</v>
      </c>
      <c r="BA1075" s="14">
        <v>6.1233464932152197E-2</v>
      </c>
      <c r="BB1075" s="14"/>
      <c r="BC1075" s="14">
        <v>2.26541836973253E-2</v>
      </c>
      <c r="BD1075" s="14">
        <v>0.23307627256936</v>
      </c>
      <c r="BE1075" s="14"/>
      <c r="BF1075" s="14">
        <v>0.13467125489943599</v>
      </c>
      <c r="BG1075" s="14">
        <v>0.159496076224941</v>
      </c>
      <c r="BH1075" s="14">
        <v>0.14986427548400799</v>
      </c>
      <c r="BI1075" s="14">
        <v>0.23660833807401699</v>
      </c>
      <c r="BJ1075" s="14"/>
      <c r="BK1075" s="14">
        <v>0.12784369626175501</v>
      </c>
      <c r="BL1075" s="14">
        <v>0.12413177276095901</v>
      </c>
      <c r="BM1075" s="14">
        <v>0.156635738725036</v>
      </c>
      <c r="BN1075" s="14">
        <v>0.21910543407972999</v>
      </c>
      <c r="BO1075" s="14"/>
      <c r="BP1075" s="14">
        <v>0.138595530373429</v>
      </c>
      <c r="BQ1075" s="14">
        <v>0.18231460341216399</v>
      </c>
      <c r="BR1075" s="14">
        <v>0.156881937966353</v>
      </c>
      <c r="BS1075" s="14">
        <v>9.43054371664893E-2</v>
      </c>
      <c r="BT1075" s="14">
        <v>0.221263971512632</v>
      </c>
    </row>
    <row r="1076" spans="2:72" x14ac:dyDescent="0.35">
      <c r="B1076" t="s">
        <v>475</v>
      </c>
      <c r="C1076" s="14">
        <v>0.13293275157710299</v>
      </c>
      <c r="D1076" s="14">
        <v>0.119225696617921</v>
      </c>
      <c r="E1076" s="14">
        <v>0.14493801337485199</v>
      </c>
      <c r="F1076" s="14"/>
      <c r="G1076" s="14">
        <v>0.14093095324829999</v>
      </c>
      <c r="H1076" s="14">
        <v>0.13667030082455101</v>
      </c>
      <c r="I1076" s="14">
        <v>0.15593447244467801</v>
      </c>
      <c r="J1076" s="14">
        <v>0.14974673468902699</v>
      </c>
      <c r="K1076" s="14">
        <v>0.113500571117395</v>
      </c>
      <c r="L1076" s="14">
        <v>0.10508049330080101</v>
      </c>
      <c r="M1076" s="14"/>
      <c r="N1076" s="14">
        <v>0.12270991262910701</v>
      </c>
      <c r="O1076" s="14">
        <v>0.122286846788198</v>
      </c>
      <c r="P1076" s="14">
        <v>0.13975410149248099</v>
      </c>
      <c r="Q1076" s="14">
        <v>0.14945867944449001</v>
      </c>
      <c r="R1076" s="14"/>
      <c r="S1076" s="14">
        <v>0.118402198960206</v>
      </c>
      <c r="T1076" s="14">
        <v>0.107712135819448</v>
      </c>
      <c r="U1076" s="14">
        <v>0.14066513436988801</v>
      </c>
      <c r="V1076" s="14">
        <v>0.13167499601727001</v>
      </c>
      <c r="W1076" s="14">
        <v>0.12887639335218401</v>
      </c>
      <c r="X1076" s="14">
        <v>0.146931447845568</v>
      </c>
      <c r="Y1076" s="14">
        <v>0.131210904342036</v>
      </c>
      <c r="Z1076" s="14">
        <v>0.15110031167163901</v>
      </c>
      <c r="AA1076" s="14">
        <v>0.15370584967863901</v>
      </c>
      <c r="AB1076" s="14">
        <v>0.13677770996142</v>
      </c>
      <c r="AC1076" s="14">
        <v>0.128944746398507</v>
      </c>
      <c r="AD1076" s="14">
        <v>0.156729160652362</v>
      </c>
      <c r="AE1076" s="14"/>
      <c r="AF1076" s="14">
        <v>0.12890575856355499</v>
      </c>
      <c r="AG1076" s="14">
        <v>0.14342717271056901</v>
      </c>
      <c r="AH1076" s="14">
        <v>0.13932962829764001</v>
      </c>
      <c r="AI1076" s="14">
        <v>0.13564718668891301</v>
      </c>
      <c r="AJ1076" s="14">
        <v>0.105649681644281</v>
      </c>
      <c r="AK1076" s="14"/>
      <c r="AL1076" s="14">
        <v>0.122518668395369</v>
      </c>
      <c r="AM1076" s="14">
        <v>0.13808343908844201</v>
      </c>
      <c r="AN1076" s="14">
        <v>0.130525656243246</v>
      </c>
      <c r="AO1076" s="14">
        <v>0.16723018102530399</v>
      </c>
      <c r="AP1076" s="14">
        <v>0.125670801768347</v>
      </c>
      <c r="AQ1076" s="14">
        <v>0.13078793462239999</v>
      </c>
      <c r="AR1076" s="14">
        <v>0.16082901316784501</v>
      </c>
      <c r="AS1076" s="14">
        <v>0.13693658467223399</v>
      </c>
      <c r="AT1076" s="14">
        <v>0.11563983813249699</v>
      </c>
      <c r="AU1076" s="14">
        <v>0.132888274770839</v>
      </c>
      <c r="AV1076" s="14">
        <v>0.11932210105735799</v>
      </c>
      <c r="AW1076" s="14">
        <v>0.138023228692634</v>
      </c>
      <c r="AX1076" s="14">
        <v>0.152230389115701</v>
      </c>
      <c r="AY1076" s="14">
        <v>0.116130185700005</v>
      </c>
      <c r="AZ1076" s="14">
        <v>0.100824596635746</v>
      </c>
      <c r="BA1076" s="14">
        <v>9.6772300884857596E-2</v>
      </c>
      <c r="BB1076" s="14"/>
      <c r="BC1076" s="14">
        <v>0.17295690760495</v>
      </c>
      <c r="BD1076" s="14">
        <v>0.112246802426723</v>
      </c>
      <c r="BE1076" s="14"/>
      <c r="BF1076" s="14">
        <v>8.4424136980481401E-2</v>
      </c>
      <c r="BG1076" s="14">
        <v>0.12276782816072</v>
      </c>
      <c r="BH1076" s="14">
        <v>0.16216244722269199</v>
      </c>
      <c r="BI1076" s="14">
        <v>0.190598801329876</v>
      </c>
      <c r="BJ1076" s="14"/>
      <c r="BK1076" s="14">
        <v>5.0060044618724098E-2</v>
      </c>
      <c r="BL1076" s="14">
        <v>8.9144206824169306E-2</v>
      </c>
      <c r="BM1076" s="14">
        <v>0.15037773734389201</v>
      </c>
      <c r="BN1076" s="14">
        <v>0.20050398696628</v>
      </c>
      <c r="BO1076" s="14"/>
      <c r="BP1076" s="14">
        <v>0.18418148418160099</v>
      </c>
      <c r="BQ1076" s="14">
        <v>8.0451971295356597E-2</v>
      </c>
      <c r="BR1076" s="14">
        <v>6.01839155007452E-2</v>
      </c>
      <c r="BS1076" s="14">
        <v>5.2736678755542901E-2</v>
      </c>
      <c r="BT1076" s="14">
        <v>0.210526263956899</v>
      </c>
    </row>
    <row r="1077" spans="2:72" x14ac:dyDescent="0.35">
      <c r="B1077" t="s">
        <v>476</v>
      </c>
      <c r="C1077" s="14">
        <v>0.116309111533187</v>
      </c>
      <c r="D1077" s="14">
        <v>0.119030122218461</v>
      </c>
      <c r="E1077" s="14">
        <v>0.113684811795648</v>
      </c>
      <c r="F1077" s="14"/>
      <c r="G1077" s="14">
        <v>0.150960902874782</v>
      </c>
      <c r="H1077" s="14">
        <v>0.134875584036659</v>
      </c>
      <c r="I1077" s="14">
        <v>0.12792875725640099</v>
      </c>
      <c r="J1077" s="14">
        <v>0.12160847870922201</v>
      </c>
      <c r="K1077" s="14">
        <v>0.118545213000341</v>
      </c>
      <c r="L1077" s="14">
        <v>6.8624600606085995E-2</v>
      </c>
      <c r="M1077" s="14"/>
      <c r="N1077" s="14">
        <v>0.114301286251438</v>
      </c>
      <c r="O1077" s="14">
        <v>0.10393387453208</v>
      </c>
      <c r="P1077" s="14">
        <v>0.13337230207120801</v>
      </c>
      <c r="Q1077" s="14">
        <v>0.11629023570545401</v>
      </c>
      <c r="R1077" s="14"/>
      <c r="S1077" s="14">
        <v>0.13073698786367999</v>
      </c>
      <c r="T1077" s="14">
        <v>0.102303913408614</v>
      </c>
      <c r="U1077" s="14">
        <v>0.111829516202696</v>
      </c>
      <c r="V1077" s="14">
        <v>0.117141524464086</v>
      </c>
      <c r="W1077" s="14">
        <v>0.109771564154179</v>
      </c>
      <c r="X1077" s="14">
        <v>0.130117443659761</v>
      </c>
      <c r="Y1077" s="14">
        <v>0.12579993414239399</v>
      </c>
      <c r="Z1077" s="14">
        <v>0.118921421043565</v>
      </c>
      <c r="AA1077" s="14">
        <v>0.105505354709531</v>
      </c>
      <c r="AB1077" s="14">
        <v>0.118600624353495</v>
      </c>
      <c r="AC1077" s="14">
        <v>0.112068491491677</v>
      </c>
      <c r="AD1077" s="14">
        <v>0.11076056940017499</v>
      </c>
      <c r="AE1077" s="14"/>
      <c r="AF1077" s="14">
        <v>0.106016181258425</v>
      </c>
      <c r="AG1077" s="14">
        <v>0.119439145404106</v>
      </c>
      <c r="AH1077" s="14">
        <v>0.12967439315177301</v>
      </c>
      <c r="AI1077" s="14">
        <v>0.119702689325882</v>
      </c>
      <c r="AJ1077" s="14">
        <v>0.13942904252757901</v>
      </c>
      <c r="AK1077" s="14"/>
      <c r="AL1077" s="14">
        <v>8.7862212972764295E-2</v>
      </c>
      <c r="AM1077" s="14">
        <v>0.126636294632234</v>
      </c>
      <c r="AN1077" s="14">
        <v>0.105442125241094</v>
      </c>
      <c r="AO1077" s="14">
        <v>0.115182833065629</v>
      </c>
      <c r="AP1077" s="14">
        <v>0.102235847760507</v>
      </c>
      <c r="AQ1077" s="14">
        <v>0.11352165276088901</v>
      </c>
      <c r="AR1077" s="14">
        <v>0.13301473657326299</v>
      </c>
      <c r="AS1077" s="14">
        <v>0.121584320539125</v>
      </c>
      <c r="AT1077" s="14">
        <v>0.12412816419808601</v>
      </c>
      <c r="AU1077" s="14">
        <v>0.132242835186687</v>
      </c>
      <c r="AV1077" s="14">
        <v>0.149267250526294</v>
      </c>
      <c r="AW1077" s="14">
        <v>0.132671152200351</v>
      </c>
      <c r="AX1077" s="14">
        <v>0.11782144665623601</v>
      </c>
      <c r="AY1077" s="14">
        <v>0.125605462712366</v>
      </c>
      <c r="AZ1077" s="14">
        <v>0.108336762117811</v>
      </c>
      <c r="BA1077" s="14">
        <v>6.8346902692830599E-2</v>
      </c>
      <c r="BB1077" s="14"/>
      <c r="BC1077" s="14">
        <v>0.15075668006694301</v>
      </c>
      <c r="BD1077" s="14">
        <v>9.85053469629176E-2</v>
      </c>
      <c r="BE1077" s="14"/>
      <c r="BF1077" s="14">
        <v>8.7191376697864004E-2</v>
      </c>
      <c r="BG1077" s="14">
        <v>0.115786845391967</v>
      </c>
      <c r="BH1077" s="14">
        <v>0.12793151878557901</v>
      </c>
      <c r="BI1077" s="14">
        <v>0.14885327736541701</v>
      </c>
      <c r="BJ1077" s="14"/>
      <c r="BK1077" s="14">
        <v>8.3976235611911296E-2</v>
      </c>
      <c r="BL1077" s="14">
        <v>0.107187485744109</v>
      </c>
      <c r="BM1077" s="14">
        <v>0.121507657028676</v>
      </c>
      <c r="BN1077" s="14">
        <v>0.13966948293564399</v>
      </c>
      <c r="BO1077" s="14"/>
      <c r="BP1077" s="14">
        <v>0.166501299240847</v>
      </c>
      <c r="BQ1077" s="14">
        <v>9.1931268800030094E-2</v>
      </c>
      <c r="BR1077" s="14">
        <v>6.4807982362154598E-2</v>
      </c>
      <c r="BS1077" s="14">
        <v>6.2986599422025197E-2</v>
      </c>
      <c r="BT1077" s="14">
        <v>0.15034613220243401</v>
      </c>
    </row>
    <row r="1078" spans="2:72" x14ac:dyDescent="0.35">
      <c r="B1078" t="s">
        <v>477</v>
      </c>
      <c r="C1078" s="14">
        <v>0.11001615144065401</v>
      </c>
      <c r="D1078" s="14">
        <v>0.10266758229547</v>
      </c>
      <c r="E1078" s="14">
        <v>0.117084396476017</v>
      </c>
      <c r="F1078" s="14"/>
      <c r="G1078" s="14">
        <v>0.125298908728326</v>
      </c>
      <c r="H1078" s="14">
        <v>0.12235450800594699</v>
      </c>
      <c r="I1078" s="14">
        <v>0.112587867343487</v>
      </c>
      <c r="J1078" s="14">
        <v>0.13509968892869401</v>
      </c>
      <c r="K1078" s="14">
        <v>0.10779726866860399</v>
      </c>
      <c r="L1078" s="14">
        <v>7.0720326652837506E-2</v>
      </c>
      <c r="M1078" s="14"/>
      <c r="N1078" s="14">
        <v>0.100885004574753</v>
      </c>
      <c r="O1078" s="14">
        <v>0.111909327559556</v>
      </c>
      <c r="P1078" s="14">
        <v>0.11660970480324501</v>
      </c>
      <c r="Q1078" s="14">
        <v>0.112796464148469</v>
      </c>
      <c r="R1078" s="14"/>
      <c r="S1078" s="14">
        <v>0.12845757293855001</v>
      </c>
      <c r="T1078" s="14">
        <v>0.113823059615938</v>
      </c>
      <c r="U1078" s="14">
        <v>0.11541733986321499</v>
      </c>
      <c r="V1078" s="14">
        <v>0.111835656396921</v>
      </c>
      <c r="W1078" s="14">
        <v>0.11423209646257899</v>
      </c>
      <c r="X1078" s="14">
        <v>9.5473917564647695E-2</v>
      </c>
      <c r="Y1078" s="14">
        <v>0.106236669413285</v>
      </c>
      <c r="Z1078" s="14">
        <v>9.0917881925989902E-2</v>
      </c>
      <c r="AA1078" s="14">
        <v>9.7940329181086805E-2</v>
      </c>
      <c r="AB1078" s="14">
        <v>9.7864867785826495E-2</v>
      </c>
      <c r="AC1078" s="14">
        <v>0.113854418475999</v>
      </c>
      <c r="AD1078" s="14">
        <v>0.135573061866269</v>
      </c>
      <c r="AE1078" s="14"/>
      <c r="AF1078" s="14">
        <v>0.109190561778765</v>
      </c>
      <c r="AG1078" s="14">
        <v>0.116870136189326</v>
      </c>
      <c r="AH1078" s="14">
        <v>0.113492685288476</v>
      </c>
      <c r="AI1078" s="14">
        <v>0.11478655689660799</v>
      </c>
      <c r="AJ1078" s="14">
        <v>7.5981631218816501E-2</v>
      </c>
      <c r="AK1078" s="14"/>
      <c r="AL1078" s="14">
        <v>4.6219319942844998E-2</v>
      </c>
      <c r="AM1078" s="14">
        <v>9.2591001125124903E-2</v>
      </c>
      <c r="AN1078" s="14">
        <v>0.1194145285809</v>
      </c>
      <c r="AO1078" s="14">
        <v>7.6960453273905202E-2</v>
      </c>
      <c r="AP1078" s="14">
        <v>0.116908098231838</v>
      </c>
      <c r="AQ1078" s="14">
        <v>0.102652696896414</v>
      </c>
      <c r="AR1078" s="14">
        <v>0.12968852651993301</v>
      </c>
      <c r="AS1078" s="14">
        <v>0.107883508691522</v>
      </c>
      <c r="AT1078" s="14">
        <v>0.130613208421792</v>
      </c>
      <c r="AU1078" s="14">
        <v>0.12683650072069599</v>
      </c>
      <c r="AV1078" s="14">
        <v>0.10467224640808701</v>
      </c>
      <c r="AW1078" s="14">
        <v>0.10974931750734999</v>
      </c>
      <c r="AX1078" s="14">
        <v>0.124819733934286</v>
      </c>
      <c r="AY1078" s="14">
        <v>0.12685807266188301</v>
      </c>
      <c r="AZ1078" s="14">
        <v>0.146567341140762</v>
      </c>
      <c r="BA1078" s="14">
        <v>8.7274466267402498E-2</v>
      </c>
      <c r="BB1078" s="14"/>
      <c r="BC1078" s="14">
        <v>0.14850049672148699</v>
      </c>
      <c r="BD1078" s="14">
        <v>9.0126032857989202E-2</v>
      </c>
      <c r="BE1078" s="14"/>
      <c r="BF1078" s="14">
        <v>7.8396749402270302E-2</v>
      </c>
      <c r="BG1078" s="14">
        <v>0.102299046187868</v>
      </c>
      <c r="BH1078" s="14">
        <v>0.13865692495378901</v>
      </c>
      <c r="BI1078" s="14">
        <v>0.13203035793505699</v>
      </c>
      <c r="BJ1078" s="14"/>
      <c r="BK1078" s="14">
        <v>7.7609921309057597E-2</v>
      </c>
      <c r="BL1078" s="14">
        <v>0.10268595573337801</v>
      </c>
      <c r="BM1078" s="14">
        <v>0.112739224935494</v>
      </c>
      <c r="BN1078" s="14">
        <v>0.13584790297632399</v>
      </c>
      <c r="BO1078" s="14"/>
      <c r="BP1078" s="14">
        <v>0.14626560567459901</v>
      </c>
      <c r="BQ1078" s="14">
        <v>8.9398754267259503E-2</v>
      </c>
      <c r="BR1078" s="14">
        <v>6.6790115029015995E-2</v>
      </c>
      <c r="BS1078" s="14">
        <v>6.6969876541157297E-2</v>
      </c>
      <c r="BT1078" s="14">
        <v>0.14198826491550301</v>
      </c>
    </row>
    <row r="1079" spans="2:72" x14ac:dyDescent="0.35">
      <c r="B1079" t="s">
        <v>478</v>
      </c>
      <c r="C1079" s="14">
        <v>9.86399403953169E-2</v>
      </c>
      <c r="D1079" s="14">
        <v>8.31778973961812E-2</v>
      </c>
      <c r="E1079" s="14">
        <v>0.11210073439663</v>
      </c>
      <c r="F1079" s="14"/>
      <c r="G1079" s="14">
        <v>0.11045349271903999</v>
      </c>
      <c r="H1079" s="14">
        <v>0.105197861784026</v>
      </c>
      <c r="I1079" s="14">
        <v>0.11337708660731</v>
      </c>
      <c r="J1079" s="14">
        <v>0.111984177793996</v>
      </c>
      <c r="K1079" s="14">
        <v>9.5276009045293999E-2</v>
      </c>
      <c r="L1079" s="14">
        <v>6.5934395866055304E-2</v>
      </c>
      <c r="M1079" s="14"/>
      <c r="N1079" s="14">
        <v>8.3973141530420597E-2</v>
      </c>
      <c r="O1079" s="14">
        <v>8.5098178529885493E-2</v>
      </c>
      <c r="P1079" s="14">
        <v>0.11200438989299601</v>
      </c>
      <c r="Q1079" s="14">
        <v>0.116161015092635</v>
      </c>
      <c r="R1079" s="14"/>
      <c r="S1079" s="14">
        <v>9.6519997703582799E-2</v>
      </c>
      <c r="T1079" s="14">
        <v>9.80552023474318E-2</v>
      </c>
      <c r="U1079" s="14">
        <v>9.9257332032588297E-2</v>
      </c>
      <c r="V1079" s="14">
        <v>8.3523872352876602E-2</v>
      </c>
      <c r="W1079" s="14">
        <v>0.103074876593461</v>
      </c>
      <c r="X1079" s="14">
        <v>0.119362187124222</v>
      </c>
      <c r="Y1079" s="14">
        <v>9.4947917970581094E-2</v>
      </c>
      <c r="Z1079" s="14">
        <v>8.7531647296025597E-2</v>
      </c>
      <c r="AA1079" s="14">
        <v>0.105647674390361</v>
      </c>
      <c r="AB1079" s="14">
        <v>8.1830844640049694E-2</v>
      </c>
      <c r="AC1079" s="14">
        <v>9.6907329929271604E-2</v>
      </c>
      <c r="AD1079" s="14">
        <v>0.129379573765874</v>
      </c>
      <c r="AE1079" s="14"/>
      <c r="AF1079" s="14">
        <v>0.108763209869677</v>
      </c>
      <c r="AG1079" s="14">
        <v>9.4213101505912694E-2</v>
      </c>
      <c r="AH1079" s="14">
        <v>9.2676938890478996E-2</v>
      </c>
      <c r="AI1079" s="14">
        <v>0.106705625205017</v>
      </c>
      <c r="AJ1079" s="14">
        <v>3.8428468896114697E-2</v>
      </c>
      <c r="AK1079" s="14"/>
      <c r="AL1079" s="14">
        <v>3.1830511686658902E-2</v>
      </c>
      <c r="AM1079" s="14">
        <v>0.100348299694776</v>
      </c>
      <c r="AN1079" s="14">
        <v>0.134185210970381</v>
      </c>
      <c r="AO1079" s="14">
        <v>9.7384052622277895E-2</v>
      </c>
      <c r="AP1079" s="14">
        <v>0.118705002578537</v>
      </c>
      <c r="AQ1079" s="14">
        <v>9.9657436515696904E-2</v>
      </c>
      <c r="AR1079" s="14">
        <v>0.12382869517793101</v>
      </c>
      <c r="AS1079" s="14">
        <v>0.103626805446593</v>
      </c>
      <c r="AT1079" s="14">
        <v>8.1946454793895507E-2</v>
      </c>
      <c r="AU1079" s="14">
        <v>9.3528330306441601E-2</v>
      </c>
      <c r="AV1079" s="14">
        <v>0.118075505023041</v>
      </c>
      <c r="AW1079" s="14">
        <v>8.1452522008600897E-2</v>
      </c>
      <c r="AX1079" s="14">
        <v>9.1329807285794207E-2</v>
      </c>
      <c r="AY1079" s="14">
        <v>4.75657476407935E-2</v>
      </c>
      <c r="AZ1079" s="14">
        <v>8.9061070004217202E-2</v>
      </c>
      <c r="BA1079" s="14">
        <v>5.8255650281334503E-2</v>
      </c>
      <c r="BB1079" s="14"/>
      <c r="BC1079" s="14">
        <v>0.13026434211684501</v>
      </c>
      <c r="BD1079" s="14">
        <v>8.2295291791919606E-2</v>
      </c>
      <c r="BE1079" s="14"/>
      <c r="BF1079" s="14">
        <v>5.2671843527485003E-2</v>
      </c>
      <c r="BG1079" s="14">
        <v>8.7560287567500603E-2</v>
      </c>
      <c r="BH1079" s="14">
        <v>0.12987756400481301</v>
      </c>
      <c r="BI1079" s="14">
        <v>0.150026770459633</v>
      </c>
      <c r="BJ1079" s="14"/>
      <c r="BK1079" s="14">
        <v>3.7420001452937002E-2</v>
      </c>
      <c r="BL1079" s="14">
        <v>5.5636907440558298E-2</v>
      </c>
      <c r="BM1079" s="14">
        <v>0.109468320613254</v>
      </c>
      <c r="BN1079" s="14">
        <v>0.158729879680237</v>
      </c>
      <c r="BO1079" s="14"/>
      <c r="BP1079" s="14">
        <v>0.130435579418927</v>
      </c>
      <c r="BQ1079" s="14">
        <v>4.9687967379719797E-2</v>
      </c>
      <c r="BR1079" s="14">
        <v>3.4720292053450702E-2</v>
      </c>
      <c r="BS1079" s="14">
        <v>3.35322597195883E-2</v>
      </c>
      <c r="BT1079" s="14">
        <v>0.17471451531556201</v>
      </c>
    </row>
    <row r="1080" spans="2:72" x14ac:dyDescent="0.35">
      <c r="B1080" t="s">
        <v>479</v>
      </c>
      <c r="C1080" s="14">
        <v>7.9163584819710198E-2</v>
      </c>
      <c r="D1080" s="14">
        <v>7.8021225227608695E-2</v>
      </c>
      <c r="E1080" s="14">
        <v>7.9890647077295707E-2</v>
      </c>
      <c r="F1080" s="14"/>
      <c r="G1080" s="14">
        <v>0.112741641142896</v>
      </c>
      <c r="H1080" s="14">
        <v>0.108079971147619</v>
      </c>
      <c r="I1080" s="14">
        <v>0.10319512786219801</v>
      </c>
      <c r="J1080" s="14">
        <v>7.84981250391939E-2</v>
      </c>
      <c r="K1080" s="14">
        <v>4.9465444932349903E-2</v>
      </c>
      <c r="L1080" s="14">
        <v>4.0300958146704001E-2</v>
      </c>
      <c r="M1080" s="14"/>
      <c r="N1080" s="14">
        <v>7.4994386428045207E-2</v>
      </c>
      <c r="O1080" s="14">
        <v>7.4799288980813006E-2</v>
      </c>
      <c r="P1080" s="14">
        <v>8.5840094567687597E-2</v>
      </c>
      <c r="Q1080" s="14">
        <v>8.2129772510314406E-2</v>
      </c>
      <c r="R1080" s="14"/>
      <c r="S1080" s="14">
        <v>0.102713700060655</v>
      </c>
      <c r="T1080" s="14">
        <v>6.8697243509073497E-2</v>
      </c>
      <c r="U1080" s="14">
        <v>8.0619086431823694E-2</v>
      </c>
      <c r="V1080" s="14">
        <v>7.8176351207366199E-2</v>
      </c>
      <c r="W1080" s="14">
        <v>7.3190827116984797E-2</v>
      </c>
      <c r="X1080" s="14">
        <v>7.7802659766803395E-2</v>
      </c>
      <c r="Y1080" s="14">
        <v>6.36870020302851E-2</v>
      </c>
      <c r="Z1080" s="14">
        <v>7.3597093699746902E-2</v>
      </c>
      <c r="AA1080" s="14">
        <v>7.3290449335260105E-2</v>
      </c>
      <c r="AB1080" s="14">
        <v>8.8745250501844994E-2</v>
      </c>
      <c r="AC1080" s="14">
        <v>8.2245419574400902E-2</v>
      </c>
      <c r="AD1080" s="14">
        <v>8.5313781526571805E-2</v>
      </c>
      <c r="AE1080" s="14"/>
      <c r="AF1080" s="14">
        <v>7.2960746760919806E-2</v>
      </c>
      <c r="AG1080" s="14">
        <v>8.7449560003180493E-2</v>
      </c>
      <c r="AH1080" s="14">
        <v>7.8299495798296107E-2</v>
      </c>
      <c r="AI1080" s="14">
        <v>9.4170805591172094E-2</v>
      </c>
      <c r="AJ1080" s="14">
        <v>0.128180213414084</v>
      </c>
      <c r="AK1080" s="14"/>
      <c r="AL1080" s="14">
        <v>1.4320930067214899E-2</v>
      </c>
      <c r="AM1080" s="14">
        <v>0.106868478362352</v>
      </c>
      <c r="AN1080" s="14">
        <v>5.16503789280768E-2</v>
      </c>
      <c r="AO1080" s="14">
        <v>7.3941243748396293E-2</v>
      </c>
      <c r="AP1080" s="14">
        <v>7.5970423377159493E-2</v>
      </c>
      <c r="AQ1080" s="14">
        <v>7.8892174824847894E-2</v>
      </c>
      <c r="AR1080" s="14">
        <v>0.110488191455251</v>
      </c>
      <c r="AS1080" s="14">
        <v>7.7707074051396804E-2</v>
      </c>
      <c r="AT1080" s="14">
        <v>9.4420987362429806E-2</v>
      </c>
      <c r="AU1080" s="14">
        <v>8.0946744142961102E-2</v>
      </c>
      <c r="AV1080" s="14">
        <v>8.0459700474547494E-2</v>
      </c>
      <c r="AW1080" s="14">
        <v>7.6416085153980004E-2</v>
      </c>
      <c r="AX1080" s="14">
        <v>7.4722103850431196E-2</v>
      </c>
      <c r="AY1080" s="14">
        <v>6.3147471759220794E-2</v>
      </c>
      <c r="AZ1080" s="14">
        <v>5.1718957700578397E-2</v>
      </c>
      <c r="BA1080" s="14">
        <v>8.7315151593034906E-2</v>
      </c>
      <c r="BB1080" s="14"/>
      <c r="BC1080" s="14">
        <v>0.11711051044846001</v>
      </c>
      <c r="BD1080" s="14">
        <v>5.9551224388589202E-2</v>
      </c>
      <c r="BE1080" s="14"/>
      <c r="BF1080" s="14">
        <v>3.92003207547846E-2</v>
      </c>
      <c r="BG1080" s="14">
        <v>6.9266496484854001E-2</v>
      </c>
      <c r="BH1080" s="14">
        <v>0.106323492864502</v>
      </c>
      <c r="BI1080" s="14">
        <v>0.124463383027703</v>
      </c>
      <c r="BJ1080" s="14"/>
      <c r="BK1080" s="14">
        <v>4.4323475191321703E-2</v>
      </c>
      <c r="BL1080" s="14">
        <v>7.3280850158837799E-2</v>
      </c>
      <c r="BM1080" s="14">
        <v>9.2760592065519301E-2</v>
      </c>
      <c r="BN1080" s="14">
        <v>8.9992302435070295E-2</v>
      </c>
      <c r="BO1080" s="14"/>
      <c r="BP1080" s="14">
        <v>0.12100289560487799</v>
      </c>
      <c r="BQ1080" s="14">
        <v>4.2414143864551099E-2</v>
      </c>
      <c r="BR1080" s="14">
        <v>3.37968643288067E-2</v>
      </c>
      <c r="BS1080" s="14">
        <v>3.21687533645722E-2</v>
      </c>
      <c r="BT1080" s="14">
        <v>0.119677867130303</v>
      </c>
    </row>
    <row r="1081" spans="2:72" x14ac:dyDescent="0.35">
      <c r="B1081" t="s">
        <v>480</v>
      </c>
      <c r="C1081" s="14">
        <v>4.83771648335602E-2</v>
      </c>
      <c r="D1081" s="14">
        <v>5.9125967368119203E-2</v>
      </c>
      <c r="E1081" s="14">
        <v>3.88418650138306E-2</v>
      </c>
      <c r="F1081" s="14"/>
      <c r="G1081" s="14">
        <v>9.9067709760773198E-2</v>
      </c>
      <c r="H1081" s="14">
        <v>9.1896332023935698E-2</v>
      </c>
      <c r="I1081" s="14">
        <v>6.83692579486153E-2</v>
      </c>
      <c r="J1081" s="14">
        <v>2.78843153418834E-2</v>
      </c>
      <c r="K1081" s="14">
        <v>1.8829573952653701E-2</v>
      </c>
      <c r="L1081" s="14">
        <v>1.01015658825758E-2</v>
      </c>
      <c r="M1081" s="14"/>
      <c r="N1081" s="14">
        <v>6.2953319433298502E-2</v>
      </c>
      <c r="O1081" s="14">
        <v>3.8370465915532101E-2</v>
      </c>
      <c r="P1081" s="14">
        <v>6.0136351029083497E-2</v>
      </c>
      <c r="Q1081" s="14">
        <v>3.4258588944728802E-2</v>
      </c>
      <c r="R1081" s="14"/>
      <c r="S1081" s="14">
        <v>8.5481343320747902E-2</v>
      </c>
      <c r="T1081" s="14">
        <v>5.0270158821917203E-2</v>
      </c>
      <c r="U1081" s="14">
        <v>4.76530615440518E-2</v>
      </c>
      <c r="V1081" s="14">
        <v>4.9165035978140002E-2</v>
      </c>
      <c r="W1081" s="14">
        <v>4.0493776121630597E-2</v>
      </c>
      <c r="X1081" s="14">
        <v>4.3184661668828499E-2</v>
      </c>
      <c r="Y1081" s="14">
        <v>2.41397462527994E-2</v>
      </c>
      <c r="Z1081" s="14">
        <v>4.5038325780456703E-2</v>
      </c>
      <c r="AA1081" s="14">
        <v>3.6164873083146899E-2</v>
      </c>
      <c r="AB1081" s="14">
        <v>5.18035138327946E-2</v>
      </c>
      <c r="AC1081" s="14">
        <v>4.2195203880490202E-2</v>
      </c>
      <c r="AD1081" s="14">
        <v>3.6550441102383098E-2</v>
      </c>
      <c r="AE1081" s="14"/>
      <c r="AF1081" s="14">
        <v>3.0766284502412901E-2</v>
      </c>
      <c r="AG1081" s="14">
        <v>4.2412506105120602E-2</v>
      </c>
      <c r="AH1081" s="14">
        <v>5.4625463933797302E-2</v>
      </c>
      <c r="AI1081" s="14">
        <v>9.3313844321231396E-2</v>
      </c>
      <c r="AJ1081" s="14">
        <v>8.6131460947222002E-2</v>
      </c>
      <c r="AK1081" s="14"/>
      <c r="AL1081" s="14">
        <v>0</v>
      </c>
      <c r="AM1081" s="14">
        <v>4.11117777893917E-2</v>
      </c>
      <c r="AN1081" s="14">
        <v>4.29665031963192E-2</v>
      </c>
      <c r="AO1081" s="14">
        <v>3.3357786665846802E-2</v>
      </c>
      <c r="AP1081" s="14">
        <v>3.4372038709884603E-2</v>
      </c>
      <c r="AQ1081" s="14">
        <v>4.2231913506325297E-2</v>
      </c>
      <c r="AR1081" s="14">
        <v>5.9685985433005503E-2</v>
      </c>
      <c r="AS1081" s="14">
        <v>1.95132039964954E-2</v>
      </c>
      <c r="AT1081" s="14">
        <v>4.9557117909906599E-2</v>
      </c>
      <c r="AU1081" s="14">
        <v>6.1207569859729902E-2</v>
      </c>
      <c r="AV1081" s="14">
        <v>4.1846450315827101E-2</v>
      </c>
      <c r="AW1081" s="14">
        <v>6.2410442141099899E-2</v>
      </c>
      <c r="AX1081" s="14">
        <v>7.9434712601796395E-2</v>
      </c>
      <c r="AY1081" s="14">
        <v>5.83059727177897E-2</v>
      </c>
      <c r="AZ1081" s="14">
        <v>8.8097560649924495E-2</v>
      </c>
      <c r="BA1081" s="14">
        <v>9.2493880292732797E-2</v>
      </c>
      <c r="BB1081" s="14"/>
      <c r="BC1081" s="14">
        <v>8.7043945557194205E-2</v>
      </c>
      <c r="BD1081" s="14">
        <v>2.8392756934953401E-2</v>
      </c>
      <c r="BE1081" s="14"/>
      <c r="BF1081" s="14">
        <v>3.3761102919019702E-2</v>
      </c>
      <c r="BG1081" s="14">
        <v>3.7641706460685501E-2</v>
      </c>
      <c r="BH1081" s="14">
        <v>6.0986353079094897E-2</v>
      </c>
      <c r="BI1081" s="14">
        <v>7.6832930191258295E-2</v>
      </c>
      <c r="BJ1081" s="14"/>
      <c r="BK1081" s="14">
        <v>4.02452162154531E-2</v>
      </c>
      <c r="BL1081" s="14">
        <v>4.8470973936770599E-2</v>
      </c>
      <c r="BM1081" s="14">
        <v>6.0206811897948097E-2</v>
      </c>
      <c r="BN1081" s="14">
        <v>3.72624401731406E-2</v>
      </c>
      <c r="BO1081" s="14"/>
      <c r="BP1081" s="14">
        <v>9.59251770530406E-2</v>
      </c>
      <c r="BQ1081" s="14">
        <v>2.46456891268362E-2</v>
      </c>
      <c r="BR1081" s="14">
        <v>1.05439369274349E-2</v>
      </c>
      <c r="BS1081" s="14">
        <v>4.1825934976261497E-2</v>
      </c>
      <c r="BT1081" s="14">
        <v>4.2895163191103598E-2</v>
      </c>
    </row>
    <row r="1082" spans="2:72" x14ac:dyDescent="0.35">
      <c r="B1082" t="s">
        <v>166</v>
      </c>
      <c r="C1082" s="14">
        <v>7.13280728991042E-2</v>
      </c>
      <c r="D1082" s="14">
        <v>6.8681964818515795E-2</v>
      </c>
      <c r="E1082" s="14">
        <v>7.3716425343930803E-2</v>
      </c>
      <c r="F1082" s="14"/>
      <c r="G1082" s="14">
        <v>2.6649720098965098E-2</v>
      </c>
      <c r="H1082" s="14">
        <v>1.43021273925117E-2</v>
      </c>
      <c r="I1082" s="14">
        <v>2.9065299977566902E-2</v>
      </c>
      <c r="J1082" s="14">
        <v>7.1552627020521203E-2</v>
      </c>
      <c r="K1082" s="14">
        <v>9.4262787072833101E-2</v>
      </c>
      <c r="L1082" s="14">
        <v>0.15728621115460401</v>
      </c>
      <c r="M1082" s="14"/>
      <c r="N1082" s="14">
        <v>6.0541621276407498E-2</v>
      </c>
      <c r="O1082" s="14">
        <v>8.08989880509524E-2</v>
      </c>
      <c r="P1082" s="14">
        <v>5.7631319336346902E-2</v>
      </c>
      <c r="Q1082" s="14">
        <v>8.2388604853147696E-2</v>
      </c>
      <c r="R1082" s="14"/>
      <c r="S1082" s="14">
        <v>4.37087637832871E-2</v>
      </c>
      <c r="T1082" s="14">
        <v>9.0476939725336505E-2</v>
      </c>
      <c r="U1082" s="14">
        <v>8.1977637691356395E-2</v>
      </c>
      <c r="V1082" s="14">
        <v>8.6213963451744494E-2</v>
      </c>
      <c r="W1082" s="14">
        <v>5.7341144896183298E-2</v>
      </c>
      <c r="X1082" s="14">
        <v>5.5478805579551101E-2</v>
      </c>
      <c r="Y1082" s="14">
        <v>8.3162191710962105E-2</v>
      </c>
      <c r="Z1082" s="14">
        <v>5.4737812769819601E-2</v>
      </c>
      <c r="AA1082" s="14">
        <v>5.6251639039193502E-2</v>
      </c>
      <c r="AB1082" s="14">
        <v>8.2551029091154499E-2</v>
      </c>
      <c r="AC1082" s="14">
        <v>0.123210277667476</v>
      </c>
      <c r="AD1082" s="14">
        <v>3.5351092461440498E-2</v>
      </c>
      <c r="AE1082" s="14"/>
      <c r="AF1082" s="14">
        <v>8.6736424880391599E-2</v>
      </c>
      <c r="AG1082" s="14">
        <v>7.5765290951878506E-2</v>
      </c>
      <c r="AH1082" s="14">
        <v>5.7948177144441899E-2</v>
      </c>
      <c r="AI1082" s="14">
        <v>3.9942986313190501E-2</v>
      </c>
      <c r="AJ1082" s="14">
        <v>3.7081706774627299E-2</v>
      </c>
      <c r="AK1082" s="14"/>
      <c r="AL1082" s="14">
        <v>5.7522762802400297E-2</v>
      </c>
      <c r="AM1082" s="14">
        <v>7.5943585408764003E-2</v>
      </c>
      <c r="AN1082" s="14">
        <v>0.10627887588099499</v>
      </c>
      <c r="AO1082" s="14">
        <v>0.114389284351749</v>
      </c>
      <c r="AP1082" s="14">
        <v>8.7243429936386604E-2</v>
      </c>
      <c r="AQ1082" s="14">
        <v>8.6176687043675204E-2</v>
      </c>
      <c r="AR1082" s="14">
        <v>9.0225900788981198E-2</v>
      </c>
      <c r="AS1082" s="14">
        <v>5.87880229497348E-2</v>
      </c>
      <c r="AT1082" s="14">
        <v>7.8313286839415602E-2</v>
      </c>
      <c r="AU1082" s="14">
        <v>5.8200908491924101E-2</v>
      </c>
      <c r="AV1082" s="14">
        <v>4.0241235800298203E-2</v>
      </c>
      <c r="AW1082" s="14">
        <v>4.9973177374125301E-2</v>
      </c>
      <c r="AX1082" s="14">
        <v>2.6920741545214798E-2</v>
      </c>
      <c r="AY1082" s="14">
        <v>2.0570143645473899E-2</v>
      </c>
      <c r="AZ1082" s="14">
        <v>4.2717203644639698E-2</v>
      </c>
      <c r="BA1082" s="14">
        <v>1.91215412123707E-2</v>
      </c>
      <c r="BB1082" s="14"/>
      <c r="BC1082" s="14">
        <v>6.2282698081438798E-3</v>
      </c>
      <c r="BD1082" s="14">
        <v>0.104974034490459</v>
      </c>
      <c r="BE1082" s="14"/>
      <c r="BF1082" s="14">
        <v>9.7572608899343494E-2</v>
      </c>
      <c r="BG1082" s="14">
        <v>8.5241652274357496E-2</v>
      </c>
      <c r="BH1082" s="14">
        <v>4.4663875325455703E-2</v>
      </c>
      <c r="BI1082" s="14">
        <v>4.0642180922139802E-2</v>
      </c>
      <c r="BJ1082" s="14"/>
      <c r="BK1082" s="14">
        <v>9.73151168352024E-2</v>
      </c>
      <c r="BL1082" s="14">
        <v>6.6480395616165103E-2</v>
      </c>
      <c r="BM1082" s="14">
        <v>6.2971668191761504E-2</v>
      </c>
      <c r="BN1082" s="14">
        <v>6.6849379839559797E-2</v>
      </c>
      <c r="BO1082" s="14"/>
      <c r="BP1082" s="14">
        <v>2.7852779855287401E-2</v>
      </c>
      <c r="BQ1082" s="14">
        <v>8.3035727599844705E-2</v>
      </c>
      <c r="BR1082" s="14">
        <v>0.190215224605922</v>
      </c>
      <c r="BS1082" s="14">
        <v>6.2860607565367099E-2</v>
      </c>
      <c r="BT1082" s="14">
        <v>6.2994939994031704E-2</v>
      </c>
    </row>
    <row r="1083" spans="2:72" x14ac:dyDescent="0.35">
      <c r="C1083" s="14"/>
      <c r="D1083" s="14"/>
      <c r="E1083" s="14"/>
      <c r="F1083" s="14"/>
      <c r="G1083" s="14"/>
      <c r="H1083" s="14"/>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row>
    <row r="1084" spans="2:72" x14ac:dyDescent="0.35">
      <c r="B1084" s="6" t="s">
        <v>488</v>
      </c>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row>
    <row r="1085" spans="2:72" x14ac:dyDescent="0.35">
      <c r="B1085" s="21" t="s">
        <v>106</v>
      </c>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row>
    <row r="1086" spans="2:72" x14ac:dyDescent="0.35">
      <c r="B1086" t="s">
        <v>482</v>
      </c>
      <c r="C1086" s="14">
        <v>0.313617403221082</v>
      </c>
      <c r="D1086" s="14">
        <v>0.315357600823232</v>
      </c>
      <c r="E1086" s="14">
        <v>0.31263757392549402</v>
      </c>
      <c r="F1086" s="14"/>
      <c r="G1086" s="14">
        <v>0.32412907028132398</v>
      </c>
      <c r="H1086" s="14">
        <v>0.47014849629098199</v>
      </c>
      <c r="I1086" s="14">
        <v>0.40929022459667702</v>
      </c>
      <c r="J1086" s="14">
        <v>0.28658344876152098</v>
      </c>
      <c r="K1086" s="14">
        <v>0.235245820257587</v>
      </c>
      <c r="L1086" s="14">
        <v>0.18596770658268</v>
      </c>
      <c r="M1086" s="14"/>
      <c r="N1086" s="14">
        <v>0.37790551744286099</v>
      </c>
      <c r="O1086" s="14">
        <v>0.29381045790487198</v>
      </c>
      <c r="P1086" s="14">
        <v>0.34695671469668499</v>
      </c>
      <c r="Q1086" s="14">
        <v>0.24192098307766099</v>
      </c>
      <c r="R1086" s="14"/>
      <c r="S1086" s="14">
        <v>0.39337428832319699</v>
      </c>
      <c r="T1086" s="14">
        <v>0.28684056130733998</v>
      </c>
      <c r="U1086" s="14">
        <v>0.30826881275773299</v>
      </c>
      <c r="V1086" s="14">
        <v>0.28268791060827397</v>
      </c>
      <c r="W1086" s="14">
        <v>0.27542894715018201</v>
      </c>
      <c r="X1086" s="14">
        <v>0.318348976616315</v>
      </c>
      <c r="Y1086" s="14">
        <v>0.277408585196317</v>
      </c>
      <c r="Z1086" s="14">
        <v>0.31965614383739999</v>
      </c>
      <c r="AA1086" s="14">
        <v>0.336881139613252</v>
      </c>
      <c r="AB1086" s="14">
        <v>0.30543898983080803</v>
      </c>
      <c r="AC1086" s="14">
        <v>0.27977957971599798</v>
      </c>
      <c r="AD1086" s="14">
        <v>0.37208267753188101</v>
      </c>
      <c r="AE1086" s="14"/>
      <c r="AF1086" s="14">
        <v>0.23668606707606599</v>
      </c>
      <c r="AG1086" s="14">
        <v>0.30359480744357198</v>
      </c>
      <c r="AH1086" s="14">
        <v>0.377775808841328</v>
      </c>
      <c r="AI1086" s="14">
        <v>0.42308470103587498</v>
      </c>
      <c r="AJ1086" s="14">
        <v>0.50420921821431397</v>
      </c>
      <c r="AK1086" s="14"/>
      <c r="AL1086" s="14">
        <v>0.12995518225492</v>
      </c>
      <c r="AM1086" s="14">
        <v>0.24836549799153901</v>
      </c>
      <c r="AN1086" s="14">
        <v>0.247730630162354</v>
      </c>
      <c r="AO1086" s="14">
        <v>0.21628238347478401</v>
      </c>
      <c r="AP1086" s="14">
        <v>0.27612519447525602</v>
      </c>
      <c r="AQ1086" s="14">
        <v>0.27857940424525002</v>
      </c>
      <c r="AR1086" s="14">
        <v>0.27266213287580199</v>
      </c>
      <c r="AS1086" s="14">
        <v>0.29112661837736598</v>
      </c>
      <c r="AT1086" s="14">
        <v>0.32232120737169401</v>
      </c>
      <c r="AU1086" s="14">
        <v>0.32877963658550302</v>
      </c>
      <c r="AV1086" s="14">
        <v>0.34116953625278501</v>
      </c>
      <c r="AW1086" s="14">
        <v>0.37099013638093098</v>
      </c>
      <c r="AX1086" s="14">
        <v>0.44025707776101197</v>
      </c>
      <c r="AY1086" s="14">
        <v>0.40719548527058902</v>
      </c>
      <c r="AZ1086" s="14">
        <v>0.418080903367271</v>
      </c>
      <c r="BA1086" s="14">
        <v>0.55590113602119495</v>
      </c>
      <c r="BB1086" s="14"/>
      <c r="BC1086" s="14">
        <v>0.50046896710592004</v>
      </c>
      <c r="BD1086" s="14">
        <v>0.21704567422568599</v>
      </c>
      <c r="BE1086" s="14"/>
      <c r="BF1086" s="14">
        <v>0.33744100146662398</v>
      </c>
      <c r="BG1086" s="14">
        <v>0.30177401287344202</v>
      </c>
      <c r="BH1086" s="14">
        <v>0.34738081003094201</v>
      </c>
      <c r="BI1086" s="14">
        <v>0.23420784376079501</v>
      </c>
      <c r="BJ1086" s="14"/>
      <c r="BK1086" s="14">
        <v>0.35557651194665502</v>
      </c>
      <c r="BL1086" s="14">
        <v>0.36018976989783402</v>
      </c>
      <c r="BM1086" s="14">
        <v>0.31932908508188301</v>
      </c>
      <c r="BN1086" s="14">
        <v>0.24173500766261699</v>
      </c>
      <c r="BO1086" s="14"/>
      <c r="BP1086" s="14">
        <v>0.38647015755265102</v>
      </c>
      <c r="BQ1086" s="14">
        <v>0.28643657955326501</v>
      </c>
      <c r="BR1086" s="14">
        <v>0.17114417974089499</v>
      </c>
      <c r="BS1086" s="14">
        <v>0.44069221809991499</v>
      </c>
      <c r="BT1086" s="14">
        <v>0.223795864084048</v>
      </c>
    </row>
    <row r="1087" spans="2:72" x14ac:dyDescent="0.35">
      <c r="B1087" t="s">
        <v>483</v>
      </c>
      <c r="C1087" s="14">
        <v>0.27123465986275502</v>
      </c>
      <c r="D1087" s="14">
        <v>0.28602774627516497</v>
      </c>
      <c r="E1087" s="14">
        <v>0.25770992507684898</v>
      </c>
      <c r="F1087" s="14"/>
      <c r="G1087" s="14">
        <v>0.23393505335071699</v>
      </c>
      <c r="H1087" s="14">
        <v>0.37934282214292298</v>
      </c>
      <c r="I1087" s="14">
        <v>0.35934330022859401</v>
      </c>
      <c r="J1087" s="14">
        <v>0.260801317210822</v>
      </c>
      <c r="K1087" s="14">
        <v>0.231528663579011</v>
      </c>
      <c r="L1087" s="14">
        <v>0.170681876165136</v>
      </c>
      <c r="M1087" s="14"/>
      <c r="N1087" s="14">
        <v>0.33686924374237798</v>
      </c>
      <c r="O1087" s="14">
        <v>0.23568045711156599</v>
      </c>
      <c r="P1087" s="14">
        <v>0.29299912405367401</v>
      </c>
      <c r="Q1087" s="14">
        <v>0.22370371272589801</v>
      </c>
      <c r="R1087" s="14"/>
      <c r="S1087" s="14">
        <v>0.34798241976457001</v>
      </c>
      <c r="T1087" s="14">
        <v>0.25771260278084102</v>
      </c>
      <c r="U1087" s="14">
        <v>0.22991658596379699</v>
      </c>
      <c r="V1087" s="14">
        <v>0.261420559677912</v>
      </c>
      <c r="W1087" s="14">
        <v>0.245486268395086</v>
      </c>
      <c r="X1087" s="14">
        <v>0.26060125882763002</v>
      </c>
      <c r="Y1087" s="14">
        <v>0.27424157093916501</v>
      </c>
      <c r="Z1087" s="14">
        <v>0.27608076036324702</v>
      </c>
      <c r="AA1087" s="14">
        <v>0.26200420771226102</v>
      </c>
      <c r="AB1087" s="14">
        <v>0.28292904264637497</v>
      </c>
      <c r="AC1087" s="14">
        <v>0.22859817731264601</v>
      </c>
      <c r="AD1087" s="14">
        <v>0.30350676330644999</v>
      </c>
      <c r="AE1087" s="14"/>
      <c r="AF1087" s="14">
        <v>0.19658113007342301</v>
      </c>
      <c r="AG1087" s="14">
        <v>0.25744975375469897</v>
      </c>
      <c r="AH1087" s="14">
        <v>0.32213369907265199</v>
      </c>
      <c r="AI1087" s="14">
        <v>0.39173469522160298</v>
      </c>
      <c r="AJ1087" s="14">
        <v>0.376587165813905</v>
      </c>
      <c r="AK1087" s="14"/>
      <c r="AL1087" s="14">
        <v>9.0057603479745701E-2</v>
      </c>
      <c r="AM1087" s="14">
        <v>0.170175403957883</v>
      </c>
      <c r="AN1087" s="14">
        <v>0.25299674677815498</v>
      </c>
      <c r="AO1087" s="14">
        <v>0.19200120574047999</v>
      </c>
      <c r="AP1087" s="14">
        <v>0.230835911030422</v>
      </c>
      <c r="AQ1087" s="14">
        <v>0.223556304759265</v>
      </c>
      <c r="AR1087" s="14">
        <v>0.26241838212720903</v>
      </c>
      <c r="AS1087" s="14">
        <v>0.25733410990272099</v>
      </c>
      <c r="AT1087" s="14">
        <v>0.27268185176438198</v>
      </c>
      <c r="AU1087" s="14">
        <v>0.27969422787003501</v>
      </c>
      <c r="AV1087" s="14">
        <v>0.36098569898972899</v>
      </c>
      <c r="AW1087" s="14">
        <v>0.31837743167645099</v>
      </c>
      <c r="AX1087" s="14">
        <v>0.31610601560059298</v>
      </c>
      <c r="AY1087" s="14">
        <v>0.403749317467819</v>
      </c>
      <c r="AZ1087" s="14">
        <v>0.32475759659669401</v>
      </c>
      <c r="BA1087" s="14">
        <v>0.46089925268044801</v>
      </c>
      <c r="BB1087" s="14"/>
      <c r="BC1087" s="14">
        <v>0.430427293757706</v>
      </c>
      <c r="BD1087" s="14">
        <v>0.18895807850086899</v>
      </c>
      <c r="BE1087" s="14"/>
      <c r="BF1087" s="14">
        <v>0.28800924105311598</v>
      </c>
      <c r="BG1087" s="14">
        <v>0.28553974491909101</v>
      </c>
      <c r="BH1087" s="14">
        <v>0.27102955177076699</v>
      </c>
      <c r="BI1087" s="14">
        <v>0.20680345478027301</v>
      </c>
      <c r="BJ1087" s="14"/>
      <c r="BK1087" s="14">
        <v>0.30535685597026302</v>
      </c>
      <c r="BL1087" s="14">
        <v>0.30082795337319401</v>
      </c>
      <c r="BM1087" s="14">
        <v>0.28815651807467102</v>
      </c>
      <c r="BN1087" s="14">
        <v>0.20039472373990799</v>
      </c>
      <c r="BO1087" s="14"/>
      <c r="BP1087" s="14">
        <v>0.32153209892333801</v>
      </c>
      <c r="BQ1087" s="14">
        <v>0.24238845994102601</v>
      </c>
      <c r="BR1087" s="14">
        <v>0.16569065754496901</v>
      </c>
      <c r="BS1087" s="14">
        <v>0.37514901979105902</v>
      </c>
      <c r="BT1087" s="14">
        <v>0.20492387648018301</v>
      </c>
    </row>
    <row r="1088" spans="2:72" x14ac:dyDescent="0.35">
      <c r="B1088" t="s">
        <v>484</v>
      </c>
      <c r="C1088" s="14">
        <v>0.228661666162258</v>
      </c>
      <c r="D1088" s="14">
        <v>0.23018083182644</v>
      </c>
      <c r="E1088" s="14">
        <v>0.227552832099369</v>
      </c>
      <c r="F1088" s="14"/>
      <c r="G1088" s="14">
        <v>0.103342597155871</v>
      </c>
      <c r="H1088" s="14">
        <v>6.4466484507902294E-2</v>
      </c>
      <c r="I1088" s="14">
        <v>0.120878270272997</v>
      </c>
      <c r="J1088" s="14">
        <v>0.242242663206265</v>
      </c>
      <c r="K1088" s="14">
        <v>0.31415906563628698</v>
      </c>
      <c r="L1088" s="14">
        <v>0.43848914756509</v>
      </c>
      <c r="M1088" s="14"/>
      <c r="N1088" s="14">
        <v>0.18147716270160699</v>
      </c>
      <c r="O1088" s="14">
        <v>0.25157216124249698</v>
      </c>
      <c r="P1088" s="14">
        <v>0.204868657876803</v>
      </c>
      <c r="Q1088" s="14">
        <v>0.27216070651199198</v>
      </c>
      <c r="R1088" s="14"/>
      <c r="S1088" s="14">
        <v>0.12669053572552899</v>
      </c>
      <c r="T1088" s="14">
        <v>0.25836973092423898</v>
      </c>
      <c r="U1088" s="14">
        <v>0.25590253062538298</v>
      </c>
      <c r="V1088" s="14">
        <v>0.25777784666033199</v>
      </c>
      <c r="W1088" s="14">
        <v>0.24930695406039499</v>
      </c>
      <c r="X1088" s="14">
        <v>0.19428235387788501</v>
      </c>
      <c r="Y1088" s="14">
        <v>0.27388472295161098</v>
      </c>
      <c r="Z1088" s="14">
        <v>0.248170955481813</v>
      </c>
      <c r="AA1088" s="14">
        <v>0.223492569716703</v>
      </c>
      <c r="AB1088" s="14">
        <v>0.23237735246295199</v>
      </c>
      <c r="AC1088" s="14">
        <v>0.27268109310872102</v>
      </c>
      <c r="AD1088" s="14">
        <v>0.199337705243225</v>
      </c>
      <c r="AE1088" s="14"/>
      <c r="AF1088" s="14">
        <v>0.305543320907187</v>
      </c>
      <c r="AG1088" s="14">
        <v>0.23094426927721701</v>
      </c>
      <c r="AH1088" s="14">
        <v>0.17508089461935999</v>
      </c>
      <c r="AI1088" s="14">
        <v>0.11235069884469399</v>
      </c>
      <c r="AJ1088" s="14">
        <v>0.108684781975111</v>
      </c>
      <c r="AK1088" s="14"/>
      <c r="AL1088" s="14">
        <v>0.19176565884701999</v>
      </c>
      <c r="AM1088" s="14">
        <v>0.22034108510515699</v>
      </c>
      <c r="AN1088" s="14">
        <v>0.27832918747091401</v>
      </c>
      <c r="AO1088" s="14">
        <v>0.31098840929347099</v>
      </c>
      <c r="AP1088" s="14">
        <v>0.247674706943113</v>
      </c>
      <c r="AQ1088" s="14">
        <v>0.27975735077093999</v>
      </c>
      <c r="AR1088" s="14">
        <v>0.23295184875879399</v>
      </c>
      <c r="AS1088" s="14">
        <v>0.23247818075843801</v>
      </c>
      <c r="AT1088" s="14">
        <v>0.25472371429221102</v>
      </c>
      <c r="AU1088" s="14">
        <v>0.21600257014487301</v>
      </c>
      <c r="AV1088" s="14">
        <v>0.19404610251714999</v>
      </c>
      <c r="AW1088" s="14">
        <v>0.155156472177824</v>
      </c>
      <c r="AX1088" s="14">
        <v>0.15818221532804799</v>
      </c>
      <c r="AY1088" s="14">
        <v>0.141821627824325</v>
      </c>
      <c r="AZ1088" s="14">
        <v>0.134396165974598</v>
      </c>
      <c r="BA1088" s="14">
        <v>0.105702935755009</v>
      </c>
      <c r="BB1088" s="14"/>
      <c r="BC1088" s="14">
        <v>6.5755811173974305E-2</v>
      </c>
      <c r="BD1088" s="14">
        <v>0.312857376129064</v>
      </c>
      <c r="BE1088" s="14"/>
      <c r="BF1088" s="14">
        <v>0.25906830670576703</v>
      </c>
      <c r="BG1088" s="14">
        <v>0.24958167400727599</v>
      </c>
      <c r="BH1088" s="14">
        <v>0.18911732479336499</v>
      </c>
      <c r="BI1088" s="14">
        <v>0.1980689832641</v>
      </c>
      <c r="BJ1088" s="14"/>
      <c r="BK1088" s="14">
        <v>0.24333873673319301</v>
      </c>
      <c r="BL1088" s="14">
        <v>0.22115924626611599</v>
      </c>
      <c r="BM1088" s="14">
        <v>0.20745809828643999</v>
      </c>
      <c r="BN1088" s="14">
        <v>0.25343681297135001</v>
      </c>
      <c r="BO1088" s="14"/>
      <c r="BP1088" s="14">
        <v>0.10642874197855701</v>
      </c>
      <c r="BQ1088" s="14">
        <v>0.28267910949800301</v>
      </c>
      <c r="BR1088" s="14">
        <v>0.44193901013921</v>
      </c>
      <c r="BS1088" s="14">
        <v>0.189159359830504</v>
      </c>
      <c r="BT1088" s="14">
        <v>0.24888037495925999</v>
      </c>
    </row>
    <row r="1089" spans="1:72" x14ac:dyDescent="0.35">
      <c r="B1089" t="s">
        <v>485</v>
      </c>
      <c r="C1089" s="14">
        <v>0.21521787877316401</v>
      </c>
      <c r="D1089" s="14">
        <v>0.230311694396031</v>
      </c>
      <c r="E1089" s="14">
        <v>0.20151539322557099</v>
      </c>
      <c r="F1089" s="14"/>
      <c r="G1089" s="14">
        <v>0.284402093342907</v>
      </c>
      <c r="H1089" s="14">
        <v>0.36780772915870102</v>
      </c>
      <c r="I1089" s="14">
        <v>0.31122784812348597</v>
      </c>
      <c r="J1089" s="14">
        <v>0.17428763973271899</v>
      </c>
      <c r="K1089" s="14">
        <v>0.12503910660117001</v>
      </c>
      <c r="L1089" s="14">
        <v>7.9674869406604301E-2</v>
      </c>
      <c r="M1089" s="14"/>
      <c r="N1089" s="14">
        <v>0.30680556604890002</v>
      </c>
      <c r="O1089" s="14">
        <v>0.195505102053536</v>
      </c>
      <c r="P1089" s="14">
        <v>0.213198077147945</v>
      </c>
      <c r="Q1089" s="14">
        <v>0.148068595591172</v>
      </c>
      <c r="R1089" s="14"/>
      <c r="S1089" s="14">
        <v>0.329521161960739</v>
      </c>
      <c r="T1089" s="14">
        <v>0.18297829763610499</v>
      </c>
      <c r="U1089" s="14">
        <v>0.17846116958310901</v>
      </c>
      <c r="V1089" s="14">
        <v>0.17806491098569699</v>
      </c>
      <c r="W1089" s="14">
        <v>0.19082918401601401</v>
      </c>
      <c r="X1089" s="14">
        <v>0.27130032557342298</v>
      </c>
      <c r="Y1089" s="14">
        <v>0.187155113621084</v>
      </c>
      <c r="Z1089" s="14">
        <v>0.171504183252946</v>
      </c>
      <c r="AA1089" s="14">
        <v>0.23921878099317001</v>
      </c>
      <c r="AB1089" s="14">
        <v>0.175864358096854</v>
      </c>
      <c r="AC1089" s="14">
        <v>0.146821264561902</v>
      </c>
      <c r="AD1089" s="14">
        <v>0.24878036384111199</v>
      </c>
      <c r="AE1089" s="14"/>
      <c r="AF1089" s="14">
        <v>0.127334310363964</v>
      </c>
      <c r="AG1089" s="14">
        <v>0.20272737611560401</v>
      </c>
      <c r="AH1089" s="14">
        <v>0.27405372113097298</v>
      </c>
      <c r="AI1089" s="14">
        <v>0.34064553795346803</v>
      </c>
      <c r="AJ1089" s="14">
        <v>0.40261641006707699</v>
      </c>
      <c r="AK1089" s="14"/>
      <c r="AL1089" s="14">
        <v>8.76068757267391E-2</v>
      </c>
      <c r="AM1089" s="14">
        <v>0.14804697618412099</v>
      </c>
      <c r="AN1089" s="14">
        <v>0.12976390402322999</v>
      </c>
      <c r="AO1089" s="14">
        <v>0.17223165449702199</v>
      </c>
      <c r="AP1089" s="14">
        <v>0.183359332390508</v>
      </c>
      <c r="AQ1089" s="14">
        <v>0.188835914516051</v>
      </c>
      <c r="AR1089" s="14">
        <v>0.19371843336185501</v>
      </c>
      <c r="AS1089" s="14">
        <v>0.17766364163888401</v>
      </c>
      <c r="AT1089" s="14">
        <v>0.20453950720400199</v>
      </c>
      <c r="AU1089" s="14">
        <v>0.230300916833313</v>
      </c>
      <c r="AV1089" s="14">
        <v>0.246732370099631</v>
      </c>
      <c r="AW1089" s="14">
        <v>0.243633200223206</v>
      </c>
      <c r="AX1089" s="14">
        <v>0.32181203127351499</v>
      </c>
      <c r="AY1089" s="14">
        <v>0.36763067519500298</v>
      </c>
      <c r="AZ1089" s="14">
        <v>0.35404884604945802</v>
      </c>
      <c r="BA1089" s="14">
        <v>0.42997275899695497</v>
      </c>
      <c r="BB1089" s="14"/>
      <c r="BC1089" s="14">
        <v>0.38933326083048397</v>
      </c>
      <c r="BD1089" s="14">
        <v>0.12522867482765901</v>
      </c>
      <c r="BE1089" s="14"/>
      <c r="BF1089" s="14">
        <v>0.21872758296193601</v>
      </c>
      <c r="BG1089" s="14">
        <v>0.21129255345630901</v>
      </c>
      <c r="BH1089" s="14">
        <v>0.229124339993519</v>
      </c>
      <c r="BI1089" s="14">
        <v>0.19178384146675001</v>
      </c>
      <c r="BJ1089" s="14"/>
      <c r="BK1089" s="14">
        <v>0.242520450936655</v>
      </c>
      <c r="BL1089" s="14">
        <v>0.26454233709404001</v>
      </c>
      <c r="BM1089" s="14">
        <v>0.224227129176025</v>
      </c>
      <c r="BN1089" s="14">
        <v>0.14791878228397901</v>
      </c>
      <c r="BO1089" s="14"/>
      <c r="BP1089" s="14">
        <v>0.31219830843984497</v>
      </c>
      <c r="BQ1089" s="14">
        <v>0.16078666247918399</v>
      </c>
      <c r="BR1089" s="14">
        <v>6.7204918158091306E-2</v>
      </c>
      <c r="BS1089" s="14">
        <v>0.29332008932069598</v>
      </c>
      <c r="BT1089" s="14">
        <v>0.161784415782385</v>
      </c>
    </row>
    <row r="1090" spans="1:72" x14ac:dyDescent="0.35">
      <c r="B1090" t="s">
        <v>486</v>
      </c>
      <c r="C1090" s="14">
        <v>0.20739387128458001</v>
      </c>
      <c r="D1090" s="14">
        <v>0.21915871549016699</v>
      </c>
      <c r="E1090" s="14">
        <v>0.19637694586948701</v>
      </c>
      <c r="F1090" s="14"/>
      <c r="G1090" s="14">
        <v>0.253824221618829</v>
      </c>
      <c r="H1090" s="14">
        <v>0.35013547494429798</v>
      </c>
      <c r="I1090" s="14">
        <v>0.29723147499422398</v>
      </c>
      <c r="J1090" s="14">
        <v>0.18306376800125199</v>
      </c>
      <c r="K1090" s="14">
        <v>0.12838410795875799</v>
      </c>
      <c r="L1090" s="14">
        <v>7.4496011555951702E-2</v>
      </c>
      <c r="M1090" s="14"/>
      <c r="N1090" s="14">
        <v>0.29657569964002201</v>
      </c>
      <c r="O1090" s="14">
        <v>0.18056306415477799</v>
      </c>
      <c r="P1090" s="14">
        <v>0.189354972468807</v>
      </c>
      <c r="Q1090" s="14">
        <v>0.16271975796949301</v>
      </c>
      <c r="R1090" s="14"/>
      <c r="S1090" s="14">
        <v>0.30757303339152797</v>
      </c>
      <c r="T1090" s="14">
        <v>0.18355804313591401</v>
      </c>
      <c r="U1090" s="14">
        <v>0.19470740217559601</v>
      </c>
      <c r="V1090" s="14">
        <v>0.18127835089935501</v>
      </c>
      <c r="W1090" s="14">
        <v>0.19476410789072199</v>
      </c>
      <c r="X1090" s="14">
        <v>0.22987399558798999</v>
      </c>
      <c r="Y1090" s="14">
        <v>0.16634061412214901</v>
      </c>
      <c r="Z1090" s="14">
        <v>0.193003928330369</v>
      </c>
      <c r="AA1090" s="14">
        <v>0.222698209829926</v>
      </c>
      <c r="AB1090" s="14">
        <v>0.19060121095489799</v>
      </c>
      <c r="AC1090" s="14">
        <v>0.15030553322356499</v>
      </c>
      <c r="AD1090" s="14">
        <v>0.18868280985791</v>
      </c>
      <c r="AE1090" s="14"/>
      <c r="AF1090" s="14">
        <v>0.13310120828087099</v>
      </c>
      <c r="AG1090" s="14">
        <v>0.19534365317028601</v>
      </c>
      <c r="AH1090" s="14">
        <v>0.26712928835268201</v>
      </c>
      <c r="AI1090" s="14">
        <v>0.34039752251740402</v>
      </c>
      <c r="AJ1090" s="14">
        <v>0.43078122410929598</v>
      </c>
      <c r="AK1090" s="14"/>
      <c r="AL1090" s="14">
        <v>0.13306632237725199</v>
      </c>
      <c r="AM1090" s="14">
        <v>0.17408853782978501</v>
      </c>
      <c r="AN1090" s="14">
        <v>0.161640147803641</v>
      </c>
      <c r="AO1090" s="14">
        <v>0.14533527342997199</v>
      </c>
      <c r="AP1090" s="14">
        <v>0.155792325724289</v>
      </c>
      <c r="AQ1090" s="14">
        <v>0.164446970450249</v>
      </c>
      <c r="AR1090" s="14">
        <v>0.21076112804384001</v>
      </c>
      <c r="AS1090" s="14">
        <v>0.15386817731253799</v>
      </c>
      <c r="AT1090" s="14">
        <v>0.214469595383567</v>
      </c>
      <c r="AU1090" s="14">
        <v>0.20186954226561499</v>
      </c>
      <c r="AV1090" s="14">
        <v>0.22708667504534799</v>
      </c>
      <c r="AW1090" s="14">
        <v>0.28246641662233202</v>
      </c>
      <c r="AX1090" s="14">
        <v>0.26294987235532402</v>
      </c>
      <c r="AY1090" s="14">
        <v>0.27382825842034098</v>
      </c>
      <c r="AZ1090" s="14">
        <v>0.30786450687919398</v>
      </c>
      <c r="BA1090" s="14">
        <v>0.42590978820324399</v>
      </c>
      <c r="BB1090" s="14"/>
      <c r="BC1090" s="14">
        <v>0.36781722241450199</v>
      </c>
      <c r="BD1090" s="14">
        <v>0.124481210198155</v>
      </c>
      <c r="BE1090" s="14"/>
      <c r="BF1090" s="14">
        <v>0.185510847224861</v>
      </c>
      <c r="BG1090" s="14">
        <v>0.198206224184374</v>
      </c>
      <c r="BH1090" s="14">
        <v>0.24267899646919999</v>
      </c>
      <c r="BI1090" s="14">
        <v>0.20248484943555101</v>
      </c>
      <c r="BJ1090" s="14"/>
      <c r="BK1090" s="14">
        <v>0.18807360170743201</v>
      </c>
      <c r="BL1090" s="14">
        <v>0.23487657392380301</v>
      </c>
      <c r="BM1090" s="14">
        <v>0.228956621499768</v>
      </c>
      <c r="BN1090" s="14">
        <v>0.17222648871923901</v>
      </c>
      <c r="BO1090" s="14"/>
      <c r="BP1090" s="14">
        <v>0.31509996944371799</v>
      </c>
      <c r="BQ1090" s="14">
        <v>0.14338725164838001</v>
      </c>
      <c r="BR1090" s="14">
        <v>5.83674321403422E-2</v>
      </c>
      <c r="BS1090" s="14">
        <v>0.27104767009493203</v>
      </c>
      <c r="BT1090" s="14">
        <v>0.16249230123233599</v>
      </c>
    </row>
    <row r="1091" spans="1:72" x14ac:dyDescent="0.35">
      <c r="B1091" t="s">
        <v>102</v>
      </c>
      <c r="C1091" s="14">
        <v>0.18837625843091901</v>
      </c>
      <c r="D1091" s="14">
        <v>0.16009571965267799</v>
      </c>
      <c r="E1091" s="14">
        <v>0.21351507294101299</v>
      </c>
      <c r="F1091" s="14"/>
      <c r="G1091" s="14">
        <v>0.212921378621649</v>
      </c>
      <c r="H1091" s="14">
        <v>0.13288818011013701</v>
      </c>
      <c r="I1091" s="14">
        <v>0.144703610398833</v>
      </c>
      <c r="J1091" s="14">
        <v>0.197549126125907</v>
      </c>
      <c r="K1091" s="14">
        <v>0.217004290395195</v>
      </c>
      <c r="L1091" s="14">
        <v>0.22707051197797401</v>
      </c>
      <c r="M1091" s="14"/>
      <c r="N1091" s="14">
        <v>0.14868640432535199</v>
      </c>
      <c r="O1091" s="14">
        <v>0.20477435816247599</v>
      </c>
      <c r="P1091" s="14">
        <v>0.14883285103818</v>
      </c>
      <c r="Q1091" s="14">
        <v>0.242680279546649</v>
      </c>
      <c r="R1091" s="14"/>
      <c r="S1091" s="14">
        <v>0.14964829107567901</v>
      </c>
      <c r="T1091" s="14">
        <v>0.20902217568495501</v>
      </c>
      <c r="U1091" s="14">
        <v>0.19580012396399099</v>
      </c>
      <c r="V1091" s="14">
        <v>0.20990371985525</v>
      </c>
      <c r="W1091" s="14">
        <v>0.20234324941801299</v>
      </c>
      <c r="X1091" s="14">
        <v>0.18098354049020701</v>
      </c>
      <c r="Y1091" s="14">
        <v>0.17226237137720701</v>
      </c>
      <c r="Z1091" s="14">
        <v>0.15119248789671499</v>
      </c>
      <c r="AA1091" s="14">
        <v>0.17449916345205099</v>
      </c>
      <c r="AB1091" s="14">
        <v>0.20977211528092801</v>
      </c>
      <c r="AC1091" s="14">
        <v>0.220253174128343</v>
      </c>
      <c r="AD1091" s="14">
        <v>0.196647788915601</v>
      </c>
      <c r="AE1091" s="14"/>
      <c r="AF1091" s="14">
        <v>0.21824962582693799</v>
      </c>
      <c r="AG1091" s="14">
        <v>0.198477967719146</v>
      </c>
      <c r="AH1091" s="14">
        <v>0.17006138350968</v>
      </c>
      <c r="AI1091" s="14">
        <v>0.133492135078525</v>
      </c>
      <c r="AJ1091" s="14">
        <v>5.1063952381938199E-2</v>
      </c>
      <c r="AK1091" s="14"/>
      <c r="AL1091" s="14">
        <v>0.42307433639490499</v>
      </c>
      <c r="AM1091" s="14">
        <v>0.27701459053243399</v>
      </c>
      <c r="AN1091" s="14">
        <v>0.22759924546336699</v>
      </c>
      <c r="AO1091" s="14">
        <v>0.23988399506206301</v>
      </c>
      <c r="AP1091" s="14">
        <v>0.23556176070847801</v>
      </c>
      <c r="AQ1091" s="14">
        <v>0.19551149050983899</v>
      </c>
      <c r="AR1091" s="14">
        <v>0.17288574780626501</v>
      </c>
      <c r="AS1091" s="14">
        <v>0.205030878475322</v>
      </c>
      <c r="AT1091" s="14">
        <v>0.14054552131317899</v>
      </c>
      <c r="AU1091" s="14">
        <v>0.17134196752397901</v>
      </c>
      <c r="AV1091" s="14">
        <v>0.14994419847464999</v>
      </c>
      <c r="AW1091" s="14">
        <v>0.15982941079054999</v>
      </c>
      <c r="AX1091" s="14">
        <v>0.133043546940949</v>
      </c>
      <c r="AY1091" s="14">
        <v>0.112163419708248</v>
      </c>
      <c r="AZ1091" s="14">
        <v>0.122840617466818</v>
      </c>
      <c r="BA1091" s="14">
        <v>6.8467157140065502E-2</v>
      </c>
      <c r="BB1091" s="14"/>
      <c r="BC1091" s="14">
        <v>4.8369088896403602E-2</v>
      </c>
      <c r="BD1091" s="14">
        <v>0.26073708941669899</v>
      </c>
      <c r="BE1091" s="14"/>
      <c r="BF1091" s="14">
        <v>0.173463746279684</v>
      </c>
      <c r="BG1091" s="14">
        <v>0.191354015293936</v>
      </c>
      <c r="BH1091" s="14">
        <v>0.16077955447919101</v>
      </c>
      <c r="BI1091" s="14">
        <v>0.26090579494888599</v>
      </c>
      <c r="BJ1091" s="14"/>
      <c r="BK1091" s="14">
        <v>0.17913947688194901</v>
      </c>
      <c r="BL1091" s="14">
        <v>0.13846498984684799</v>
      </c>
      <c r="BM1091" s="14">
        <v>0.17310206759059901</v>
      </c>
      <c r="BN1091" s="14">
        <v>0.25135697345691199</v>
      </c>
      <c r="BO1091" s="14"/>
      <c r="BP1091" s="14">
        <v>0.133164565229593</v>
      </c>
      <c r="BQ1091" s="14">
        <v>0.21492160585294501</v>
      </c>
      <c r="BR1091" s="14">
        <v>0.23730479188047299</v>
      </c>
      <c r="BS1091" s="14">
        <v>0.12840350898018099</v>
      </c>
      <c r="BT1091" s="14">
        <v>0.24603034572792301</v>
      </c>
    </row>
    <row r="1092" spans="1:72" x14ac:dyDescent="0.35">
      <c r="B1092" t="s">
        <v>487</v>
      </c>
      <c r="C1092" s="14">
        <v>0.15620992656312199</v>
      </c>
      <c r="D1092" s="14">
        <v>0.179503220859073</v>
      </c>
      <c r="E1092" s="14">
        <v>0.13543550694703699</v>
      </c>
      <c r="F1092" s="14"/>
      <c r="G1092" s="14">
        <v>0.18251997972299899</v>
      </c>
      <c r="H1092" s="14">
        <v>0.270057854402241</v>
      </c>
      <c r="I1092" s="14">
        <v>0.214758655319018</v>
      </c>
      <c r="J1092" s="14">
        <v>0.142733243120548</v>
      </c>
      <c r="K1092" s="14">
        <v>0.102999796821805</v>
      </c>
      <c r="L1092" s="14">
        <v>5.5243779746104303E-2</v>
      </c>
      <c r="M1092" s="14"/>
      <c r="N1092" s="14">
        <v>0.22957735794065801</v>
      </c>
      <c r="O1092" s="14">
        <v>0.13641954951315499</v>
      </c>
      <c r="P1092" s="14">
        <v>0.152809989674216</v>
      </c>
      <c r="Q1092" s="14">
        <v>0.10952993485057699</v>
      </c>
      <c r="R1092" s="14"/>
      <c r="S1092" s="14">
        <v>0.23849079847917101</v>
      </c>
      <c r="T1092" s="14">
        <v>0.13747870072159399</v>
      </c>
      <c r="U1092" s="14">
        <v>0.12602219447013499</v>
      </c>
      <c r="V1092" s="14">
        <v>0.12449624531462999</v>
      </c>
      <c r="W1092" s="14">
        <v>0.14636851572414999</v>
      </c>
      <c r="X1092" s="14">
        <v>0.18459291599710201</v>
      </c>
      <c r="Y1092" s="14">
        <v>0.14973213176132999</v>
      </c>
      <c r="Z1092" s="14">
        <v>0.132923889910776</v>
      </c>
      <c r="AA1092" s="14">
        <v>0.15549914514641899</v>
      </c>
      <c r="AB1092" s="14">
        <v>0.141559378661964</v>
      </c>
      <c r="AC1092" s="14">
        <v>0.119929229417771</v>
      </c>
      <c r="AD1092" s="14">
        <v>0.16214801035839099</v>
      </c>
      <c r="AE1092" s="14"/>
      <c r="AF1092" s="14">
        <v>0.10776756918527799</v>
      </c>
      <c r="AG1092" s="14">
        <v>0.129300626865332</v>
      </c>
      <c r="AH1092" s="14">
        <v>0.200590158750965</v>
      </c>
      <c r="AI1092" s="14">
        <v>0.24165553289275701</v>
      </c>
      <c r="AJ1092" s="14">
        <v>0.32200881434814699</v>
      </c>
      <c r="AK1092" s="14"/>
      <c r="AL1092" s="14">
        <v>9.0697588796301298E-2</v>
      </c>
      <c r="AM1092" s="14">
        <v>0.12703626529197401</v>
      </c>
      <c r="AN1092" s="14">
        <v>0.13160038308296701</v>
      </c>
      <c r="AO1092" s="14">
        <v>7.1445669256874206E-2</v>
      </c>
      <c r="AP1092" s="14">
        <v>0.11819851504131</v>
      </c>
      <c r="AQ1092" s="14">
        <v>9.9934995268868093E-2</v>
      </c>
      <c r="AR1092" s="14">
        <v>0.17046583217793701</v>
      </c>
      <c r="AS1092" s="14">
        <v>0.14910851463890601</v>
      </c>
      <c r="AT1092" s="14">
        <v>0.17571991686854399</v>
      </c>
      <c r="AU1092" s="14">
        <v>0.14899859495909001</v>
      </c>
      <c r="AV1092" s="14">
        <v>0.18940387896380301</v>
      </c>
      <c r="AW1092" s="14">
        <v>0.19128460502986</v>
      </c>
      <c r="AX1092" s="14">
        <v>0.21587108233566599</v>
      </c>
      <c r="AY1092" s="14">
        <v>0.24394791815632</v>
      </c>
      <c r="AZ1092" s="14">
        <v>0.26486547555520201</v>
      </c>
      <c r="BA1092" s="14">
        <v>0.30196946538179997</v>
      </c>
      <c r="BB1092" s="14"/>
      <c r="BC1092" s="14">
        <v>0.27176728759973401</v>
      </c>
      <c r="BD1092" s="14">
        <v>9.6485651735383302E-2</v>
      </c>
      <c r="BE1092" s="14"/>
      <c r="BF1092" s="14">
        <v>0.15499229580781601</v>
      </c>
      <c r="BG1092" s="14">
        <v>0.13614157664791399</v>
      </c>
      <c r="BH1092" s="14">
        <v>0.17361336167757799</v>
      </c>
      <c r="BI1092" s="14">
        <v>0.173282157380381</v>
      </c>
      <c r="BJ1092" s="14"/>
      <c r="BK1092" s="14">
        <v>0.16386100244420801</v>
      </c>
      <c r="BL1092" s="14">
        <v>0.168035903847469</v>
      </c>
      <c r="BM1092" s="14">
        <v>0.164970275204536</v>
      </c>
      <c r="BN1092" s="14">
        <v>0.129575409950097</v>
      </c>
      <c r="BO1092" s="14"/>
      <c r="BP1092" s="14">
        <v>0.24266317017665501</v>
      </c>
      <c r="BQ1092" s="14">
        <v>0.10608465817024799</v>
      </c>
      <c r="BR1092" s="14">
        <v>5.1272970462869098E-2</v>
      </c>
      <c r="BS1092" s="14">
        <v>0.19210411059243199</v>
      </c>
      <c r="BT1092" s="14">
        <v>0.12600504864148601</v>
      </c>
    </row>
    <row r="1093" spans="1:72" x14ac:dyDescent="0.35">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row>
    <row r="1094" spans="1:72" x14ac:dyDescent="0.35">
      <c r="B1094" s="6" t="s">
        <v>494</v>
      </c>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row>
    <row r="1095" spans="1:72" x14ac:dyDescent="0.35">
      <c r="B1095" s="21" t="s">
        <v>106</v>
      </c>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row>
    <row r="1096" spans="1:72" x14ac:dyDescent="0.35">
      <c r="B1096" t="s">
        <v>489</v>
      </c>
      <c r="C1096" s="14">
        <v>0.32735658205519502</v>
      </c>
      <c r="D1096" s="14">
        <v>0.35837144076517902</v>
      </c>
      <c r="E1096" s="14">
        <v>0.29709227218501899</v>
      </c>
      <c r="F1096" s="14"/>
      <c r="G1096" s="14">
        <v>0.24834378741597099</v>
      </c>
      <c r="H1096" s="14">
        <v>0.37645132853093299</v>
      </c>
      <c r="I1096" s="14">
        <v>0.355881906428206</v>
      </c>
      <c r="J1096" s="14">
        <v>0.30552454861558398</v>
      </c>
      <c r="K1096" s="14">
        <v>0.30599581869480902</v>
      </c>
      <c r="L1096" s="14">
        <v>0.34856544323921901</v>
      </c>
      <c r="M1096" s="14"/>
      <c r="N1096" s="14">
        <v>0.44486575235317199</v>
      </c>
      <c r="O1096" s="14">
        <v>0.309388416549088</v>
      </c>
      <c r="P1096" s="14">
        <v>0.29763490838156798</v>
      </c>
      <c r="Q1096" s="14">
        <v>0.24836006060486801</v>
      </c>
      <c r="R1096" s="14"/>
      <c r="S1096" s="14">
        <v>0.39957531033397697</v>
      </c>
      <c r="T1096" s="14">
        <v>0.31218190029103599</v>
      </c>
      <c r="U1096" s="14">
        <v>0.31524207615060001</v>
      </c>
      <c r="V1096" s="14">
        <v>0.30090367080708103</v>
      </c>
      <c r="W1096" s="14">
        <v>0.26671470103591499</v>
      </c>
      <c r="X1096" s="14">
        <v>0.34105492818183802</v>
      </c>
      <c r="Y1096" s="14">
        <v>0.309666552875974</v>
      </c>
      <c r="Z1096" s="14">
        <v>0.33878104476280102</v>
      </c>
      <c r="AA1096" s="14">
        <v>0.35319153852971802</v>
      </c>
      <c r="AB1096" s="14">
        <v>0.30506128606887001</v>
      </c>
      <c r="AC1096" s="14">
        <v>0.28345358497141598</v>
      </c>
      <c r="AD1096" s="14">
        <v>0.34543958349486198</v>
      </c>
      <c r="AE1096" s="14"/>
      <c r="AF1096" s="14">
        <v>0.243446552523569</v>
      </c>
      <c r="AG1096" s="14">
        <v>0.26866413250231003</v>
      </c>
      <c r="AH1096" s="14">
        <v>0.392359066846315</v>
      </c>
      <c r="AI1096" s="14">
        <v>0.445946051750022</v>
      </c>
      <c r="AJ1096" s="14">
        <v>0.56617231395127099</v>
      </c>
      <c r="AK1096" s="14"/>
      <c r="AL1096" s="14">
        <v>0.121743014795646</v>
      </c>
      <c r="AM1096" s="14">
        <v>0.25034808522637297</v>
      </c>
      <c r="AN1096" s="14">
        <v>0.25659145094871</v>
      </c>
      <c r="AO1096" s="14">
        <v>0.27987418807008002</v>
      </c>
      <c r="AP1096" s="14">
        <v>0.253364535113696</v>
      </c>
      <c r="AQ1096" s="14">
        <v>0.24996019794441199</v>
      </c>
      <c r="AR1096" s="14">
        <v>0.27857125458441201</v>
      </c>
      <c r="AS1096" s="14">
        <v>0.33743986382174701</v>
      </c>
      <c r="AT1096" s="14">
        <v>0.29232539449467798</v>
      </c>
      <c r="AU1096" s="14">
        <v>0.35041172669532999</v>
      </c>
      <c r="AV1096" s="14">
        <v>0.39353339305690799</v>
      </c>
      <c r="AW1096" s="14">
        <v>0.40279482183863202</v>
      </c>
      <c r="AX1096" s="14">
        <v>0.43403742390102301</v>
      </c>
      <c r="AY1096" s="14">
        <v>0.44157731702568498</v>
      </c>
      <c r="AZ1096" s="14">
        <v>0.42662096398649202</v>
      </c>
      <c r="BA1096" s="14">
        <v>0.577685564425097</v>
      </c>
      <c r="BB1096" s="14"/>
      <c r="BC1096" s="14">
        <v>0.40904021390088502</v>
      </c>
      <c r="BD1096" s="14">
        <v>0.29155960639028899</v>
      </c>
      <c r="BE1096" s="14"/>
      <c r="BF1096" s="14">
        <v>0.44019559580543099</v>
      </c>
      <c r="BG1096" s="14">
        <v>0.33832788034706801</v>
      </c>
      <c r="BH1096" s="14">
        <v>0.26373847150394097</v>
      </c>
      <c r="BI1096" s="14">
        <v>0.18226655692690899</v>
      </c>
      <c r="BJ1096" s="14"/>
      <c r="BK1096" s="14">
        <v>0.42050475638457502</v>
      </c>
      <c r="BL1096" s="14">
        <v>0.36693123375498099</v>
      </c>
      <c r="BM1096" s="14">
        <v>0.31168306010563102</v>
      </c>
      <c r="BN1096" s="14">
        <v>0.21875707345953499</v>
      </c>
      <c r="BO1096" s="14"/>
      <c r="BP1096" s="14">
        <v>0.335538968280501</v>
      </c>
      <c r="BQ1096" s="14">
        <v>0.25463379753932402</v>
      </c>
      <c r="BR1096" s="14">
        <v>0.30045876129264398</v>
      </c>
      <c r="BS1096" s="14">
        <v>0.57562904655996705</v>
      </c>
      <c r="BT1096" s="14">
        <v>0.142574907844708</v>
      </c>
    </row>
    <row r="1097" spans="1:72" x14ac:dyDescent="0.35">
      <c r="B1097" t="s">
        <v>490</v>
      </c>
      <c r="C1097" s="14">
        <v>0.410390308531768</v>
      </c>
      <c r="D1097" s="14">
        <v>0.40878046101548599</v>
      </c>
      <c r="E1097" s="14">
        <v>0.41252741098159501</v>
      </c>
      <c r="F1097" s="14"/>
      <c r="G1097" s="14">
        <v>0.43110484239347702</v>
      </c>
      <c r="H1097" s="14">
        <v>0.39458044919193103</v>
      </c>
      <c r="I1097" s="14">
        <v>0.40623904232863001</v>
      </c>
      <c r="J1097" s="14">
        <v>0.42649518809679199</v>
      </c>
      <c r="K1097" s="14">
        <v>0.39757142562208397</v>
      </c>
      <c r="L1097" s="14">
        <v>0.40843627422018203</v>
      </c>
      <c r="M1097" s="14"/>
      <c r="N1097" s="14">
        <v>0.38306174834713602</v>
      </c>
      <c r="O1097" s="14">
        <v>0.44698787231116599</v>
      </c>
      <c r="P1097" s="14">
        <v>0.42266692831403901</v>
      </c>
      <c r="Q1097" s="14">
        <v>0.38930214057575502</v>
      </c>
      <c r="R1097" s="14"/>
      <c r="S1097" s="14">
        <v>0.38074530965575099</v>
      </c>
      <c r="T1097" s="14">
        <v>0.41783407085470098</v>
      </c>
      <c r="U1097" s="14">
        <v>0.39914652380464199</v>
      </c>
      <c r="V1097" s="14">
        <v>0.43184986301281802</v>
      </c>
      <c r="W1097" s="14">
        <v>0.45325004960741599</v>
      </c>
      <c r="X1097" s="14">
        <v>0.40552355105319399</v>
      </c>
      <c r="Y1097" s="14">
        <v>0.38404020643936898</v>
      </c>
      <c r="Z1097" s="14">
        <v>0.41119130752056998</v>
      </c>
      <c r="AA1097" s="14">
        <v>0.39747805957235499</v>
      </c>
      <c r="AB1097" s="14">
        <v>0.43850562112041802</v>
      </c>
      <c r="AC1097" s="14">
        <v>0.42214406144935301</v>
      </c>
      <c r="AD1097" s="14">
        <v>0.40937572904496899</v>
      </c>
      <c r="AE1097" s="14"/>
      <c r="AF1097" s="14">
        <v>0.40662261356305601</v>
      </c>
      <c r="AG1097" s="14">
        <v>0.439017381895762</v>
      </c>
      <c r="AH1097" s="14">
        <v>0.417952019518808</v>
      </c>
      <c r="AI1097" s="14">
        <v>0.39219053863012399</v>
      </c>
      <c r="AJ1097" s="14">
        <v>0.27649323207023901</v>
      </c>
      <c r="AK1097" s="14"/>
      <c r="AL1097" s="14">
        <v>0.26787579337694301</v>
      </c>
      <c r="AM1097" s="14">
        <v>0.32398042046305497</v>
      </c>
      <c r="AN1097" s="14">
        <v>0.41001714833605601</v>
      </c>
      <c r="AO1097" s="14">
        <v>0.38427838965439198</v>
      </c>
      <c r="AP1097" s="14">
        <v>0.43832002795520802</v>
      </c>
      <c r="AQ1097" s="14">
        <v>0.45893358349708602</v>
      </c>
      <c r="AR1097" s="14">
        <v>0.45122383208772199</v>
      </c>
      <c r="AS1097" s="14">
        <v>0.39946449375159598</v>
      </c>
      <c r="AT1097" s="14">
        <v>0.476049984146313</v>
      </c>
      <c r="AU1097" s="14">
        <v>0.41795256748256499</v>
      </c>
      <c r="AV1097" s="14">
        <v>0.39802781147306499</v>
      </c>
      <c r="AW1097" s="14">
        <v>0.44070298238352501</v>
      </c>
      <c r="AX1097" s="14">
        <v>0.41123483211315898</v>
      </c>
      <c r="AY1097" s="14">
        <v>0.34897302393467899</v>
      </c>
      <c r="AZ1097" s="14">
        <v>0.38846490740770601</v>
      </c>
      <c r="BA1097" s="14">
        <v>0.33183997251480202</v>
      </c>
      <c r="BB1097" s="14"/>
      <c r="BC1097" s="14">
        <v>0.38867244244318599</v>
      </c>
      <c r="BD1097" s="14">
        <v>0.41990793043838498</v>
      </c>
      <c r="BE1097" s="14"/>
      <c r="BF1097" s="14">
        <v>0.41014531813460098</v>
      </c>
      <c r="BG1097" s="14">
        <v>0.42425958254874002</v>
      </c>
      <c r="BH1097" s="14">
        <v>0.42583493162462199</v>
      </c>
      <c r="BI1097" s="14">
        <v>0.34495776006158402</v>
      </c>
      <c r="BJ1097" s="14"/>
      <c r="BK1097" s="14">
        <v>0.43042302782410902</v>
      </c>
      <c r="BL1097" s="14">
        <v>0.43656672327805901</v>
      </c>
      <c r="BM1097" s="14">
        <v>0.41205965089701002</v>
      </c>
      <c r="BN1097" s="14">
        <v>0.36363476122129201</v>
      </c>
      <c r="BO1097" s="14"/>
      <c r="BP1097" s="14">
        <v>0.45962307587905699</v>
      </c>
      <c r="BQ1097" s="14">
        <v>0.475100654069113</v>
      </c>
      <c r="BR1097" s="14">
        <v>0.46801408166117597</v>
      </c>
      <c r="BS1097" s="14">
        <v>0.31463674766935101</v>
      </c>
      <c r="BT1097" s="14">
        <v>0.395345397832498</v>
      </c>
    </row>
    <row r="1098" spans="1:72" x14ac:dyDescent="0.35">
      <c r="B1098" t="s">
        <v>491</v>
      </c>
      <c r="C1098" s="14">
        <v>0.18792573851966601</v>
      </c>
      <c r="D1098" s="14">
        <v>0.17394759472510901</v>
      </c>
      <c r="E1098" s="14">
        <v>0.20114715193508201</v>
      </c>
      <c r="F1098" s="14"/>
      <c r="G1098" s="14">
        <v>0.20596438493241201</v>
      </c>
      <c r="H1098" s="14">
        <v>0.16292244777479301</v>
      </c>
      <c r="I1098" s="14">
        <v>0.172577770747948</v>
      </c>
      <c r="J1098" s="14">
        <v>0.18902897866811699</v>
      </c>
      <c r="K1098" s="14">
        <v>0.220461915165621</v>
      </c>
      <c r="L1098" s="14">
        <v>0.18610518448082</v>
      </c>
      <c r="M1098" s="14"/>
      <c r="N1098" s="14">
        <v>0.120231158660124</v>
      </c>
      <c r="O1098" s="14">
        <v>0.17839741561969699</v>
      </c>
      <c r="P1098" s="14">
        <v>0.20217217118344999</v>
      </c>
      <c r="Q1098" s="14">
        <v>0.25748433511012397</v>
      </c>
      <c r="R1098" s="14"/>
      <c r="S1098" s="14">
        <v>0.163667803554989</v>
      </c>
      <c r="T1098" s="14">
        <v>0.18443826191625601</v>
      </c>
      <c r="U1098" s="14">
        <v>0.20936000088275999</v>
      </c>
      <c r="V1098" s="14">
        <v>0.17569350099841499</v>
      </c>
      <c r="W1098" s="14">
        <v>0.20629164941216199</v>
      </c>
      <c r="X1098" s="14">
        <v>0.178987170290272</v>
      </c>
      <c r="Y1098" s="14">
        <v>0.23683798741713599</v>
      </c>
      <c r="Z1098" s="14">
        <v>0.19689598135807901</v>
      </c>
      <c r="AA1098" s="14">
        <v>0.179638835725623</v>
      </c>
      <c r="AB1098" s="14">
        <v>0.18676877092403801</v>
      </c>
      <c r="AC1098" s="14">
        <v>0.19601971921616501</v>
      </c>
      <c r="AD1098" s="14">
        <v>0.15758047112089801</v>
      </c>
      <c r="AE1098" s="14"/>
      <c r="AF1098" s="14">
        <v>0.24897993299148399</v>
      </c>
      <c r="AG1098" s="14">
        <v>0.216047426008913</v>
      </c>
      <c r="AH1098" s="14">
        <v>0.135957151359305</v>
      </c>
      <c r="AI1098" s="14">
        <v>0.11222572284283901</v>
      </c>
      <c r="AJ1098" s="14">
        <v>8.6181680048134202E-2</v>
      </c>
      <c r="AK1098" s="14"/>
      <c r="AL1098" s="14">
        <v>0.347335898420772</v>
      </c>
      <c r="AM1098" s="14">
        <v>0.296040510702193</v>
      </c>
      <c r="AN1098" s="14">
        <v>0.244837785115152</v>
      </c>
      <c r="AO1098" s="14">
        <v>0.25454560647938501</v>
      </c>
      <c r="AP1098" s="14">
        <v>0.22535474117360599</v>
      </c>
      <c r="AQ1098" s="14">
        <v>0.210261958457308</v>
      </c>
      <c r="AR1098" s="14">
        <v>0.195446418091066</v>
      </c>
      <c r="AS1098" s="14">
        <v>0.19138606368852401</v>
      </c>
      <c r="AT1098" s="14">
        <v>0.15690841021599</v>
      </c>
      <c r="AU1098" s="14">
        <v>0.17456528197889601</v>
      </c>
      <c r="AV1098" s="14">
        <v>0.16053685282958899</v>
      </c>
      <c r="AW1098" s="14">
        <v>0.103109075899652</v>
      </c>
      <c r="AX1098" s="14">
        <v>0.125860860957655</v>
      </c>
      <c r="AY1098" s="14">
        <v>0.184354621274951</v>
      </c>
      <c r="AZ1098" s="14">
        <v>0.166169483201483</v>
      </c>
      <c r="BA1098" s="14">
        <v>5.2962819138200501E-2</v>
      </c>
      <c r="BB1098" s="14"/>
      <c r="BC1098" s="14">
        <v>0.14646525817862999</v>
      </c>
      <c r="BD1098" s="14">
        <v>0.20609534939870999</v>
      </c>
      <c r="BE1098" s="14"/>
      <c r="BF1098" s="14">
        <v>0.121418249153421</v>
      </c>
      <c r="BG1098" s="14">
        <v>0.17832328149184501</v>
      </c>
      <c r="BH1098" s="14">
        <v>0.22158011928612401</v>
      </c>
      <c r="BI1098" s="14">
        <v>0.28904665527206802</v>
      </c>
      <c r="BJ1098" s="14"/>
      <c r="BK1098" s="14">
        <v>0.114597880877417</v>
      </c>
      <c r="BL1098" s="14">
        <v>0.15550865191666499</v>
      </c>
      <c r="BM1098" s="14">
        <v>0.20468334265876401</v>
      </c>
      <c r="BN1098" s="14">
        <v>0.26728528180183803</v>
      </c>
      <c r="BO1098" s="14"/>
      <c r="BP1098" s="14">
        <v>0.144391884253113</v>
      </c>
      <c r="BQ1098" s="14">
        <v>0.21197858550919199</v>
      </c>
      <c r="BR1098" s="14">
        <v>0.18608069963283799</v>
      </c>
      <c r="BS1098" s="14">
        <v>7.8306532836941597E-2</v>
      </c>
      <c r="BT1098" s="14">
        <v>0.31447296622232801</v>
      </c>
    </row>
    <row r="1099" spans="1:72" x14ac:dyDescent="0.35">
      <c r="B1099" t="s">
        <v>492</v>
      </c>
      <c r="C1099" s="14">
        <v>2.2422850924425499E-2</v>
      </c>
      <c r="D1099" s="14">
        <v>1.9958412814764001E-2</v>
      </c>
      <c r="E1099" s="14">
        <v>2.4926816164861799E-2</v>
      </c>
      <c r="F1099" s="14"/>
      <c r="G1099" s="14">
        <v>5.1103091504437398E-2</v>
      </c>
      <c r="H1099" s="14">
        <v>2.3030741314281799E-2</v>
      </c>
      <c r="I1099" s="14">
        <v>2.4433097689244499E-2</v>
      </c>
      <c r="J1099" s="14">
        <v>2.1193557437802001E-2</v>
      </c>
      <c r="K1099" s="14">
        <v>1.30735642029539E-2</v>
      </c>
      <c r="L1099" s="14">
        <v>8.5593433473845695E-3</v>
      </c>
      <c r="M1099" s="14"/>
      <c r="N1099" s="14">
        <v>1.65991952359551E-2</v>
      </c>
      <c r="O1099" s="14">
        <v>2.09976732569843E-2</v>
      </c>
      <c r="P1099" s="14">
        <v>2.5346523586638799E-2</v>
      </c>
      <c r="Q1099" s="14">
        <v>2.79725929133753E-2</v>
      </c>
      <c r="R1099" s="14"/>
      <c r="S1099" s="14">
        <v>2.1835829027748201E-2</v>
      </c>
      <c r="T1099" s="14">
        <v>2.7665888757605801E-2</v>
      </c>
      <c r="U1099" s="14">
        <v>1.54026963913882E-2</v>
      </c>
      <c r="V1099" s="14">
        <v>1.9884760136952801E-2</v>
      </c>
      <c r="W1099" s="14">
        <v>2.1529841922143699E-2</v>
      </c>
      <c r="X1099" s="14">
        <v>2.4920238457642099E-2</v>
      </c>
      <c r="Y1099" s="14">
        <v>1.5774283885623502E-2</v>
      </c>
      <c r="Z1099" s="14">
        <v>1.3788919173876099E-2</v>
      </c>
      <c r="AA1099" s="14">
        <v>2.4418565838870102E-2</v>
      </c>
      <c r="AB1099" s="14">
        <v>2.6669899533713601E-2</v>
      </c>
      <c r="AC1099" s="14">
        <v>2.9887856546399399E-2</v>
      </c>
      <c r="AD1099" s="14">
        <v>2.0122154035815101E-2</v>
      </c>
      <c r="AE1099" s="14"/>
      <c r="AF1099" s="14">
        <v>2.51751776316257E-2</v>
      </c>
      <c r="AG1099" s="14">
        <v>2.58682269695493E-2</v>
      </c>
      <c r="AH1099" s="14">
        <v>1.72153685340657E-2</v>
      </c>
      <c r="AI1099" s="14">
        <v>2.13512787011894E-2</v>
      </c>
      <c r="AJ1099" s="14">
        <v>2.6638419876728998E-2</v>
      </c>
      <c r="AK1099" s="14"/>
      <c r="AL1099" s="14">
        <v>6.9446039886720101E-2</v>
      </c>
      <c r="AM1099" s="14">
        <v>4.7368806760606903E-2</v>
      </c>
      <c r="AN1099" s="14">
        <v>2.0196365563805298E-2</v>
      </c>
      <c r="AO1099" s="14">
        <v>1.9027700931615599E-2</v>
      </c>
      <c r="AP1099" s="14">
        <v>1.8774305682405699E-2</v>
      </c>
      <c r="AQ1099" s="14">
        <v>2.5548217609716099E-2</v>
      </c>
      <c r="AR1099" s="14">
        <v>3.56020588613963E-2</v>
      </c>
      <c r="AS1099" s="14">
        <v>1.8703547572110499E-2</v>
      </c>
      <c r="AT1099" s="14">
        <v>2.2358851882326801E-2</v>
      </c>
      <c r="AU1099" s="14">
        <v>1.8597428060544801E-2</v>
      </c>
      <c r="AV1099" s="14">
        <v>2.2000121043430899E-2</v>
      </c>
      <c r="AW1099" s="14">
        <v>1.78784354112889E-2</v>
      </c>
      <c r="AX1099" s="14">
        <v>1.5620317481059701E-2</v>
      </c>
      <c r="AY1099" s="14">
        <v>6.2084020235184702E-3</v>
      </c>
      <c r="AZ1099" s="14">
        <v>4.0568002028011103E-3</v>
      </c>
      <c r="BA1099" s="14">
        <v>1.54430812104424E-2</v>
      </c>
      <c r="BB1099" s="14"/>
      <c r="BC1099" s="14">
        <v>2.5321842993176899E-2</v>
      </c>
      <c r="BD1099" s="14">
        <v>2.1152398739661099E-2</v>
      </c>
      <c r="BE1099" s="14"/>
      <c r="BF1099" s="14">
        <v>6.5913772358917599E-3</v>
      </c>
      <c r="BG1099" s="14">
        <v>1.91210702027164E-2</v>
      </c>
      <c r="BH1099" s="14">
        <v>3.5648305789739897E-2</v>
      </c>
      <c r="BI1099" s="14">
        <v>3.8804945267921498E-2</v>
      </c>
      <c r="BJ1099" s="14"/>
      <c r="BK1099" s="14">
        <v>9.8370391866806801E-3</v>
      </c>
      <c r="BL1099" s="14">
        <v>1.14080236212855E-2</v>
      </c>
      <c r="BM1099" s="14">
        <v>2.8734659909832001E-2</v>
      </c>
      <c r="BN1099" s="14">
        <v>3.5114101320074503E-2</v>
      </c>
      <c r="BO1099" s="14"/>
      <c r="BP1099" s="14">
        <v>2.1415519782995902E-2</v>
      </c>
      <c r="BQ1099" s="14">
        <v>1.05626159320819E-2</v>
      </c>
      <c r="BR1099" s="14">
        <v>8.7756639717971405E-3</v>
      </c>
      <c r="BS1099" s="14">
        <v>7.7440301247075297E-3</v>
      </c>
      <c r="BT1099" s="14">
        <v>4.9608367807528697E-2</v>
      </c>
    </row>
    <row r="1100" spans="1:72" x14ac:dyDescent="0.35">
      <c r="B1100" t="s">
        <v>493</v>
      </c>
      <c r="C1100" s="14">
        <v>8.66230143953459E-3</v>
      </c>
      <c r="D1100" s="14">
        <v>6.3687785147155803E-3</v>
      </c>
      <c r="E1100" s="14">
        <v>1.09383823492745E-2</v>
      </c>
      <c r="F1100" s="14"/>
      <c r="G1100" s="14">
        <v>1.7965206584673099E-2</v>
      </c>
      <c r="H1100" s="14">
        <v>6.2418410406518098E-3</v>
      </c>
      <c r="I1100" s="14">
        <v>4.5844711940310097E-3</v>
      </c>
      <c r="J1100" s="14">
        <v>9.1400845511741304E-3</v>
      </c>
      <c r="K1100" s="14">
        <v>9.7539994608035595E-3</v>
      </c>
      <c r="L1100" s="14">
        <v>6.6705895852270502E-3</v>
      </c>
      <c r="M1100" s="14"/>
      <c r="N1100" s="14">
        <v>6.4850163954721703E-3</v>
      </c>
      <c r="O1100" s="14">
        <v>5.33702427534206E-3</v>
      </c>
      <c r="P1100" s="14">
        <v>1.0988527893711599E-2</v>
      </c>
      <c r="Q1100" s="14">
        <v>1.25602518474045E-2</v>
      </c>
      <c r="R1100" s="14"/>
      <c r="S1100" s="14">
        <v>8.1718297628627905E-3</v>
      </c>
      <c r="T1100" s="14">
        <v>1.17486135897229E-2</v>
      </c>
      <c r="U1100" s="14">
        <v>9.7386245443493898E-3</v>
      </c>
      <c r="V1100" s="14">
        <v>8.6859531735510899E-3</v>
      </c>
      <c r="W1100" s="14">
        <v>1.0496831327973801E-2</v>
      </c>
      <c r="X1100" s="14">
        <v>8.4640770894243798E-3</v>
      </c>
      <c r="Y1100" s="14">
        <v>8.7678948706618708E-3</v>
      </c>
      <c r="Z1100" s="14">
        <v>0</v>
      </c>
      <c r="AA1100" s="14">
        <v>9.5557702105705696E-3</v>
      </c>
      <c r="AB1100" s="14">
        <v>4.4768630197743802E-3</v>
      </c>
      <c r="AC1100" s="14">
        <v>7.7937142024730602E-3</v>
      </c>
      <c r="AD1100" s="14">
        <v>1.29644812571722E-2</v>
      </c>
      <c r="AE1100" s="14"/>
      <c r="AF1100" s="14">
        <v>1.4219172375779099E-2</v>
      </c>
      <c r="AG1100" s="14">
        <v>1.1319220482046E-2</v>
      </c>
      <c r="AH1100" s="14">
        <v>4.4928408708255901E-3</v>
      </c>
      <c r="AI1100" s="14">
        <v>3.91784001213816E-3</v>
      </c>
      <c r="AJ1100" s="14">
        <v>4.8000804249243899E-3</v>
      </c>
      <c r="AK1100" s="14"/>
      <c r="AL1100" s="14">
        <v>2.50317349056976E-2</v>
      </c>
      <c r="AM1100" s="14">
        <v>1.2003208528996501E-2</v>
      </c>
      <c r="AN1100" s="14">
        <v>1.3255860862671E-2</v>
      </c>
      <c r="AO1100" s="14">
        <v>9.3253187176075506E-3</v>
      </c>
      <c r="AP1100" s="14">
        <v>1.0593545565831799E-2</v>
      </c>
      <c r="AQ1100" s="14">
        <v>1.02934448870676E-2</v>
      </c>
      <c r="AR1100" s="14">
        <v>6.3846733333416204E-3</v>
      </c>
      <c r="AS1100" s="14">
        <v>8.0479484746623607E-3</v>
      </c>
      <c r="AT1100" s="14">
        <v>1.70458708933795E-2</v>
      </c>
      <c r="AU1100" s="14">
        <v>1.1919724327390699E-2</v>
      </c>
      <c r="AV1100" s="14">
        <v>1.6463894335658901E-3</v>
      </c>
      <c r="AW1100" s="14">
        <v>4.3981550207399401E-3</v>
      </c>
      <c r="AX1100" s="14">
        <v>0</v>
      </c>
      <c r="AY1100" s="14">
        <v>8.6466545373814693E-3</v>
      </c>
      <c r="AZ1100" s="14">
        <v>4.5858558737070596E-3</v>
      </c>
      <c r="BA1100" s="14">
        <v>5.8878057638926699E-3</v>
      </c>
      <c r="BB1100" s="14"/>
      <c r="BC1100" s="14">
        <v>6.9967494684461404E-3</v>
      </c>
      <c r="BD1100" s="14">
        <v>9.3922117291544201E-3</v>
      </c>
      <c r="BE1100" s="14"/>
      <c r="BF1100" s="14">
        <v>3.8990508437844701E-3</v>
      </c>
      <c r="BG1100" s="14">
        <v>8.6562928621335602E-3</v>
      </c>
      <c r="BH1100" s="14">
        <v>1.1231040118423701E-2</v>
      </c>
      <c r="BI1100" s="14">
        <v>1.38477519038814E-2</v>
      </c>
      <c r="BJ1100" s="14"/>
      <c r="BK1100" s="14">
        <v>2.7038328857328202E-3</v>
      </c>
      <c r="BL1100" s="14">
        <v>6.2399645302239496E-3</v>
      </c>
      <c r="BM1100" s="14">
        <v>1.0142664048958E-2</v>
      </c>
      <c r="BN1100" s="14">
        <v>1.4735214749925301E-2</v>
      </c>
      <c r="BO1100" s="14"/>
      <c r="BP1100" s="14">
        <v>9.1124581316189904E-3</v>
      </c>
      <c r="BQ1100" s="14">
        <v>9.2523764558271604E-3</v>
      </c>
      <c r="BR1100" s="14">
        <v>6.36194193605306E-3</v>
      </c>
      <c r="BS1100" s="14">
        <v>4.6891054972554103E-3</v>
      </c>
      <c r="BT1100" s="14">
        <v>1.2520162620797399E-2</v>
      </c>
    </row>
    <row r="1101" spans="1:72" x14ac:dyDescent="0.35">
      <c r="B1101" t="s">
        <v>102</v>
      </c>
      <c r="C1101" s="14">
        <v>4.3242218529412103E-2</v>
      </c>
      <c r="D1101" s="14">
        <v>3.2573312164745898E-2</v>
      </c>
      <c r="E1101" s="14">
        <v>5.33679663841677E-2</v>
      </c>
      <c r="F1101" s="14"/>
      <c r="G1101" s="14">
        <v>4.5518687169029903E-2</v>
      </c>
      <c r="H1101" s="14">
        <v>3.6773192147408602E-2</v>
      </c>
      <c r="I1101" s="14">
        <v>3.6283711611940203E-2</v>
      </c>
      <c r="J1101" s="14">
        <v>4.86176426305319E-2</v>
      </c>
      <c r="K1101" s="14">
        <v>5.3143276853728702E-2</v>
      </c>
      <c r="L1101" s="14">
        <v>4.1663165127167501E-2</v>
      </c>
      <c r="M1101" s="14"/>
      <c r="N1101" s="14">
        <v>2.87571290081408E-2</v>
      </c>
      <c r="O1101" s="14">
        <v>3.8891597987723098E-2</v>
      </c>
      <c r="P1101" s="14">
        <v>4.1190940640593497E-2</v>
      </c>
      <c r="Q1101" s="14">
        <v>6.4320618948473005E-2</v>
      </c>
      <c r="R1101" s="14"/>
      <c r="S1101" s="14">
        <v>2.6003917664671899E-2</v>
      </c>
      <c r="T1101" s="14">
        <v>4.61312645906784E-2</v>
      </c>
      <c r="U1101" s="14">
        <v>5.1110078226259598E-2</v>
      </c>
      <c r="V1101" s="14">
        <v>6.2982251871183004E-2</v>
      </c>
      <c r="W1101" s="14">
        <v>4.1716926694388999E-2</v>
      </c>
      <c r="X1101" s="14">
        <v>4.1050034927629597E-2</v>
      </c>
      <c r="Y1101" s="14">
        <v>4.4913074511234698E-2</v>
      </c>
      <c r="Z1101" s="14">
        <v>3.9342747184674801E-2</v>
      </c>
      <c r="AA1101" s="14">
        <v>3.5717230122862903E-2</v>
      </c>
      <c r="AB1101" s="14">
        <v>3.8517559333186201E-2</v>
      </c>
      <c r="AC1101" s="14">
        <v>6.0701063614193702E-2</v>
      </c>
      <c r="AD1101" s="14">
        <v>5.4517581046283202E-2</v>
      </c>
      <c r="AE1101" s="14"/>
      <c r="AF1101" s="14">
        <v>6.1556550914485197E-2</v>
      </c>
      <c r="AG1101" s="14">
        <v>3.9083612141419699E-2</v>
      </c>
      <c r="AH1101" s="14">
        <v>3.2023552870680101E-2</v>
      </c>
      <c r="AI1101" s="14">
        <v>2.4368568063686501E-2</v>
      </c>
      <c r="AJ1101" s="14">
        <v>3.9714273628703098E-2</v>
      </c>
      <c r="AK1101" s="14"/>
      <c r="AL1101" s="14">
        <v>0.16856751861422101</v>
      </c>
      <c r="AM1101" s="14">
        <v>7.0258968318775802E-2</v>
      </c>
      <c r="AN1101" s="14">
        <v>5.51013891736057E-2</v>
      </c>
      <c r="AO1101" s="14">
        <v>5.2948796146919302E-2</v>
      </c>
      <c r="AP1101" s="14">
        <v>5.3592844509252398E-2</v>
      </c>
      <c r="AQ1101" s="14">
        <v>4.5002597604410097E-2</v>
      </c>
      <c r="AR1101" s="14">
        <v>3.27717630420623E-2</v>
      </c>
      <c r="AS1101" s="14">
        <v>4.4958082691359397E-2</v>
      </c>
      <c r="AT1101" s="14">
        <v>3.5311488367312197E-2</v>
      </c>
      <c r="AU1101" s="14">
        <v>2.6553271455273201E-2</v>
      </c>
      <c r="AV1101" s="14">
        <v>2.4255432163440602E-2</v>
      </c>
      <c r="AW1101" s="14">
        <v>3.11165294461619E-2</v>
      </c>
      <c r="AX1101" s="14">
        <v>1.3246565547102801E-2</v>
      </c>
      <c r="AY1101" s="14">
        <v>1.0239981203785499E-2</v>
      </c>
      <c r="AZ1101" s="14">
        <v>1.0101989327811299E-2</v>
      </c>
      <c r="BA1101" s="14">
        <v>1.6180756947565801E-2</v>
      </c>
      <c r="BB1101" s="14"/>
      <c r="BC1101" s="14">
        <v>2.3503493015675499E-2</v>
      </c>
      <c r="BD1101" s="14">
        <v>5.1892503303799797E-2</v>
      </c>
      <c r="BE1101" s="14"/>
      <c r="BF1101" s="14">
        <v>1.7750408826870501E-2</v>
      </c>
      <c r="BG1101" s="14">
        <v>3.1311892547497201E-2</v>
      </c>
      <c r="BH1101" s="14">
        <v>4.1967131677149598E-2</v>
      </c>
      <c r="BI1101" s="14">
        <v>0.13107633056763601</v>
      </c>
      <c r="BJ1101" s="14"/>
      <c r="BK1101" s="14">
        <v>2.1933462841485001E-2</v>
      </c>
      <c r="BL1101" s="14">
        <v>2.33454028987852E-2</v>
      </c>
      <c r="BM1101" s="14">
        <v>3.26966223798048E-2</v>
      </c>
      <c r="BN1101" s="14">
        <v>0.100473567447336</v>
      </c>
      <c r="BO1101" s="14"/>
      <c r="BP1101" s="14">
        <v>2.9918093672712701E-2</v>
      </c>
      <c r="BQ1101" s="14">
        <v>3.8471970494461702E-2</v>
      </c>
      <c r="BR1101" s="14">
        <v>3.03088515054926E-2</v>
      </c>
      <c r="BS1101" s="14">
        <v>1.89945373117778E-2</v>
      </c>
      <c r="BT1101" s="14">
        <v>8.5478197672139905E-2</v>
      </c>
    </row>
    <row r="1102" spans="1:72" x14ac:dyDescent="0.35">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row>
    <row r="1103" spans="1:72" x14ac:dyDescent="0.35">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row>
    <row r="1104" spans="1:72" x14ac:dyDescent="0.35">
      <c r="A1104" s="21"/>
      <c r="B1104" s="21"/>
      <c r="C1104" s="21"/>
      <c r="D1104" s="21"/>
      <c r="E1104" s="21"/>
      <c r="F1104" s="21"/>
      <c r="G1104" s="21"/>
      <c r="H1104" s="21"/>
      <c r="I1104" s="21"/>
      <c r="J1104" s="21"/>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BT2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167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152</v>
      </c>
      <c r="C9" s="14">
        <v>0.37152614919831101</v>
      </c>
      <c r="D9" s="14">
        <v>0.32545372615302698</v>
      </c>
      <c r="E9" s="14">
        <v>0.416391744078005</v>
      </c>
      <c r="F9" s="14"/>
      <c r="G9" s="14">
        <v>0.332935553791466</v>
      </c>
      <c r="H9" s="14">
        <v>0.32435922427318598</v>
      </c>
      <c r="I9" s="14">
        <v>0.36568771470682698</v>
      </c>
      <c r="J9" s="14">
        <v>0.40255986926304499</v>
      </c>
      <c r="K9" s="14">
        <v>0.41667244708412898</v>
      </c>
      <c r="L9" s="14">
        <v>0.38475600696217199</v>
      </c>
      <c r="M9" s="14"/>
      <c r="N9" s="14">
        <v>0.39943681228022798</v>
      </c>
      <c r="O9" s="14">
        <v>0.41680171577198599</v>
      </c>
      <c r="P9" s="14">
        <v>0.342091669279252</v>
      </c>
      <c r="Q9" s="14">
        <v>0.32006006228453998</v>
      </c>
      <c r="R9" s="14"/>
      <c r="S9" s="14">
        <v>0.30468655882690898</v>
      </c>
      <c r="T9" s="14">
        <v>0.40007945717384902</v>
      </c>
      <c r="U9" s="14">
        <v>0.37000195556218501</v>
      </c>
      <c r="V9" s="14">
        <v>0.39095958826841898</v>
      </c>
      <c r="W9" s="14">
        <v>0.392657705916373</v>
      </c>
      <c r="X9" s="14">
        <v>0.34188050342486298</v>
      </c>
      <c r="Y9" s="14">
        <v>0.392470575568449</v>
      </c>
      <c r="Z9" s="14">
        <v>0.355073415923224</v>
      </c>
      <c r="AA9" s="14">
        <v>0.40555839238289498</v>
      </c>
      <c r="AB9" s="14">
        <v>0.368211671481808</v>
      </c>
      <c r="AC9" s="14">
        <v>0.39859365616687398</v>
      </c>
      <c r="AD9" s="14">
        <v>0.35124524324419598</v>
      </c>
      <c r="AE9" s="14"/>
      <c r="AF9" s="14">
        <v>0.31704780125235799</v>
      </c>
      <c r="AG9" s="14">
        <v>0.40682461128001601</v>
      </c>
      <c r="AH9" s="14">
        <v>0.40797414448956298</v>
      </c>
      <c r="AI9" s="14">
        <v>0.37442421745431498</v>
      </c>
      <c r="AJ9" s="14">
        <v>0.311030879587196</v>
      </c>
      <c r="AK9" s="14"/>
      <c r="AL9" s="14">
        <v>0.332202685422191</v>
      </c>
      <c r="AM9" s="14">
        <v>0.25323836113581399</v>
      </c>
      <c r="AN9" s="14">
        <v>0.32662724626166201</v>
      </c>
      <c r="AO9" s="14">
        <v>0.34402284400326699</v>
      </c>
      <c r="AP9" s="14">
        <v>0.388058382658652</v>
      </c>
      <c r="AQ9" s="14">
        <v>0.35960866180083201</v>
      </c>
      <c r="AR9" s="14">
        <v>0.37420806554530001</v>
      </c>
      <c r="AS9" s="14">
        <v>0.37536809812981298</v>
      </c>
      <c r="AT9" s="14">
        <v>0.42257218697756799</v>
      </c>
      <c r="AU9" s="14">
        <v>0.36615897604424402</v>
      </c>
      <c r="AV9" s="14">
        <v>0.44212675182706002</v>
      </c>
      <c r="AW9" s="14">
        <v>0.42007566049579498</v>
      </c>
      <c r="AX9" s="14">
        <v>0.409495581594917</v>
      </c>
      <c r="AY9" s="14">
        <v>0.38419816425814801</v>
      </c>
      <c r="AZ9" s="14">
        <v>0.35550040405989602</v>
      </c>
      <c r="BA9" s="14">
        <v>0.31551766604322401</v>
      </c>
      <c r="BB9" s="14"/>
      <c r="BC9" s="14">
        <v>0.349745791743655</v>
      </c>
      <c r="BD9" s="14">
        <v>0.38107115727593999</v>
      </c>
      <c r="BE9" s="14"/>
      <c r="BF9" s="14">
        <v>0.41027746435384299</v>
      </c>
      <c r="BG9" s="14">
        <v>0.38044945518550499</v>
      </c>
      <c r="BH9" s="14">
        <v>0.35551477504594298</v>
      </c>
      <c r="BI9" s="14">
        <v>0.29699255370974897</v>
      </c>
      <c r="BJ9" s="14"/>
      <c r="BK9" s="14">
        <v>0.38918833543665099</v>
      </c>
      <c r="BL9" s="14">
        <v>0.38931678041789203</v>
      </c>
      <c r="BM9" s="14">
        <v>0.37435795077821299</v>
      </c>
      <c r="BN9" s="14">
        <v>0.33262337882823401</v>
      </c>
      <c r="BO9" s="14"/>
      <c r="BP9" s="14">
        <v>0.36589093680651902</v>
      </c>
      <c r="BQ9" s="14">
        <v>0.394185963030104</v>
      </c>
      <c r="BR9" s="14">
        <v>0.37223763607043497</v>
      </c>
      <c r="BS9" s="14">
        <v>0.404492906656927</v>
      </c>
      <c r="BT9" s="14">
        <v>0.33133371590244298</v>
      </c>
    </row>
    <row r="10" spans="2:72" x14ac:dyDescent="0.35">
      <c r="B10" s="15" t="s">
        <v>153</v>
      </c>
      <c r="C10" s="14">
        <v>0.36411429793102801</v>
      </c>
      <c r="D10" s="14">
        <v>0.409857480346556</v>
      </c>
      <c r="E10" s="14">
        <v>0.320363805235298</v>
      </c>
      <c r="F10" s="14"/>
      <c r="G10" s="14">
        <v>0.35517646946341402</v>
      </c>
      <c r="H10" s="14">
        <v>0.382305418889203</v>
      </c>
      <c r="I10" s="14">
        <v>0.39816507302360898</v>
      </c>
      <c r="J10" s="14">
        <v>0.36810633245536001</v>
      </c>
      <c r="K10" s="14">
        <v>0.34788348246362799</v>
      </c>
      <c r="L10" s="14">
        <v>0.33514592535495702</v>
      </c>
      <c r="M10" s="14"/>
      <c r="N10" s="14">
        <v>0.40920600921790401</v>
      </c>
      <c r="O10" s="14">
        <v>0.36616550162601202</v>
      </c>
      <c r="P10" s="14">
        <v>0.38197040542282001</v>
      </c>
      <c r="Q10" s="14">
        <v>0.30022132941585999</v>
      </c>
      <c r="R10" s="14"/>
      <c r="S10" s="14">
        <v>0.373808746564532</v>
      </c>
      <c r="T10" s="14">
        <v>0.38460927518586102</v>
      </c>
      <c r="U10" s="14">
        <v>0.342702623842503</v>
      </c>
      <c r="V10" s="14">
        <v>0.395002709696337</v>
      </c>
      <c r="W10" s="14">
        <v>0.33796661515395998</v>
      </c>
      <c r="X10" s="14">
        <v>0.37805379411333401</v>
      </c>
      <c r="Y10" s="14">
        <v>0.36200304518002702</v>
      </c>
      <c r="Z10" s="14">
        <v>0.35871930575522298</v>
      </c>
      <c r="AA10" s="14">
        <v>0.37220453579801199</v>
      </c>
      <c r="AB10" s="14">
        <v>0.32176016898169801</v>
      </c>
      <c r="AC10" s="14">
        <v>0.324350477129558</v>
      </c>
      <c r="AD10" s="14">
        <v>0.39021019170612298</v>
      </c>
      <c r="AE10" s="14"/>
      <c r="AF10" s="14">
        <v>0.31752541206644302</v>
      </c>
      <c r="AG10" s="14">
        <v>0.35439928175333302</v>
      </c>
      <c r="AH10" s="14">
        <v>0.389127302792802</v>
      </c>
      <c r="AI10" s="14">
        <v>0.40990070221473401</v>
      </c>
      <c r="AJ10" s="14">
        <v>0.39841893345153401</v>
      </c>
      <c r="AK10" s="14"/>
      <c r="AL10" s="14">
        <v>0.33947177383001798</v>
      </c>
      <c r="AM10" s="14">
        <v>0.29149665535392599</v>
      </c>
      <c r="AN10" s="14">
        <v>0.265426547308385</v>
      </c>
      <c r="AO10" s="14">
        <v>0.30265646546994901</v>
      </c>
      <c r="AP10" s="14">
        <v>0.34164032599055399</v>
      </c>
      <c r="AQ10" s="14">
        <v>0.36726292579078901</v>
      </c>
      <c r="AR10" s="14">
        <v>0.36276735279787897</v>
      </c>
      <c r="AS10" s="14">
        <v>0.369485354288701</v>
      </c>
      <c r="AT10" s="14">
        <v>0.36781849079876</v>
      </c>
      <c r="AU10" s="14">
        <v>0.45344549426199898</v>
      </c>
      <c r="AV10" s="14">
        <v>0.37027728538858301</v>
      </c>
      <c r="AW10" s="14">
        <v>0.35399311241152798</v>
      </c>
      <c r="AX10" s="14">
        <v>0.40184480555173702</v>
      </c>
      <c r="AY10" s="14">
        <v>0.47799400816357002</v>
      </c>
      <c r="AZ10" s="14">
        <v>0.44132552725243501</v>
      </c>
      <c r="BA10" s="14">
        <v>0.46793032865171902</v>
      </c>
      <c r="BB10" s="14"/>
      <c r="BC10" s="14">
        <v>0.398607485738596</v>
      </c>
      <c r="BD10" s="14">
        <v>0.34899802828614801</v>
      </c>
      <c r="BE10" s="14"/>
      <c r="BF10" s="14">
        <v>0.42681145780227597</v>
      </c>
      <c r="BG10" s="14">
        <v>0.36174623668263101</v>
      </c>
      <c r="BH10" s="14">
        <v>0.32831846561695499</v>
      </c>
      <c r="BI10" s="14">
        <v>0.306036348092595</v>
      </c>
      <c r="BJ10" s="14"/>
      <c r="BK10" s="14">
        <v>0.41545258534601098</v>
      </c>
      <c r="BL10" s="14">
        <v>0.40340832544383698</v>
      </c>
      <c r="BM10" s="14">
        <v>0.348042449848389</v>
      </c>
      <c r="BN10" s="14">
        <v>0.30138697386334201</v>
      </c>
      <c r="BO10" s="14"/>
      <c r="BP10" s="14">
        <v>0.39189220837531302</v>
      </c>
      <c r="BQ10" s="14">
        <v>0.36081018012183103</v>
      </c>
      <c r="BR10" s="14">
        <v>0.33054808214008102</v>
      </c>
      <c r="BS10" s="14">
        <v>0.46982550712159299</v>
      </c>
      <c r="BT10" s="14">
        <v>0.25585199572858802</v>
      </c>
    </row>
    <row r="11" spans="2:72" x14ac:dyDescent="0.35">
      <c r="B11" s="15" t="s">
        <v>154</v>
      </c>
      <c r="C11" s="14">
        <v>0.30030125413691899</v>
      </c>
      <c r="D11" s="14">
        <v>0.27732819056466801</v>
      </c>
      <c r="E11" s="14">
        <v>0.32085439169406799</v>
      </c>
      <c r="F11" s="14"/>
      <c r="G11" s="14">
        <v>0.30736154955448902</v>
      </c>
      <c r="H11" s="14">
        <v>0.32530705794568399</v>
      </c>
      <c r="I11" s="14">
        <v>0.32738369784583998</v>
      </c>
      <c r="J11" s="14">
        <v>0.35337231890748799</v>
      </c>
      <c r="K11" s="14">
        <v>0.29447422595683997</v>
      </c>
      <c r="L11" s="14">
        <v>0.21406373682409499</v>
      </c>
      <c r="M11" s="14"/>
      <c r="N11" s="14">
        <v>0.28365101239125701</v>
      </c>
      <c r="O11" s="14">
        <v>0.315202724880492</v>
      </c>
      <c r="P11" s="14">
        <v>0.31467418581809897</v>
      </c>
      <c r="Q11" s="14">
        <v>0.290842743945043</v>
      </c>
      <c r="R11" s="14"/>
      <c r="S11" s="14">
        <v>0.293627040376919</v>
      </c>
      <c r="T11" s="14">
        <v>0.288671348415865</v>
      </c>
      <c r="U11" s="14">
        <v>0.34308877514570602</v>
      </c>
      <c r="V11" s="14">
        <v>0.30870623306994999</v>
      </c>
      <c r="W11" s="14">
        <v>0.303386558254711</v>
      </c>
      <c r="X11" s="14">
        <v>0.32482594684096799</v>
      </c>
      <c r="Y11" s="14">
        <v>0.28185511237164801</v>
      </c>
      <c r="Z11" s="14">
        <v>0.27562131812208401</v>
      </c>
      <c r="AA11" s="14">
        <v>0.304753653101415</v>
      </c>
      <c r="AB11" s="14">
        <v>0.27374320762274601</v>
      </c>
      <c r="AC11" s="14">
        <v>0.30245344280611702</v>
      </c>
      <c r="AD11" s="14">
        <v>0.30362844762656099</v>
      </c>
      <c r="AE11" s="14"/>
      <c r="AF11" s="14">
        <v>0.30213630729206897</v>
      </c>
      <c r="AG11" s="14">
        <v>0.32905843139321</v>
      </c>
      <c r="AH11" s="14">
        <v>0.30446092288981402</v>
      </c>
      <c r="AI11" s="14">
        <v>0.25313340221731001</v>
      </c>
      <c r="AJ11" s="14">
        <v>0.31131915921048797</v>
      </c>
      <c r="AK11" s="14"/>
      <c r="AL11" s="14">
        <v>0.24327638530877899</v>
      </c>
      <c r="AM11" s="14">
        <v>0.24119078261958199</v>
      </c>
      <c r="AN11" s="14">
        <v>0.26989967423600902</v>
      </c>
      <c r="AO11" s="14">
        <v>0.26449070107157002</v>
      </c>
      <c r="AP11" s="14">
        <v>0.29313792511606501</v>
      </c>
      <c r="AQ11" s="14">
        <v>0.29514191071520901</v>
      </c>
      <c r="AR11" s="14">
        <v>0.32023837903903901</v>
      </c>
      <c r="AS11" s="14">
        <v>0.28564085184966598</v>
      </c>
      <c r="AT11" s="14">
        <v>0.30360959942661597</v>
      </c>
      <c r="AU11" s="14">
        <v>0.31630844092766203</v>
      </c>
      <c r="AV11" s="14">
        <v>0.37379751391419902</v>
      </c>
      <c r="AW11" s="14">
        <v>0.32961143707664697</v>
      </c>
      <c r="AX11" s="14">
        <v>0.31185314277219101</v>
      </c>
      <c r="AY11" s="14">
        <v>0.28010686200058499</v>
      </c>
      <c r="AZ11" s="14">
        <v>0.317437322290959</v>
      </c>
      <c r="BA11" s="14">
        <v>0.269798129982805</v>
      </c>
      <c r="BB11" s="14"/>
      <c r="BC11" s="14">
        <v>0.31355788346160002</v>
      </c>
      <c r="BD11" s="14">
        <v>0.29449167850210001</v>
      </c>
      <c r="BE11" s="14"/>
      <c r="BF11" s="14">
        <v>0.28078868871971302</v>
      </c>
      <c r="BG11" s="14">
        <v>0.310109938601487</v>
      </c>
      <c r="BH11" s="14">
        <v>0.32073051076706</v>
      </c>
      <c r="BI11" s="14">
        <v>0.276837802170948</v>
      </c>
      <c r="BJ11" s="14"/>
      <c r="BK11" s="14">
        <v>0.269384961540998</v>
      </c>
      <c r="BL11" s="14">
        <v>0.30122869603309099</v>
      </c>
      <c r="BM11" s="14">
        <v>0.32687097359790401</v>
      </c>
      <c r="BN11" s="14">
        <v>0.28937657452433702</v>
      </c>
      <c r="BO11" s="14"/>
      <c r="BP11" s="14">
        <v>0.34029037184692501</v>
      </c>
      <c r="BQ11" s="14">
        <v>0.34467910803096802</v>
      </c>
      <c r="BR11" s="14">
        <v>0.211025348973605</v>
      </c>
      <c r="BS11" s="14">
        <v>0.27433044818465602</v>
      </c>
      <c r="BT11" s="14">
        <v>0.29705683926333198</v>
      </c>
    </row>
    <row r="12" spans="2:72" x14ac:dyDescent="0.35">
      <c r="B12" s="15" t="s">
        <v>155</v>
      </c>
      <c r="C12" s="14">
        <v>0.245054307794038</v>
      </c>
      <c r="D12" s="14">
        <v>0.27099952625943202</v>
      </c>
      <c r="E12" s="14">
        <v>0.220349258685167</v>
      </c>
      <c r="F12" s="14"/>
      <c r="G12" s="14">
        <v>0.32138816618164401</v>
      </c>
      <c r="H12" s="14">
        <v>0.335121839695671</v>
      </c>
      <c r="I12" s="14">
        <v>0.25103112232177699</v>
      </c>
      <c r="J12" s="14">
        <v>0.23186937152547701</v>
      </c>
      <c r="K12" s="14">
        <v>0.18479592487882501</v>
      </c>
      <c r="L12" s="14">
        <v>0.16746165245250799</v>
      </c>
      <c r="M12" s="14"/>
      <c r="N12" s="14">
        <v>0.32263194164251902</v>
      </c>
      <c r="O12" s="14">
        <v>0.25531696587299801</v>
      </c>
      <c r="P12" s="14">
        <v>0.225200347726603</v>
      </c>
      <c r="Q12" s="14">
        <v>0.16887369014334899</v>
      </c>
      <c r="R12" s="14"/>
      <c r="S12" s="14">
        <v>0.29284732476620401</v>
      </c>
      <c r="T12" s="14">
        <v>0.24090120011110699</v>
      </c>
      <c r="U12" s="14">
        <v>0.208724083461481</v>
      </c>
      <c r="V12" s="14">
        <v>0.23446263251469199</v>
      </c>
      <c r="W12" s="14">
        <v>0.233265448679086</v>
      </c>
      <c r="X12" s="14">
        <v>0.21531808313749501</v>
      </c>
      <c r="Y12" s="14">
        <v>0.24982354882750399</v>
      </c>
      <c r="Z12" s="14">
        <v>0.243911396630034</v>
      </c>
      <c r="AA12" s="14">
        <v>0.25738729906052898</v>
      </c>
      <c r="AB12" s="14">
        <v>0.251100669518244</v>
      </c>
      <c r="AC12" s="14">
        <v>0.23532194639326101</v>
      </c>
      <c r="AD12" s="14">
        <v>0.22705560257788401</v>
      </c>
      <c r="AE12" s="14"/>
      <c r="AF12" s="14">
        <v>0.163744452810452</v>
      </c>
      <c r="AG12" s="14">
        <v>0.231528505177544</v>
      </c>
      <c r="AH12" s="14">
        <v>0.29341625128836302</v>
      </c>
      <c r="AI12" s="14">
        <v>0.34891164309895001</v>
      </c>
      <c r="AJ12" s="14">
        <v>0.41650299340048802</v>
      </c>
      <c r="AK12" s="14"/>
      <c r="AL12" s="14">
        <v>0.186076832467995</v>
      </c>
      <c r="AM12" s="14">
        <v>0.175578877713331</v>
      </c>
      <c r="AN12" s="14">
        <v>0.19989345762155</v>
      </c>
      <c r="AO12" s="14">
        <v>0.16493059789570899</v>
      </c>
      <c r="AP12" s="14">
        <v>0.20401781043026401</v>
      </c>
      <c r="AQ12" s="14">
        <v>0.22888438800782099</v>
      </c>
      <c r="AR12" s="14">
        <v>0.21704869930382301</v>
      </c>
      <c r="AS12" s="14">
        <v>0.25860835629862</v>
      </c>
      <c r="AT12" s="14">
        <v>0.25629011236610699</v>
      </c>
      <c r="AU12" s="14">
        <v>0.24697353130278099</v>
      </c>
      <c r="AV12" s="14">
        <v>0.26899054782974602</v>
      </c>
      <c r="AW12" s="14">
        <v>0.28144026980717202</v>
      </c>
      <c r="AX12" s="14">
        <v>0.34290906048881498</v>
      </c>
      <c r="AY12" s="14">
        <v>0.32035007745506999</v>
      </c>
      <c r="AZ12" s="14">
        <v>0.30946955219516897</v>
      </c>
      <c r="BA12" s="14">
        <v>0.36201303748194402</v>
      </c>
      <c r="BB12" s="14"/>
      <c r="BC12" s="14">
        <v>0.29010708408472202</v>
      </c>
      <c r="BD12" s="14">
        <v>0.22531041173955399</v>
      </c>
      <c r="BE12" s="14"/>
      <c r="BF12" s="14">
        <v>0.27915464112182797</v>
      </c>
      <c r="BG12" s="14">
        <v>0.24854040593468901</v>
      </c>
      <c r="BH12" s="14">
        <v>0.226793687826982</v>
      </c>
      <c r="BI12" s="14">
        <v>0.198867284020634</v>
      </c>
      <c r="BJ12" s="14"/>
      <c r="BK12" s="14">
        <v>0.28722446295302201</v>
      </c>
      <c r="BL12" s="14">
        <v>0.291501786150477</v>
      </c>
      <c r="BM12" s="14">
        <v>0.229927870865301</v>
      </c>
      <c r="BN12" s="14">
        <v>0.184503929029707</v>
      </c>
      <c r="BO12" s="14"/>
      <c r="BP12" s="14">
        <v>0.27719095492540102</v>
      </c>
      <c r="BQ12" s="14">
        <v>0.20879731339333399</v>
      </c>
      <c r="BR12" s="14">
        <v>0.15530455598788301</v>
      </c>
      <c r="BS12" s="14">
        <v>0.33703170956075701</v>
      </c>
      <c r="BT12" s="14">
        <v>0.18779343385191699</v>
      </c>
    </row>
    <row r="13" spans="2:72" x14ac:dyDescent="0.35">
      <c r="B13" s="15" t="s">
        <v>156</v>
      </c>
      <c r="C13" s="14">
        <v>0.18590915441983899</v>
      </c>
      <c r="D13" s="14">
        <v>0.193882650845454</v>
      </c>
      <c r="E13" s="14">
        <v>0.177466620766417</v>
      </c>
      <c r="F13" s="14"/>
      <c r="G13" s="14">
        <v>0.25817552098059199</v>
      </c>
      <c r="H13" s="14">
        <v>0.26448928179277797</v>
      </c>
      <c r="I13" s="14">
        <v>0.23419179241322199</v>
      </c>
      <c r="J13" s="14">
        <v>0.147182813440383</v>
      </c>
      <c r="K13" s="14">
        <v>0.13082099841144801</v>
      </c>
      <c r="L13" s="14">
        <v>0.10315675457666899</v>
      </c>
      <c r="M13" s="14"/>
      <c r="N13" s="14">
        <v>0.20010372872574</v>
      </c>
      <c r="O13" s="14">
        <v>0.14986914656234501</v>
      </c>
      <c r="P13" s="14">
        <v>0.224114373508016</v>
      </c>
      <c r="Q13" s="14">
        <v>0.17428515775123199</v>
      </c>
      <c r="R13" s="14"/>
      <c r="S13" s="14">
        <v>0.25694609440049898</v>
      </c>
      <c r="T13" s="14">
        <v>0.17747071213792301</v>
      </c>
      <c r="U13" s="14">
        <v>0.191193726061267</v>
      </c>
      <c r="V13" s="14">
        <v>0.18474357373109601</v>
      </c>
      <c r="W13" s="14">
        <v>0.160090664396423</v>
      </c>
      <c r="X13" s="14">
        <v>0.18503664292911101</v>
      </c>
      <c r="Y13" s="14">
        <v>0.141647724760808</v>
      </c>
      <c r="Z13" s="14">
        <v>0.20284506630548199</v>
      </c>
      <c r="AA13" s="14">
        <v>0.163567574207474</v>
      </c>
      <c r="AB13" s="14">
        <v>0.166911346427768</v>
      </c>
      <c r="AC13" s="14">
        <v>0.18176584882906299</v>
      </c>
      <c r="AD13" s="14">
        <v>0.18446864412297301</v>
      </c>
      <c r="AE13" s="14"/>
      <c r="AF13" s="14">
        <v>0.154385242709597</v>
      </c>
      <c r="AG13" s="14">
        <v>0.16897889686215101</v>
      </c>
      <c r="AH13" s="14">
        <v>0.199983240813152</v>
      </c>
      <c r="AI13" s="14">
        <v>0.25315486049994401</v>
      </c>
      <c r="AJ13" s="14">
        <v>0.22319265525259299</v>
      </c>
      <c r="AK13" s="14"/>
      <c r="AL13" s="14">
        <v>0.22744664509412299</v>
      </c>
      <c r="AM13" s="14">
        <v>0.222279560102049</v>
      </c>
      <c r="AN13" s="14">
        <v>0.22044176985160499</v>
      </c>
      <c r="AO13" s="14">
        <v>0.17074172563684301</v>
      </c>
      <c r="AP13" s="14">
        <v>0.18165009961022199</v>
      </c>
      <c r="AQ13" s="14">
        <v>0.18083780327562601</v>
      </c>
      <c r="AR13" s="14">
        <v>0.19425065469421199</v>
      </c>
      <c r="AS13" s="14">
        <v>0.16425394676873201</v>
      </c>
      <c r="AT13" s="14">
        <v>0.17484970036077399</v>
      </c>
      <c r="AU13" s="14">
        <v>0.140682526428034</v>
      </c>
      <c r="AV13" s="14">
        <v>0.15881989460158799</v>
      </c>
      <c r="AW13" s="14">
        <v>0.17377043056379901</v>
      </c>
      <c r="AX13" s="14">
        <v>0.17605899126771801</v>
      </c>
      <c r="AY13" s="14">
        <v>0.19076547318411399</v>
      </c>
      <c r="AZ13" s="14">
        <v>0.22338539960345899</v>
      </c>
      <c r="BA13" s="14">
        <v>0.26943054584103199</v>
      </c>
      <c r="BB13" s="14"/>
      <c r="BC13" s="14">
        <v>0.23830024240508399</v>
      </c>
      <c r="BD13" s="14">
        <v>0.16294932196272399</v>
      </c>
      <c r="BE13" s="14"/>
      <c r="BF13" s="14">
        <v>0.13892264610956701</v>
      </c>
      <c r="BG13" s="14">
        <v>0.169066453178318</v>
      </c>
      <c r="BH13" s="14">
        <v>0.22839739871225301</v>
      </c>
      <c r="BI13" s="14">
        <v>0.24616546472105399</v>
      </c>
      <c r="BJ13" s="14"/>
      <c r="BK13" s="14">
        <v>0.156988878270402</v>
      </c>
      <c r="BL13" s="14">
        <v>0.17922634077329699</v>
      </c>
      <c r="BM13" s="14">
        <v>0.200342577978011</v>
      </c>
      <c r="BN13" s="14">
        <v>0.199190930686763</v>
      </c>
      <c r="BO13" s="14"/>
      <c r="BP13" s="14">
        <v>0.25682576596760098</v>
      </c>
      <c r="BQ13" s="14">
        <v>0.131853077534934</v>
      </c>
      <c r="BR13" s="14">
        <v>5.5846968515666402E-2</v>
      </c>
      <c r="BS13" s="14">
        <v>0.21198101004543099</v>
      </c>
      <c r="BT13" s="14">
        <v>0.18318473478670599</v>
      </c>
    </row>
    <row r="14" spans="2:72" x14ac:dyDescent="0.35">
      <c r="B14" s="15" t="s">
        <v>157</v>
      </c>
      <c r="C14" s="14">
        <v>0.170487391290779</v>
      </c>
      <c r="D14" s="14">
        <v>0.13241091118746301</v>
      </c>
      <c r="E14" s="14">
        <v>0.20789782742009999</v>
      </c>
      <c r="F14" s="14"/>
      <c r="G14" s="14">
        <v>0.21940669888568401</v>
      </c>
      <c r="H14" s="14">
        <v>0.18757163577101801</v>
      </c>
      <c r="I14" s="14">
        <v>0.20252935731725299</v>
      </c>
      <c r="J14" s="14">
        <v>0.169926554180864</v>
      </c>
      <c r="K14" s="14">
        <v>0.160489018071137</v>
      </c>
      <c r="L14" s="14">
        <v>0.105246212733203</v>
      </c>
      <c r="M14" s="14"/>
      <c r="N14" s="14">
        <v>0.194411642090943</v>
      </c>
      <c r="O14" s="14">
        <v>0.18231503572184299</v>
      </c>
      <c r="P14" s="14">
        <v>0.161240645370407</v>
      </c>
      <c r="Q14" s="14">
        <v>0.14014357364381799</v>
      </c>
      <c r="R14" s="14"/>
      <c r="S14" s="14">
        <v>0.194860297040964</v>
      </c>
      <c r="T14" s="14">
        <v>0.16903206354588901</v>
      </c>
      <c r="U14" s="14">
        <v>0.180815881751591</v>
      </c>
      <c r="V14" s="14">
        <v>0.169062026091581</v>
      </c>
      <c r="W14" s="14">
        <v>0.16789705946144301</v>
      </c>
      <c r="X14" s="14">
        <v>0.13679584991614299</v>
      </c>
      <c r="Y14" s="14">
        <v>0.165652236040186</v>
      </c>
      <c r="Z14" s="14">
        <v>0.168638803500128</v>
      </c>
      <c r="AA14" s="14">
        <v>0.18175426309401499</v>
      </c>
      <c r="AB14" s="14">
        <v>0.17212103353074901</v>
      </c>
      <c r="AC14" s="14">
        <v>0.144084640268692</v>
      </c>
      <c r="AD14" s="14">
        <v>0.16004067333760499</v>
      </c>
      <c r="AE14" s="14"/>
      <c r="AF14" s="14">
        <v>0.12903158275214399</v>
      </c>
      <c r="AG14" s="14">
        <v>0.16342868768781499</v>
      </c>
      <c r="AH14" s="14">
        <v>0.223097618239437</v>
      </c>
      <c r="AI14" s="14">
        <v>0.202363138570122</v>
      </c>
      <c r="AJ14" s="14">
        <v>0.17416755896494501</v>
      </c>
      <c r="AK14" s="14"/>
      <c r="AL14" s="14">
        <v>0.162107233976026</v>
      </c>
      <c r="AM14" s="14">
        <v>0.16730069558253199</v>
      </c>
      <c r="AN14" s="14">
        <v>0.15515411457544201</v>
      </c>
      <c r="AO14" s="14">
        <v>0.16222412534802799</v>
      </c>
      <c r="AP14" s="14">
        <v>0.19346199824493801</v>
      </c>
      <c r="AQ14" s="14">
        <v>0.161229587466372</v>
      </c>
      <c r="AR14" s="14">
        <v>0.17186288986370499</v>
      </c>
      <c r="AS14" s="14">
        <v>0.159408035156207</v>
      </c>
      <c r="AT14" s="14">
        <v>0.15313778507089601</v>
      </c>
      <c r="AU14" s="14">
        <v>0.163000749612738</v>
      </c>
      <c r="AV14" s="14">
        <v>0.16986241485400499</v>
      </c>
      <c r="AW14" s="14">
        <v>0.184732564319184</v>
      </c>
      <c r="AX14" s="14">
        <v>0.224333898534647</v>
      </c>
      <c r="AY14" s="14">
        <v>0.18833004109464599</v>
      </c>
      <c r="AZ14" s="14">
        <v>0.14079465295927501</v>
      </c>
      <c r="BA14" s="14">
        <v>0.190916980682451</v>
      </c>
      <c r="BB14" s="14"/>
      <c r="BC14" s="14">
        <v>0.20166137351640101</v>
      </c>
      <c r="BD14" s="14">
        <v>0.156825727896369</v>
      </c>
      <c r="BE14" s="14"/>
      <c r="BF14" s="14">
        <v>0.15299462470198</v>
      </c>
      <c r="BG14" s="14">
        <v>0.174490321105886</v>
      </c>
      <c r="BH14" s="14">
        <v>0.17515559868834901</v>
      </c>
      <c r="BI14" s="14">
        <v>0.188634753051244</v>
      </c>
      <c r="BJ14" s="14"/>
      <c r="BK14" s="14">
        <v>0.16292638263595</v>
      </c>
      <c r="BL14" s="14">
        <v>0.17682203102945199</v>
      </c>
      <c r="BM14" s="14">
        <v>0.17482312724197299</v>
      </c>
      <c r="BN14" s="14">
        <v>0.16610191807161301</v>
      </c>
      <c r="BO14" s="14"/>
      <c r="BP14" s="14">
        <v>0.212422078077073</v>
      </c>
      <c r="BQ14" s="14">
        <v>0.15416099462862001</v>
      </c>
      <c r="BR14" s="14">
        <v>9.1396474238375103E-2</v>
      </c>
      <c r="BS14" s="14">
        <v>0.16015242523856699</v>
      </c>
      <c r="BT14" s="14">
        <v>0.18425090061326199</v>
      </c>
    </row>
    <row r="15" spans="2:72" ht="29" x14ac:dyDescent="0.35">
      <c r="B15" s="15" t="s">
        <v>158</v>
      </c>
      <c r="C15" s="14">
        <v>0.15453960186158999</v>
      </c>
      <c r="D15" s="14">
        <v>0.16159723624776501</v>
      </c>
      <c r="E15" s="14">
        <v>0.14834067501043099</v>
      </c>
      <c r="F15" s="14"/>
      <c r="G15" s="14">
        <v>0.179943969470263</v>
      </c>
      <c r="H15" s="14">
        <v>0.140163167696397</v>
      </c>
      <c r="I15" s="14">
        <v>0.14468294672541901</v>
      </c>
      <c r="J15" s="14">
        <v>0.134389682382002</v>
      </c>
      <c r="K15" s="14">
        <v>0.14489466577264601</v>
      </c>
      <c r="L15" s="14">
        <v>0.18025330598733899</v>
      </c>
      <c r="M15" s="14"/>
      <c r="N15" s="14">
        <v>0.16838009474613799</v>
      </c>
      <c r="O15" s="14">
        <v>0.140053823608663</v>
      </c>
      <c r="P15" s="14">
        <v>0.16003133813208401</v>
      </c>
      <c r="Q15" s="14">
        <v>0.15029106489847299</v>
      </c>
      <c r="R15" s="14"/>
      <c r="S15" s="14">
        <v>0.184205416551422</v>
      </c>
      <c r="T15" s="14">
        <v>0.13478478338583999</v>
      </c>
      <c r="U15" s="14">
        <v>0.147244878280713</v>
      </c>
      <c r="V15" s="14">
        <v>0.16219489401662901</v>
      </c>
      <c r="W15" s="14">
        <v>0.181408343547936</v>
      </c>
      <c r="X15" s="14">
        <v>0.15297135819598301</v>
      </c>
      <c r="Y15" s="14">
        <v>0.15046453807260299</v>
      </c>
      <c r="Z15" s="14">
        <v>0.14863007743397499</v>
      </c>
      <c r="AA15" s="14">
        <v>0.15820309444761499</v>
      </c>
      <c r="AB15" s="14">
        <v>0.158610883394006</v>
      </c>
      <c r="AC15" s="14">
        <v>7.9807208882175407E-2</v>
      </c>
      <c r="AD15" s="14">
        <v>0.15793610911582601</v>
      </c>
      <c r="AE15" s="14"/>
      <c r="AF15" s="14">
        <v>0.170280410637658</v>
      </c>
      <c r="AG15" s="14">
        <v>0.15548387020576801</v>
      </c>
      <c r="AH15" s="14">
        <v>0.13857867735579399</v>
      </c>
      <c r="AI15" s="14">
        <v>0.147921402612403</v>
      </c>
      <c r="AJ15" s="14">
        <v>0.144029771520885</v>
      </c>
      <c r="AK15" s="14"/>
      <c r="AL15" s="14">
        <v>0.12099815101870801</v>
      </c>
      <c r="AM15" s="14">
        <v>0.141350730476763</v>
      </c>
      <c r="AN15" s="14">
        <v>0.13692543219256201</v>
      </c>
      <c r="AO15" s="14">
        <v>0.157112730999452</v>
      </c>
      <c r="AP15" s="14">
        <v>0.143406643737509</v>
      </c>
      <c r="AQ15" s="14">
        <v>0.170032308252729</v>
      </c>
      <c r="AR15" s="14">
        <v>0.14865585596470099</v>
      </c>
      <c r="AS15" s="14">
        <v>0.150473201110112</v>
      </c>
      <c r="AT15" s="14">
        <v>0.142357581474129</v>
      </c>
      <c r="AU15" s="14">
        <v>0.16554554915632599</v>
      </c>
      <c r="AV15" s="14">
        <v>0.171723123773562</v>
      </c>
      <c r="AW15" s="14">
        <v>0.161278905406677</v>
      </c>
      <c r="AX15" s="14">
        <v>0.16147591049952301</v>
      </c>
      <c r="AY15" s="14">
        <v>0.189647588886795</v>
      </c>
      <c r="AZ15" s="14">
        <v>0.16259752695701299</v>
      </c>
      <c r="BA15" s="14">
        <v>0.166920532554788</v>
      </c>
      <c r="BB15" s="14"/>
      <c r="BC15" s="14">
        <v>0.165537631935468</v>
      </c>
      <c r="BD15" s="14">
        <v>0.14971983312676901</v>
      </c>
      <c r="BE15" s="14"/>
      <c r="BF15" s="14">
        <v>0.16863221810113699</v>
      </c>
      <c r="BG15" s="14">
        <v>0.15132551618839299</v>
      </c>
      <c r="BH15" s="14">
        <v>0.16089313443681499</v>
      </c>
      <c r="BI15" s="14">
        <v>0.119935643958635</v>
      </c>
      <c r="BJ15" s="14"/>
      <c r="BK15" s="14">
        <v>0.163510357885498</v>
      </c>
      <c r="BL15" s="14">
        <v>0.15054001456122099</v>
      </c>
      <c r="BM15" s="14">
        <v>0.16460789359349401</v>
      </c>
      <c r="BN15" s="14">
        <v>0.13188105032379399</v>
      </c>
      <c r="BO15" s="14"/>
      <c r="BP15" s="14">
        <v>0.16048861222522601</v>
      </c>
      <c r="BQ15" s="14">
        <v>0.15692736800334101</v>
      </c>
      <c r="BR15" s="14">
        <v>0.17752401696631301</v>
      </c>
      <c r="BS15" s="14">
        <v>0.181731312466093</v>
      </c>
      <c r="BT15" s="14">
        <v>0.113543147400803</v>
      </c>
    </row>
    <row r="16" spans="2:72" x14ac:dyDescent="0.35">
      <c r="B16" s="15" t="s">
        <v>159</v>
      </c>
      <c r="C16" s="14">
        <v>0.153778161408889</v>
      </c>
      <c r="D16" s="14">
        <v>0.15840124132458699</v>
      </c>
      <c r="E16" s="14">
        <v>0.148729282896327</v>
      </c>
      <c r="F16" s="14"/>
      <c r="G16" s="14">
        <v>0.130276638132588</v>
      </c>
      <c r="H16" s="14">
        <v>0.13323756196974801</v>
      </c>
      <c r="I16" s="14">
        <v>0.14340299263418099</v>
      </c>
      <c r="J16" s="14">
        <v>0.17971436577538299</v>
      </c>
      <c r="K16" s="14">
        <v>0.176064015359327</v>
      </c>
      <c r="L16" s="14">
        <v>0.158514346403932</v>
      </c>
      <c r="M16" s="14"/>
      <c r="N16" s="14">
        <v>0.12820550036418699</v>
      </c>
      <c r="O16" s="14">
        <v>0.15878631804149401</v>
      </c>
      <c r="P16" s="14">
        <v>0.161716441654082</v>
      </c>
      <c r="Q16" s="14">
        <v>0.16868176056037901</v>
      </c>
      <c r="R16" s="14"/>
      <c r="S16" s="14">
        <v>0.13657147302802999</v>
      </c>
      <c r="T16" s="14">
        <v>0.14920681948164299</v>
      </c>
      <c r="U16" s="14">
        <v>0.14006643966841001</v>
      </c>
      <c r="V16" s="14">
        <v>0.15891085944376401</v>
      </c>
      <c r="W16" s="14">
        <v>0.16581140642302999</v>
      </c>
      <c r="X16" s="14">
        <v>0.176494572432387</v>
      </c>
      <c r="Y16" s="14">
        <v>0.151870958671627</v>
      </c>
      <c r="Z16" s="14">
        <v>0.16382402620806599</v>
      </c>
      <c r="AA16" s="14">
        <v>0.16751970961327001</v>
      </c>
      <c r="AB16" s="14">
        <v>0.14202273310603</v>
      </c>
      <c r="AC16" s="14">
        <v>0.15730157104977999</v>
      </c>
      <c r="AD16" s="14">
        <v>0.14956952637945001</v>
      </c>
      <c r="AE16" s="14"/>
      <c r="AF16" s="14">
        <v>0.16798140065032299</v>
      </c>
      <c r="AG16" s="14">
        <v>0.169386190563066</v>
      </c>
      <c r="AH16" s="14">
        <v>0.138958960574773</v>
      </c>
      <c r="AI16" s="14">
        <v>0.13284302075267801</v>
      </c>
      <c r="AJ16" s="14">
        <v>0.10601410028823</v>
      </c>
      <c r="AK16" s="14"/>
      <c r="AL16" s="14">
        <v>0.12467619387661499</v>
      </c>
      <c r="AM16" s="14">
        <v>0.13722850256189201</v>
      </c>
      <c r="AN16" s="14">
        <v>0.181981042484338</v>
      </c>
      <c r="AO16" s="14">
        <v>0.18625541434512599</v>
      </c>
      <c r="AP16" s="14">
        <v>0.171788600549448</v>
      </c>
      <c r="AQ16" s="14">
        <v>0.15130527302152499</v>
      </c>
      <c r="AR16" s="14">
        <v>0.152344258093707</v>
      </c>
      <c r="AS16" s="14">
        <v>0.16167526071345401</v>
      </c>
      <c r="AT16" s="14">
        <v>0.157741963117425</v>
      </c>
      <c r="AU16" s="14">
        <v>0.13806720606810499</v>
      </c>
      <c r="AV16" s="14">
        <v>0.14114827655915099</v>
      </c>
      <c r="AW16" s="14">
        <v>0.14929260966052099</v>
      </c>
      <c r="AX16" s="14">
        <v>0.13627927107796001</v>
      </c>
      <c r="AY16" s="14">
        <v>0.14480336548914299</v>
      </c>
      <c r="AZ16" s="14">
        <v>0.16523627274685501</v>
      </c>
      <c r="BA16" s="14">
        <v>0.11819632333603999</v>
      </c>
      <c r="BB16" s="14"/>
      <c r="BC16" s="14">
        <v>0.13125268150271099</v>
      </c>
      <c r="BD16" s="14">
        <v>0.16364971141005699</v>
      </c>
      <c r="BE16" s="14"/>
      <c r="BF16" s="14">
        <v>0.15468226775951199</v>
      </c>
      <c r="BG16" s="14">
        <v>0.16014841277960101</v>
      </c>
      <c r="BH16" s="14">
        <v>0.15265938595873699</v>
      </c>
      <c r="BI16" s="14">
        <v>0.13774342880507301</v>
      </c>
      <c r="BJ16" s="14"/>
      <c r="BK16" s="14">
        <v>0.14106395525874699</v>
      </c>
      <c r="BL16" s="14">
        <v>0.151035120124863</v>
      </c>
      <c r="BM16" s="14">
        <v>0.15917990869670001</v>
      </c>
      <c r="BN16" s="14">
        <v>0.16099079497806201</v>
      </c>
      <c r="BO16" s="14"/>
      <c r="BP16" s="14">
        <v>0.149997284687264</v>
      </c>
      <c r="BQ16" s="14">
        <v>0.17227557025604801</v>
      </c>
      <c r="BR16" s="14">
        <v>0.17263687959829699</v>
      </c>
      <c r="BS16" s="14">
        <v>0.116505730152676</v>
      </c>
      <c r="BT16" s="14">
        <v>0.173364467011666</v>
      </c>
    </row>
    <row r="17" spans="2:72" x14ac:dyDescent="0.35">
      <c r="B17" s="15" t="s">
        <v>160</v>
      </c>
      <c r="C17" s="14">
        <v>0.130023170973633</v>
      </c>
      <c r="D17" s="14">
        <v>0.15555346636680301</v>
      </c>
      <c r="E17" s="14">
        <v>0.1054562922863</v>
      </c>
      <c r="F17" s="14"/>
      <c r="G17" s="14">
        <v>0.11853047694586</v>
      </c>
      <c r="H17" s="14">
        <v>0.15056027815520701</v>
      </c>
      <c r="I17" s="14">
        <v>0.14772694985081999</v>
      </c>
      <c r="J17" s="14">
        <v>0.13574211998719299</v>
      </c>
      <c r="K17" s="14">
        <v>0.122604799908309</v>
      </c>
      <c r="L17" s="14">
        <v>0.10684349018862201</v>
      </c>
      <c r="M17" s="14"/>
      <c r="N17" s="14">
        <v>0.195323762372514</v>
      </c>
      <c r="O17" s="14">
        <v>0.15246766841604101</v>
      </c>
      <c r="P17" s="14">
        <v>8.6410651948255701E-2</v>
      </c>
      <c r="Q17" s="14">
        <v>7.5505151251043706E-2</v>
      </c>
      <c r="R17" s="14"/>
      <c r="S17" s="14">
        <v>0.136485332844094</v>
      </c>
      <c r="T17" s="14">
        <v>0.11652108265665299</v>
      </c>
      <c r="U17" s="14">
        <v>0.13300053737595599</v>
      </c>
      <c r="V17" s="14">
        <v>0.11282282273322</v>
      </c>
      <c r="W17" s="14">
        <v>0.13377351124612699</v>
      </c>
      <c r="X17" s="14">
        <v>0.14596581455990701</v>
      </c>
      <c r="Y17" s="14">
        <v>0.13230568339072499</v>
      </c>
      <c r="Z17" s="14">
        <v>0.15518809056959401</v>
      </c>
      <c r="AA17" s="14">
        <v>0.13137797999127901</v>
      </c>
      <c r="AB17" s="14">
        <v>0.11506838034908499</v>
      </c>
      <c r="AC17" s="14">
        <v>0.13414862071502201</v>
      </c>
      <c r="AD17" s="14">
        <v>0.138870690577477</v>
      </c>
      <c r="AE17" s="14"/>
      <c r="AF17" s="14">
        <v>8.2120656869784495E-2</v>
      </c>
      <c r="AG17" s="14">
        <v>0.1195994375673</v>
      </c>
      <c r="AH17" s="14">
        <v>0.16350463334649801</v>
      </c>
      <c r="AI17" s="14">
        <v>0.18407544355663699</v>
      </c>
      <c r="AJ17" s="14">
        <v>0.24641718902900001</v>
      </c>
      <c r="AK17" s="14"/>
      <c r="AL17" s="14">
        <v>0.118454363535374</v>
      </c>
      <c r="AM17" s="14">
        <v>8.5765648250866605E-2</v>
      </c>
      <c r="AN17" s="14">
        <v>5.7836355477214503E-2</v>
      </c>
      <c r="AO17" s="14">
        <v>7.2687586638473106E-2</v>
      </c>
      <c r="AP17" s="14">
        <v>0.111241245217824</v>
      </c>
      <c r="AQ17" s="14">
        <v>0.12327454570629</v>
      </c>
      <c r="AR17" s="14">
        <v>0.101616223785314</v>
      </c>
      <c r="AS17" s="14">
        <v>0.14385243166005701</v>
      </c>
      <c r="AT17" s="14">
        <v>0.121545981274239</v>
      </c>
      <c r="AU17" s="14">
        <v>0.14612895501908399</v>
      </c>
      <c r="AV17" s="14">
        <v>0.149086025945282</v>
      </c>
      <c r="AW17" s="14">
        <v>0.171551558324023</v>
      </c>
      <c r="AX17" s="14">
        <v>0.18445941781137801</v>
      </c>
      <c r="AY17" s="14">
        <v>0.199614927830844</v>
      </c>
      <c r="AZ17" s="14">
        <v>0.16507707754832901</v>
      </c>
      <c r="BA17" s="14">
        <v>0.23077279983226801</v>
      </c>
      <c r="BB17" s="14"/>
      <c r="BC17" s="14">
        <v>0.146292923216885</v>
      </c>
      <c r="BD17" s="14">
        <v>0.122893126533077</v>
      </c>
      <c r="BE17" s="14"/>
      <c r="BF17" s="14">
        <v>0.17446730530996299</v>
      </c>
      <c r="BG17" s="14">
        <v>0.127961425228901</v>
      </c>
      <c r="BH17" s="14">
        <v>0.106379172919069</v>
      </c>
      <c r="BI17" s="14">
        <v>8.6419051733321803E-2</v>
      </c>
      <c r="BJ17" s="14"/>
      <c r="BK17" s="14">
        <v>0.18257089943110499</v>
      </c>
      <c r="BL17" s="14">
        <v>0.175668672041256</v>
      </c>
      <c r="BM17" s="14">
        <v>0.105863939178047</v>
      </c>
      <c r="BN17" s="14">
        <v>7.37477033444673E-2</v>
      </c>
      <c r="BO17" s="14"/>
      <c r="BP17" s="14">
        <v>0.13435441077033999</v>
      </c>
      <c r="BQ17" s="14">
        <v>0.141743512139655</v>
      </c>
      <c r="BR17" s="14">
        <v>0.105198967098194</v>
      </c>
      <c r="BS17" s="14">
        <v>0.17301709864978901</v>
      </c>
      <c r="BT17" s="14">
        <v>8.8336808950948503E-2</v>
      </c>
    </row>
    <row r="18" spans="2:72" x14ac:dyDescent="0.35">
      <c r="B18" s="15" t="s">
        <v>161</v>
      </c>
      <c r="C18" s="14">
        <v>0.12768239499880801</v>
      </c>
      <c r="D18" s="14">
        <v>0.1355291905156</v>
      </c>
      <c r="E18" s="14">
        <v>0.120100628640331</v>
      </c>
      <c r="F18" s="14"/>
      <c r="G18" s="14">
        <v>0.10788023866850199</v>
      </c>
      <c r="H18" s="14">
        <v>0.16953648816207001</v>
      </c>
      <c r="I18" s="14">
        <v>0.13300596473915499</v>
      </c>
      <c r="J18" s="14">
        <v>0.13480207392853899</v>
      </c>
      <c r="K18" s="14">
        <v>0.128911588717395</v>
      </c>
      <c r="L18" s="14">
        <v>9.5815859252650695E-2</v>
      </c>
      <c r="M18" s="14"/>
      <c r="N18" s="14">
        <v>0.16588609569001</v>
      </c>
      <c r="O18" s="14">
        <v>0.14353451990065899</v>
      </c>
      <c r="P18" s="14">
        <v>9.7745548423965101E-2</v>
      </c>
      <c r="Q18" s="14">
        <v>9.6696312176637406E-2</v>
      </c>
      <c r="R18" s="14"/>
      <c r="S18" s="14">
        <v>0.14771041462371901</v>
      </c>
      <c r="T18" s="14">
        <v>0.135668030536432</v>
      </c>
      <c r="U18" s="14">
        <v>0.116964901241664</v>
      </c>
      <c r="V18" s="14">
        <v>0.11683000104869901</v>
      </c>
      <c r="W18" s="14">
        <v>0.101219393772867</v>
      </c>
      <c r="X18" s="14">
        <v>0.12851932411077199</v>
      </c>
      <c r="Y18" s="14">
        <v>0.13748278324562499</v>
      </c>
      <c r="Z18" s="14">
        <v>0.12517552480421401</v>
      </c>
      <c r="AA18" s="14">
        <v>0.10451210155610099</v>
      </c>
      <c r="AB18" s="14">
        <v>0.12687606317915001</v>
      </c>
      <c r="AC18" s="14">
        <v>0.141369360452617</v>
      </c>
      <c r="AD18" s="14">
        <v>0.161767438542052</v>
      </c>
      <c r="AE18" s="14"/>
      <c r="AF18" s="14">
        <v>9.0289565360738205E-2</v>
      </c>
      <c r="AG18" s="14">
        <v>0.11006569369192</v>
      </c>
      <c r="AH18" s="14">
        <v>0.15745407049664201</v>
      </c>
      <c r="AI18" s="14">
        <v>0.18714755644960501</v>
      </c>
      <c r="AJ18" s="14">
        <v>0.17663687945295301</v>
      </c>
      <c r="AK18" s="14"/>
      <c r="AL18" s="14">
        <v>5.0358726514860001E-2</v>
      </c>
      <c r="AM18" s="14">
        <v>0.10101455410898599</v>
      </c>
      <c r="AN18" s="14">
        <v>0.114442652195855</v>
      </c>
      <c r="AO18" s="14">
        <v>8.8871666598031002E-2</v>
      </c>
      <c r="AP18" s="14">
        <v>0.103799529451002</v>
      </c>
      <c r="AQ18" s="14">
        <v>0.119742070001968</v>
      </c>
      <c r="AR18" s="14">
        <v>0.121600306093468</v>
      </c>
      <c r="AS18" s="14">
        <v>0.120362684873658</v>
      </c>
      <c r="AT18" s="14">
        <v>0.12249854660918499</v>
      </c>
      <c r="AU18" s="14">
        <v>0.12399677110007901</v>
      </c>
      <c r="AV18" s="14">
        <v>0.13094946300431901</v>
      </c>
      <c r="AW18" s="14">
        <v>0.19344894189956699</v>
      </c>
      <c r="AX18" s="14">
        <v>0.16291518188076401</v>
      </c>
      <c r="AY18" s="14">
        <v>0.115523636127715</v>
      </c>
      <c r="AZ18" s="14">
        <v>0.15957316076803499</v>
      </c>
      <c r="BA18" s="14">
        <v>0.20169007709166401</v>
      </c>
      <c r="BB18" s="14"/>
      <c r="BC18" s="14">
        <v>0.15754892869454901</v>
      </c>
      <c r="BD18" s="14">
        <v>0.11459370690128</v>
      </c>
      <c r="BE18" s="14"/>
      <c r="BF18" s="14">
        <v>0.14036343861511</v>
      </c>
      <c r="BG18" s="14">
        <v>0.13907364082391599</v>
      </c>
      <c r="BH18" s="14">
        <v>0.114542861893694</v>
      </c>
      <c r="BI18" s="14">
        <v>9.7204900885898393E-2</v>
      </c>
      <c r="BJ18" s="14"/>
      <c r="BK18" s="14">
        <v>0.145290824845415</v>
      </c>
      <c r="BL18" s="14">
        <v>0.153394055309794</v>
      </c>
      <c r="BM18" s="14">
        <v>0.12976263440909899</v>
      </c>
      <c r="BN18" s="14">
        <v>8.3263065993934599E-2</v>
      </c>
      <c r="BO18" s="14"/>
      <c r="BP18" s="14">
        <v>0.13695839024179801</v>
      </c>
      <c r="BQ18" s="14">
        <v>0.128088311218157</v>
      </c>
      <c r="BR18" s="14">
        <v>9.3687341982317998E-2</v>
      </c>
      <c r="BS18" s="14">
        <v>0.16815429292026299</v>
      </c>
      <c r="BT18" s="14">
        <v>9.4547850031788505E-2</v>
      </c>
    </row>
    <row r="19" spans="2:72" x14ac:dyDescent="0.35">
      <c r="B19" s="15" t="s">
        <v>162</v>
      </c>
      <c r="C19" s="14">
        <v>0.124152745528606</v>
      </c>
      <c r="D19" s="14">
        <v>0.15389233230060401</v>
      </c>
      <c r="E19" s="14">
        <v>9.4928416579115896E-2</v>
      </c>
      <c r="F19" s="14"/>
      <c r="G19" s="14">
        <v>0.12903463782631</v>
      </c>
      <c r="H19" s="14">
        <v>0.117760218306181</v>
      </c>
      <c r="I19" s="14">
        <v>0.114843773815585</v>
      </c>
      <c r="J19" s="14">
        <v>0.12783443443839501</v>
      </c>
      <c r="K19" s="14">
        <v>0.117077125977762</v>
      </c>
      <c r="L19" s="14">
        <v>0.135457744256962</v>
      </c>
      <c r="M19" s="14"/>
      <c r="N19" s="14">
        <v>0.115305996931025</v>
      </c>
      <c r="O19" s="14">
        <v>0.109134737812531</v>
      </c>
      <c r="P19" s="14">
        <v>0.152384588765379</v>
      </c>
      <c r="Q19" s="14">
        <v>0.12640654582672001</v>
      </c>
      <c r="R19" s="14"/>
      <c r="S19" s="14">
        <v>0.112901008772772</v>
      </c>
      <c r="T19" s="14">
        <v>0.13025140081752101</v>
      </c>
      <c r="U19" s="14">
        <v>0.11552795212091201</v>
      </c>
      <c r="V19" s="14">
        <v>0.12539190139941001</v>
      </c>
      <c r="W19" s="14">
        <v>0.137002619770139</v>
      </c>
      <c r="X19" s="14">
        <v>0.11849361268851601</v>
      </c>
      <c r="Y19" s="14">
        <v>0.12724357037474501</v>
      </c>
      <c r="Z19" s="14">
        <v>0.124590939792591</v>
      </c>
      <c r="AA19" s="14">
        <v>0.117524975943073</v>
      </c>
      <c r="AB19" s="14">
        <v>0.133204048055382</v>
      </c>
      <c r="AC19" s="14">
        <v>0.140986602946681</v>
      </c>
      <c r="AD19" s="14">
        <v>0.116774938571269</v>
      </c>
      <c r="AE19" s="14"/>
      <c r="AF19" s="14">
        <v>0.14518399942751101</v>
      </c>
      <c r="AG19" s="14">
        <v>0.13839962670983799</v>
      </c>
      <c r="AH19" s="14">
        <v>0.10060268118184899</v>
      </c>
      <c r="AI19" s="14">
        <v>8.6602272451869397E-2</v>
      </c>
      <c r="AJ19" s="14">
        <v>0.12807405678382799</v>
      </c>
      <c r="AK19" s="14"/>
      <c r="AL19" s="14">
        <v>9.8615686806887898E-2</v>
      </c>
      <c r="AM19" s="14">
        <v>0.15245513935972799</v>
      </c>
      <c r="AN19" s="14">
        <v>0.109479031471076</v>
      </c>
      <c r="AO19" s="14">
        <v>0.112750502021423</v>
      </c>
      <c r="AP19" s="14">
        <v>0.12892226665491299</v>
      </c>
      <c r="AQ19" s="14">
        <v>0.113749036952766</v>
      </c>
      <c r="AR19" s="14">
        <v>0.12850137826154301</v>
      </c>
      <c r="AS19" s="14">
        <v>0.13857324045484401</v>
      </c>
      <c r="AT19" s="14">
        <v>0.14460451756387899</v>
      </c>
      <c r="AU19" s="14">
        <v>0.138559747171589</v>
      </c>
      <c r="AV19" s="14">
        <v>0.134152437315538</v>
      </c>
      <c r="AW19" s="14">
        <v>0.107569359150678</v>
      </c>
      <c r="AX19" s="14">
        <v>0.112204142266784</v>
      </c>
      <c r="AY19" s="14">
        <v>0.12873323433757999</v>
      </c>
      <c r="AZ19" s="14">
        <v>0.130275769292167</v>
      </c>
      <c r="BA19" s="14">
        <v>0.13127167747299401</v>
      </c>
      <c r="BB19" s="14"/>
      <c r="BC19" s="14">
        <v>0.13440726567945799</v>
      </c>
      <c r="BD19" s="14">
        <v>0.119658812044004</v>
      </c>
      <c r="BE19" s="14"/>
      <c r="BF19" s="14">
        <v>0.13108375393834601</v>
      </c>
      <c r="BG19" s="14">
        <v>0.13062389654745299</v>
      </c>
      <c r="BH19" s="14">
        <v>0.12612523414048199</v>
      </c>
      <c r="BI19" s="14">
        <v>8.8805989673207505E-2</v>
      </c>
      <c r="BJ19" s="14"/>
      <c r="BK19" s="14">
        <v>0.14038176759211601</v>
      </c>
      <c r="BL19" s="14">
        <v>0.130216147640908</v>
      </c>
      <c r="BM19" s="14">
        <v>0.13067587235606201</v>
      </c>
      <c r="BN19" s="14">
        <v>9.0833838398581501E-2</v>
      </c>
      <c r="BO19" s="14"/>
      <c r="BP19" s="14">
        <v>0.11242230043398101</v>
      </c>
      <c r="BQ19" s="14">
        <v>0.13481320085630599</v>
      </c>
      <c r="BR19" s="14">
        <v>0.14546018526523399</v>
      </c>
      <c r="BS19" s="14">
        <v>0.15148237210722201</v>
      </c>
      <c r="BT19" s="14">
        <v>9.3968161680273804E-2</v>
      </c>
    </row>
    <row r="20" spans="2:72" x14ac:dyDescent="0.35">
      <c r="B20" s="15" t="s">
        <v>163</v>
      </c>
      <c r="C20" s="14">
        <v>0.105441699206237</v>
      </c>
      <c r="D20" s="14">
        <v>8.7511660977907593E-2</v>
      </c>
      <c r="E20" s="14">
        <v>0.122647725891573</v>
      </c>
      <c r="F20" s="14"/>
      <c r="G20" s="14">
        <v>8.0523425919882E-2</v>
      </c>
      <c r="H20" s="14">
        <v>8.3342822224742499E-2</v>
      </c>
      <c r="I20" s="14">
        <v>0.101302445827503</v>
      </c>
      <c r="J20" s="14">
        <v>9.5084223120809802E-2</v>
      </c>
      <c r="K20" s="14">
        <v>0.12474551324845599</v>
      </c>
      <c r="L20" s="14">
        <v>0.138757067862984</v>
      </c>
      <c r="M20" s="14"/>
      <c r="N20" s="14">
        <v>9.93568841082762E-2</v>
      </c>
      <c r="O20" s="14">
        <v>0.116471433293018</v>
      </c>
      <c r="P20" s="14">
        <v>0.10031679063803201</v>
      </c>
      <c r="Q20" s="14">
        <v>0.10465771175296699</v>
      </c>
      <c r="R20" s="14"/>
      <c r="S20" s="14">
        <v>9.9461932215159005E-2</v>
      </c>
      <c r="T20" s="14">
        <v>0.116505680824925</v>
      </c>
      <c r="U20" s="14">
        <v>0.10538359590334</v>
      </c>
      <c r="V20" s="14">
        <v>0.10532587121</v>
      </c>
      <c r="W20" s="14">
        <v>8.5995813233094395E-2</v>
      </c>
      <c r="X20" s="14">
        <v>0.11709117361475201</v>
      </c>
      <c r="Y20" s="14">
        <v>0.102536037169161</v>
      </c>
      <c r="Z20" s="14">
        <v>8.3995365117040102E-2</v>
      </c>
      <c r="AA20" s="14">
        <v>0.10604278017596</v>
      </c>
      <c r="AB20" s="14">
        <v>0.11400034835831301</v>
      </c>
      <c r="AC20" s="14">
        <v>0.105414979984635</v>
      </c>
      <c r="AD20" s="14">
        <v>0.104797741224485</v>
      </c>
      <c r="AE20" s="14"/>
      <c r="AF20" s="14">
        <v>0.112039323821435</v>
      </c>
      <c r="AG20" s="14">
        <v>0.103280817938997</v>
      </c>
      <c r="AH20" s="14">
        <v>9.5232890976776396E-2</v>
      </c>
      <c r="AI20" s="14">
        <v>0.122197927913063</v>
      </c>
      <c r="AJ20" s="14">
        <v>9.2035945408204103E-2</v>
      </c>
      <c r="AK20" s="14"/>
      <c r="AL20" s="14">
        <v>8.4243636618408099E-2</v>
      </c>
      <c r="AM20" s="14">
        <v>0.132695496984818</v>
      </c>
      <c r="AN20" s="14">
        <v>0.115951730095817</v>
      </c>
      <c r="AO20" s="14">
        <v>0.105881022250219</v>
      </c>
      <c r="AP20" s="14">
        <v>0.11617434244483101</v>
      </c>
      <c r="AQ20" s="14">
        <v>0.10849170940335801</v>
      </c>
      <c r="AR20" s="14">
        <v>0.108428320782454</v>
      </c>
      <c r="AS20" s="14">
        <v>9.0896816630318997E-2</v>
      </c>
      <c r="AT20" s="14">
        <v>0.13501990733390101</v>
      </c>
      <c r="AU20" s="14">
        <v>0.10414528976291</v>
      </c>
      <c r="AV20" s="14">
        <v>0.121088754439745</v>
      </c>
      <c r="AW20" s="14">
        <v>7.6523966021655607E-2</v>
      </c>
      <c r="AX20" s="14">
        <v>8.3948492319260395E-2</v>
      </c>
      <c r="AY20" s="14">
        <v>7.7813828534504595E-2</v>
      </c>
      <c r="AZ20" s="14">
        <v>0.118716735383945</v>
      </c>
      <c r="BA20" s="14">
        <v>6.9235597313765301E-2</v>
      </c>
      <c r="BB20" s="14"/>
      <c r="BC20" s="14">
        <v>8.6537209071816307E-2</v>
      </c>
      <c r="BD20" s="14">
        <v>0.113726389272145</v>
      </c>
      <c r="BE20" s="14"/>
      <c r="BF20" s="14">
        <v>9.2616395351732106E-2</v>
      </c>
      <c r="BG20" s="14">
        <v>0.109576248970379</v>
      </c>
      <c r="BH20" s="14">
        <v>0.108764934411391</v>
      </c>
      <c r="BI20" s="14">
        <v>0.115873529106962</v>
      </c>
      <c r="BJ20" s="14"/>
      <c r="BK20" s="14">
        <v>0.100489257058612</v>
      </c>
      <c r="BL20" s="14">
        <v>9.1829273228012903E-2</v>
      </c>
      <c r="BM20" s="14">
        <v>0.106877846290757</v>
      </c>
      <c r="BN20" s="14">
        <v>0.120113327064922</v>
      </c>
      <c r="BO20" s="14"/>
      <c r="BP20" s="14">
        <v>0.104881616133835</v>
      </c>
      <c r="BQ20" s="14">
        <v>0.10890667969625301</v>
      </c>
      <c r="BR20" s="14">
        <v>0.12765461731279601</v>
      </c>
      <c r="BS20" s="14">
        <v>8.9804079339324605E-2</v>
      </c>
      <c r="BT20" s="14">
        <v>0.109887084806654</v>
      </c>
    </row>
    <row r="21" spans="2:72" x14ac:dyDescent="0.35">
      <c r="B21" s="15" t="s">
        <v>102</v>
      </c>
      <c r="C21" s="14">
        <v>7.4850116299683203E-2</v>
      </c>
      <c r="D21" s="14">
        <v>5.60742703455539E-2</v>
      </c>
      <c r="E21" s="14">
        <v>9.3500663268739001E-2</v>
      </c>
      <c r="F21" s="14"/>
      <c r="G21" s="14">
        <v>2.91554230587402E-2</v>
      </c>
      <c r="H21" s="14">
        <v>3.0024365208806799E-2</v>
      </c>
      <c r="I21" s="14">
        <v>5.26269429047646E-2</v>
      </c>
      <c r="J21" s="14">
        <v>6.95658280820763E-2</v>
      </c>
      <c r="K21" s="14">
        <v>0.10768575403008999</v>
      </c>
      <c r="L21" s="14">
        <v>0.14195425819979501</v>
      </c>
      <c r="M21" s="14"/>
      <c r="N21" s="14">
        <v>2.7192236568246399E-2</v>
      </c>
      <c r="O21" s="14">
        <v>6.4865852848223493E-2</v>
      </c>
      <c r="P21" s="14">
        <v>6.3398164068805593E-2</v>
      </c>
      <c r="Q21" s="14">
        <v>0.14438124651852799</v>
      </c>
      <c r="R21" s="14"/>
      <c r="S21" s="14">
        <v>4.4226936124374901E-2</v>
      </c>
      <c r="T21" s="14">
        <v>6.5922316400031003E-2</v>
      </c>
      <c r="U21" s="14">
        <v>8.8517429528480601E-2</v>
      </c>
      <c r="V21" s="14">
        <v>7.6729605267256404E-2</v>
      </c>
      <c r="W21" s="14">
        <v>8.2839381518866703E-2</v>
      </c>
      <c r="X21" s="14">
        <v>7.9838025728127399E-2</v>
      </c>
      <c r="Y21" s="14">
        <v>9.2213922847146204E-2</v>
      </c>
      <c r="Z21" s="14">
        <v>7.9573660596924098E-2</v>
      </c>
      <c r="AA21" s="14">
        <v>7.6811136610828598E-2</v>
      </c>
      <c r="AB21" s="14">
        <v>9.0863601064107499E-2</v>
      </c>
      <c r="AC21" s="14">
        <v>7.7522161647153295E-2</v>
      </c>
      <c r="AD21" s="14">
        <v>6.8431053402670305E-2</v>
      </c>
      <c r="AE21" s="14"/>
      <c r="AF21" s="14">
        <v>0.13457184007699399</v>
      </c>
      <c r="AG21" s="14">
        <v>6.6040831078201107E-2</v>
      </c>
      <c r="AH21" s="14">
        <v>3.7879499198531598E-2</v>
      </c>
      <c r="AI21" s="14">
        <v>1.9449997304004901E-2</v>
      </c>
      <c r="AJ21" s="14">
        <v>5.0228748739662302E-3</v>
      </c>
      <c r="AK21" s="14"/>
      <c r="AL21" s="14">
        <v>0.17397732567305199</v>
      </c>
      <c r="AM21" s="14">
        <v>0.159833548327938</v>
      </c>
      <c r="AN21" s="14">
        <v>0.13767585756481601</v>
      </c>
      <c r="AO21" s="14">
        <v>0.141117950873411</v>
      </c>
      <c r="AP21" s="14">
        <v>7.7003251709306095E-2</v>
      </c>
      <c r="AQ21" s="14">
        <v>7.8593555919766203E-2</v>
      </c>
      <c r="AR21" s="14">
        <v>6.3528123196842895E-2</v>
      </c>
      <c r="AS21" s="14">
        <v>8.1043069289497394E-2</v>
      </c>
      <c r="AT21" s="14">
        <v>5.8344806486794701E-2</v>
      </c>
      <c r="AU21" s="14">
        <v>6.3109112180179602E-2</v>
      </c>
      <c r="AV21" s="14">
        <v>2.5612591150259701E-2</v>
      </c>
      <c r="AW21" s="14">
        <v>4.0845726898994801E-2</v>
      </c>
      <c r="AX21" s="14">
        <v>2.3557438077514099E-2</v>
      </c>
      <c r="AY21" s="14">
        <v>1.9969383743649E-2</v>
      </c>
      <c r="AZ21" s="14">
        <v>3.2548556015471998E-2</v>
      </c>
      <c r="BA21" s="14">
        <v>3.7264049077384001E-3</v>
      </c>
      <c r="BB21" s="14"/>
      <c r="BC21" s="14">
        <v>3.00667047261962E-2</v>
      </c>
      <c r="BD21" s="14">
        <v>9.4475966155575894E-2</v>
      </c>
      <c r="BE21" s="14"/>
      <c r="BF21" s="14">
        <v>5.3140323574504003E-2</v>
      </c>
      <c r="BG21" s="14">
        <v>6.7808153688795794E-2</v>
      </c>
      <c r="BH21" s="14">
        <v>7.4505700388560595E-2</v>
      </c>
      <c r="BI21" s="14">
        <v>0.14021137333280001</v>
      </c>
      <c r="BJ21" s="14"/>
      <c r="BK21" s="14">
        <v>4.36725454838214E-2</v>
      </c>
      <c r="BL21" s="14">
        <v>4.7305542305121399E-2</v>
      </c>
      <c r="BM21" s="14">
        <v>6.5390157806484106E-2</v>
      </c>
      <c r="BN21" s="14">
        <v>0.14749290788452801</v>
      </c>
      <c r="BO21" s="14"/>
      <c r="BP21" s="14">
        <v>2.15190890636217E-2</v>
      </c>
      <c r="BQ21" s="14">
        <v>8.0447320267688999E-2</v>
      </c>
      <c r="BR21" s="14">
        <v>0.15161831064946399</v>
      </c>
      <c r="BS21" s="14">
        <v>2.0016124697424E-2</v>
      </c>
      <c r="BT21" s="14">
        <v>0.13956852637217801</v>
      </c>
    </row>
    <row r="22" spans="2:72" x14ac:dyDescent="0.35">
      <c r="B22" s="15" t="s">
        <v>164</v>
      </c>
      <c r="C22" s="14">
        <v>6.86394446443193E-2</v>
      </c>
      <c r="D22" s="14">
        <v>9.1407520030438297E-2</v>
      </c>
      <c r="E22" s="14">
        <v>4.6731531073448601E-2</v>
      </c>
      <c r="F22" s="14"/>
      <c r="G22" s="14">
        <v>7.2720369298000298E-2</v>
      </c>
      <c r="H22" s="14">
        <v>6.9846574511284704E-2</v>
      </c>
      <c r="I22" s="14">
        <v>6.25151205971788E-2</v>
      </c>
      <c r="J22" s="14">
        <v>8.0267249927812104E-2</v>
      </c>
      <c r="K22" s="14">
        <v>7.5782606246777004E-2</v>
      </c>
      <c r="L22" s="14">
        <v>5.5716889856427899E-2</v>
      </c>
      <c r="M22" s="14"/>
      <c r="N22" s="14">
        <v>4.9994603789799197E-2</v>
      </c>
      <c r="O22" s="14">
        <v>4.7542948631284797E-2</v>
      </c>
      <c r="P22" s="14">
        <v>0.12462672239202401</v>
      </c>
      <c r="Q22" s="14">
        <v>6.2507834851451699E-2</v>
      </c>
      <c r="R22" s="14"/>
      <c r="S22" s="14">
        <v>8.3135255960756299E-2</v>
      </c>
      <c r="T22" s="14">
        <v>6.7582938902358503E-2</v>
      </c>
      <c r="U22" s="14">
        <v>7.3754641224188899E-2</v>
      </c>
      <c r="V22" s="14">
        <v>4.6199680081857701E-2</v>
      </c>
      <c r="W22" s="14">
        <v>7.4759169269723993E-2</v>
      </c>
      <c r="X22" s="14">
        <v>6.4652924719486096E-2</v>
      </c>
      <c r="Y22" s="14">
        <v>6.4547618241980395E-2</v>
      </c>
      <c r="Z22" s="14">
        <v>6.1500663286004301E-2</v>
      </c>
      <c r="AA22" s="14">
        <v>5.87305662679505E-2</v>
      </c>
      <c r="AB22" s="14">
        <v>7.3436199111232198E-2</v>
      </c>
      <c r="AC22" s="14">
        <v>8.0708882824730599E-2</v>
      </c>
      <c r="AD22" s="14">
        <v>7.9227738328872602E-2</v>
      </c>
      <c r="AE22" s="14"/>
      <c r="AF22" s="14">
        <v>7.8001732192835599E-2</v>
      </c>
      <c r="AG22" s="14">
        <v>7.1448118783279196E-2</v>
      </c>
      <c r="AH22" s="14">
        <v>6.0995574343745099E-2</v>
      </c>
      <c r="AI22" s="14">
        <v>4.91029402858549E-2</v>
      </c>
      <c r="AJ22" s="14">
        <v>4.3926524134947603E-2</v>
      </c>
      <c r="AK22" s="14"/>
      <c r="AL22" s="14">
        <v>3.66501282177433E-2</v>
      </c>
      <c r="AM22" s="14">
        <v>8.5938678158561904E-2</v>
      </c>
      <c r="AN22" s="14">
        <v>7.3242675152846506E-2</v>
      </c>
      <c r="AO22" s="14">
        <v>6.5641329002488202E-2</v>
      </c>
      <c r="AP22" s="14">
        <v>5.8335140370037002E-2</v>
      </c>
      <c r="AQ22" s="14">
        <v>6.2184922396943197E-2</v>
      </c>
      <c r="AR22" s="14">
        <v>9.8349445772179106E-2</v>
      </c>
      <c r="AS22" s="14">
        <v>7.1873014208984606E-2</v>
      </c>
      <c r="AT22" s="14">
        <v>8.8517301818783298E-2</v>
      </c>
      <c r="AU22" s="14">
        <v>5.3775034281798598E-2</v>
      </c>
      <c r="AV22" s="14">
        <v>7.1512250336060498E-2</v>
      </c>
      <c r="AW22" s="14">
        <v>6.6154530338796494E-2</v>
      </c>
      <c r="AX22" s="14">
        <v>5.4265841038696298E-2</v>
      </c>
      <c r="AY22" s="14">
        <v>5.9853726410592598E-2</v>
      </c>
      <c r="AZ22" s="14">
        <v>6.3414072516856407E-2</v>
      </c>
      <c r="BA22" s="14">
        <v>5.9990792428341398E-2</v>
      </c>
      <c r="BB22" s="14"/>
      <c r="BC22" s="14">
        <v>7.4701489607166202E-2</v>
      </c>
      <c r="BD22" s="14">
        <v>6.5982818449924194E-2</v>
      </c>
      <c r="BE22" s="14"/>
      <c r="BF22" s="14">
        <v>6.01852486140875E-2</v>
      </c>
      <c r="BG22" s="14">
        <v>7.0563480588333005E-2</v>
      </c>
      <c r="BH22" s="14">
        <v>7.16597092659811E-2</v>
      </c>
      <c r="BI22" s="14">
        <v>7.59293418995515E-2</v>
      </c>
      <c r="BJ22" s="14"/>
      <c r="BK22" s="14">
        <v>6.5365468610660601E-2</v>
      </c>
      <c r="BL22" s="14">
        <v>5.65033964245059E-2</v>
      </c>
      <c r="BM22" s="14">
        <v>7.3942080954554706E-2</v>
      </c>
      <c r="BN22" s="14">
        <v>7.3923449241095604E-2</v>
      </c>
      <c r="BO22" s="14"/>
      <c r="BP22" s="14">
        <v>8.1298074267417406E-2</v>
      </c>
      <c r="BQ22" s="14">
        <v>7.3735208430282695E-2</v>
      </c>
      <c r="BR22" s="14">
        <v>4.9406122857598898E-2</v>
      </c>
      <c r="BS22" s="14">
        <v>6.2276316361949198E-2</v>
      </c>
      <c r="BT22" s="14">
        <v>6.7886289051366497E-2</v>
      </c>
    </row>
    <row r="23" spans="2:72" x14ac:dyDescent="0.35">
      <c r="B23" s="15" t="s">
        <v>165</v>
      </c>
      <c r="C23" s="14">
        <v>4.1112815997942101E-2</v>
      </c>
      <c r="D23" s="14">
        <v>4.7264883147826703E-2</v>
      </c>
      <c r="E23" s="14">
        <v>3.5054027918977201E-2</v>
      </c>
      <c r="F23" s="14"/>
      <c r="G23" s="14">
        <v>6.7982628930140607E-2</v>
      </c>
      <c r="H23" s="14">
        <v>5.47961071384898E-2</v>
      </c>
      <c r="I23" s="14">
        <v>4.4969142321269202E-2</v>
      </c>
      <c r="J23" s="14">
        <v>3.57149431990283E-2</v>
      </c>
      <c r="K23" s="14">
        <v>2.7971127898273499E-2</v>
      </c>
      <c r="L23" s="14">
        <v>2.22346307097443E-2</v>
      </c>
      <c r="M23" s="14"/>
      <c r="N23" s="14">
        <v>4.7480571271772402E-2</v>
      </c>
      <c r="O23" s="14">
        <v>4.0839905015291299E-2</v>
      </c>
      <c r="P23" s="14">
        <v>3.8881179837505803E-2</v>
      </c>
      <c r="Q23" s="14">
        <v>3.6579144959842602E-2</v>
      </c>
      <c r="R23" s="14"/>
      <c r="S23" s="14">
        <v>5.8904017562620502E-2</v>
      </c>
      <c r="T23" s="14">
        <v>3.2254419598158501E-2</v>
      </c>
      <c r="U23" s="14">
        <v>3.3992781984167497E-2</v>
      </c>
      <c r="V23" s="14">
        <v>4.4952461148847801E-2</v>
      </c>
      <c r="W23" s="14">
        <v>5.37794211572157E-2</v>
      </c>
      <c r="X23" s="14">
        <v>4.2486916905105303E-2</v>
      </c>
      <c r="Y23" s="14">
        <v>2.82005469093401E-2</v>
      </c>
      <c r="Z23" s="14">
        <v>4.2605121246575797E-2</v>
      </c>
      <c r="AA23" s="14">
        <v>3.3917426173062301E-2</v>
      </c>
      <c r="AB23" s="14">
        <v>3.9266390609416002E-2</v>
      </c>
      <c r="AC23" s="14">
        <v>4.4882097510689403E-2</v>
      </c>
      <c r="AD23" s="14">
        <v>2.83605477644749E-2</v>
      </c>
      <c r="AE23" s="14"/>
      <c r="AF23" s="14">
        <v>2.7260689416869498E-2</v>
      </c>
      <c r="AG23" s="14">
        <v>3.7987205361148198E-2</v>
      </c>
      <c r="AH23" s="14">
        <v>5.2007132928857197E-2</v>
      </c>
      <c r="AI23" s="14">
        <v>6.2944434610627903E-2</v>
      </c>
      <c r="AJ23" s="14">
        <v>5.2459277679974603E-2</v>
      </c>
      <c r="AK23" s="14"/>
      <c r="AL23" s="14">
        <v>2.3624610213506699E-2</v>
      </c>
      <c r="AM23" s="14">
        <v>5.2753312977582602E-2</v>
      </c>
      <c r="AN23" s="14">
        <v>4.2751292359685798E-2</v>
      </c>
      <c r="AO23" s="14">
        <v>2.11693294844379E-2</v>
      </c>
      <c r="AP23" s="14">
        <v>5.0475087607172099E-2</v>
      </c>
      <c r="AQ23" s="14">
        <v>4.2619683238099303E-2</v>
      </c>
      <c r="AR23" s="14">
        <v>3.6462078095102497E-2</v>
      </c>
      <c r="AS23" s="14">
        <v>4.3612455342581999E-2</v>
      </c>
      <c r="AT23" s="14">
        <v>3.86130527488543E-2</v>
      </c>
      <c r="AU23" s="14">
        <v>5.2444127621710399E-2</v>
      </c>
      <c r="AV23" s="14">
        <v>4.9329366137158798E-2</v>
      </c>
      <c r="AW23" s="14">
        <v>4.3676172900070802E-2</v>
      </c>
      <c r="AX23" s="14">
        <v>4.4279595472582901E-2</v>
      </c>
      <c r="AY23" s="14">
        <v>2.9140754640376201E-2</v>
      </c>
      <c r="AZ23" s="14">
        <v>5.8256988212682702E-3</v>
      </c>
      <c r="BA23" s="14">
        <v>3.9244698339025899E-2</v>
      </c>
      <c r="BB23" s="14"/>
      <c r="BC23" s="14">
        <v>4.6366874934044698E-2</v>
      </c>
      <c r="BD23" s="14">
        <v>3.8810281014765198E-2</v>
      </c>
      <c r="BE23" s="14"/>
      <c r="BF23" s="14">
        <v>3.34235638213317E-2</v>
      </c>
      <c r="BG23" s="14">
        <v>4.27307108075278E-2</v>
      </c>
      <c r="BH23" s="14">
        <v>4.2781390762986801E-2</v>
      </c>
      <c r="BI23" s="14">
        <v>5.0208776717597201E-2</v>
      </c>
      <c r="BJ23" s="14"/>
      <c r="BK23" s="14">
        <v>4.1912967801217303E-2</v>
      </c>
      <c r="BL23" s="14">
        <v>3.7719529185978401E-2</v>
      </c>
      <c r="BM23" s="14">
        <v>4.19866740634076E-2</v>
      </c>
      <c r="BN23" s="14">
        <v>4.1738726507532797E-2</v>
      </c>
      <c r="BO23" s="14"/>
      <c r="BP23" s="14">
        <v>6.3006126415321204E-2</v>
      </c>
      <c r="BQ23" s="14">
        <v>3.0740528960322502E-2</v>
      </c>
      <c r="BR23" s="14">
        <v>1.29067868186876E-2</v>
      </c>
      <c r="BS23" s="14">
        <v>2.4362071043447699E-2</v>
      </c>
      <c r="BT23" s="14">
        <v>5.50280512292078E-2</v>
      </c>
    </row>
    <row r="24" spans="2:72" x14ac:dyDescent="0.35">
      <c r="B24" s="15" t="s">
        <v>166</v>
      </c>
      <c r="C24" s="20">
        <v>2.5778786920079198E-2</v>
      </c>
      <c r="D24" s="20">
        <v>2.4241263380515299E-2</v>
      </c>
      <c r="E24" s="20">
        <v>2.7393350665295399E-2</v>
      </c>
      <c r="F24" s="20"/>
      <c r="G24" s="20">
        <v>3.6861507153856301E-3</v>
      </c>
      <c r="H24" s="20">
        <v>1.72453529721967E-3</v>
      </c>
      <c r="I24" s="20">
        <v>3.6302088459046499E-3</v>
      </c>
      <c r="J24" s="20">
        <v>7.7364986082927604E-3</v>
      </c>
      <c r="K24" s="20">
        <v>2.9175290457662598E-2</v>
      </c>
      <c r="L24" s="20">
        <v>9.0384405229486806E-2</v>
      </c>
      <c r="M24" s="20"/>
      <c r="N24" s="20">
        <v>1.73076114657656E-2</v>
      </c>
      <c r="O24" s="20">
        <v>2.6121451852517401E-2</v>
      </c>
      <c r="P24" s="20">
        <v>2.24809840389378E-2</v>
      </c>
      <c r="Q24" s="20">
        <v>3.69061586227016E-2</v>
      </c>
      <c r="R24" s="20"/>
      <c r="S24" s="20">
        <v>1.28231685606823E-2</v>
      </c>
      <c r="T24" s="20">
        <v>3.53940622193483E-2</v>
      </c>
      <c r="U24" s="20">
        <v>3.12662842102693E-2</v>
      </c>
      <c r="V24" s="20">
        <v>1.9592494435749001E-2</v>
      </c>
      <c r="W24" s="20">
        <v>2.3425758710265799E-2</v>
      </c>
      <c r="X24" s="20">
        <v>1.7831295958810799E-2</v>
      </c>
      <c r="Y24" s="20">
        <v>3.2856928452619401E-2</v>
      </c>
      <c r="Z24" s="20">
        <v>2.6660181951350299E-2</v>
      </c>
      <c r="AA24" s="20">
        <v>2.0515468993607702E-2</v>
      </c>
      <c r="AB24" s="20">
        <v>3.1875993827522202E-2</v>
      </c>
      <c r="AC24" s="20">
        <v>4.5942422363793901E-2</v>
      </c>
      <c r="AD24" s="20">
        <v>2.5150533540288299E-2</v>
      </c>
      <c r="AE24" s="20"/>
      <c r="AF24" s="20">
        <v>3.6843452007457901E-2</v>
      </c>
      <c r="AG24" s="20">
        <v>3.0279246703050499E-2</v>
      </c>
      <c r="AH24" s="20">
        <v>1.5710512690177401E-2</v>
      </c>
      <c r="AI24" s="20">
        <v>8.4612108123781199E-3</v>
      </c>
      <c r="AJ24" s="20">
        <v>7.0146867971760197E-3</v>
      </c>
      <c r="AK24" s="20"/>
      <c r="AL24" s="20">
        <v>2.5855611232537701E-2</v>
      </c>
      <c r="AM24" s="20">
        <v>1.79499149659368E-2</v>
      </c>
      <c r="AN24" s="20">
        <v>4.2116355301969603E-2</v>
      </c>
      <c r="AO24" s="20">
        <v>5.3930449128873501E-2</v>
      </c>
      <c r="AP24" s="20">
        <v>2.8225962238692E-2</v>
      </c>
      <c r="AQ24" s="20">
        <v>3.2824653549520098E-2</v>
      </c>
      <c r="AR24" s="20">
        <v>3.5566729762212798E-2</v>
      </c>
      <c r="AS24" s="20">
        <v>2.80925553243031E-2</v>
      </c>
      <c r="AT24" s="20">
        <v>1.7942389287209499E-2</v>
      </c>
      <c r="AU24" s="20">
        <v>2.73211814140332E-2</v>
      </c>
      <c r="AV24" s="20">
        <v>1.4197105607884E-2</v>
      </c>
      <c r="AW24" s="20">
        <v>1.9054268741824299E-2</v>
      </c>
      <c r="AX24" s="20">
        <v>5.37608174367673E-3</v>
      </c>
      <c r="AY24" s="20">
        <v>1.052410395312E-2</v>
      </c>
      <c r="AZ24" s="20">
        <v>4.7612141431798202E-3</v>
      </c>
      <c r="BA24" s="20">
        <v>5.1291320639221998E-3</v>
      </c>
      <c r="BB24" s="20"/>
      <c r="BC24" s="20">
        <v>3.1492699507491102E-3</v>
      </c>
      <c r="BD24" s="20">
        <v>3.5695930048459702E-2</v>
      </c>
      <c r="BE24" s="20"/>
      <c r="BF24" s="20">
        <v>3.5590120156190702E-2</v>
      </c>
      <c r="BG24" s="20">
        <v>2.9117359200343002E-2</v>
      </c>
      <c r="BH24" s="20">
        <v>1.6562481415193901E-2</v>
      </c>
      <c r="BI24" s="20">
        <v>1.43322229512479E-2</v>
      </c>
      <c r="BJ24" s="20"/>
      <c r="BK24" s="20">
        <v>3.8186929147855E-2</v>
      </c>
      <c r="BL24" s="20">
        <v>1.7765497844481899E-2</v>
      </c>
      <c r="BM24" s="20">
        <v>2.2235818455674201E-2</v>
      </c>
      <c r="BN24" s="20">
        <v>2.50963465599718E-2</v>
      </c>
      <c r="BO24" s="20"/>
      <c r="BP24" s="20">
        <v>4.3363456031715398E-3</v>
      </c>
      <c r="BQ24" s="20">
        <v>1.79592632546983E-2</v>
      </c>
      <c r="BR24" s="20">
        <v>0.117564758455291</v>
      </c>
      <c r="BS24" s="20">
        <v>1.6074686372787601E-2</v>
      </c>
      <c r="BT24" s="20">
        <v>2.2909319767036699E-2</v>
      </c>
    </row>
    <row r="25" spans="2:72" x14ac:dyDescent="0.35">
      <c r="B25" s="16"/>
    </row>
    <row r="26" spans="2:72" x14ac:dyDescent="0.35">
      <c r="B26" t="s">
        <v>104</v>
      </c>
    </row>
    <row r="27" spans="2:72" x14ac:dyDescent="0.35">
      <c r="B27" t="s">
        <v>105</v>
      </c>
    </row>
    <row r="29" spans="2:72" x14ac:dyDescent="0.35">
      <c r="B2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BT2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168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152</v>
      </c>
      <c r="C9" s="14">
        <v>0.37353931008156699</v>
      </c>
      <c r="D9" s="14">
        <v>0.34211542658870803</v>
      </c>
      <c r="E9" s="14">
        <v>0.40485748282723499</v>
      </c>
      <c r="F9" s="14"/>
      <c r="G9" s="14">
        <v>0.33664385346424103</v>
      </c>
      <c r="H9" s="14">
        <v>0.336660992737978</v>
      </c>
      <c r="I9" s="14">
        <v>0.33855547875783498</v>
      </c>
      <c r="J9" s="14">
        <v>0.39866546743667303</v>
      </c>
      <c r="K9" s="14">
        <v>0.38628536469402702</v>
      </c>
      <c r="L9" s="14">
        <v>0.42753564470984201</v>
      </c>
      <c r="M9" s="14"/>
      <c r="N9" s="14">
        <v>0.39413143032271603</v>
      </c>
      <c r="O9" s="14">
        <v>0.42127907748633903</v>
      </c>
      <c r="P9" s="14">
        <v>0.34747966104892403</v>
      </c>
      <c r="Q9" s="14">
        <v>0.32286496263105002</v>
      </c>
      <c r="R9" s="14"/>
      <c r="S9" s="14">
        <v>0.34083135072771698</v>
      </c>
      <c r="T9" s="14">
        <v>0.38718267843994603</v>
      </c>
      <c r="U9" s="14">
        <v>0.39774953946719299</v>
      </c>
      <c r="V9" s="14">
        <v>0.36393295540226001</v>
      </c>
      <c r="W9" s="14">
        <v>0.391308913947986</v>
      </c>
      <c r="X9" s="14">
        <v>0.36455402452999303</v>
      </c>
      <c r="Y9" s="14">
        <v>0.355924758441936</v>
      </c>
      <c r="Z9" s="14">
        <v>0.37532601857908199</v>
      </c>
      <c r="AA9" s="14">
        <v>0.38717648627199502</v>
      </c>
      <c r="AB9" s="14">
        <v>0.36944484139269801</v>
      </c>
      <c r="AC9" s="14">
        <v>0.392729588184699</v>
      </c>
      <c r="AD9" s="14">
        <v>0.391788443557264</v>
      </c>
      <c r="AE9" s="14"/>
      <c r="AF9" s="14">
        <v>0.34203428499141802</v>
      </c>
      <c r="AG9" s="14">
        <v>0.37326541790609102</v>
      </c>
      <c r="AH9" s="14">
        <v>0.41563630982343303</v>
      </c>
      <c r="AI9" s="14">
        <v>0.359200051948665</v>
      </c>
      <c r="AJ9" s="14">
        <v>0.320520887370212</v>
      </c>
      <c r="AK9" s="14"/>
      <c r="AL9" s="14">
        <v>0.27603809034711702</v>
      </c>
      <c r="AM9" s="14">
        <v>0.287523251011359</v>
      </c>
      <c r="AN9" s="14">
        <v>0.34005298474498402</v>
      </c>
      <c r="AO9" s="14">
        <v>0.33703735387656403</v>
      </c>
      <c r="AP9" s="14">
        <v>0.352197855874673</v>
      </c>
      <c r="AQ9" s="14">
        <v>0.37387758174588898</v>
      </c>
      <c r="AR9" s="14">
        <v>0.38668152254201399</v>
      </c>
      <c r="AS9" s="14">
        <v>0.372244117299392</v>
      </c>
      <c r="AT9" s="14">
        <v>0.38097827503787401</v>
      </c>
      <c r="AU9" s="14">
        <v>0.42402290213188798</v>
      </c>
      <c r="AV9" s="14">
        <v>0.40947296680053702</v>
      </c>
      <c r="AW9" s="14">
        <v>0.38410682790867001</v>
      </c>
      <c r="AX9" s="14">
        <v>0.44352890386913801</v>
      </c>
      <c r="AY9" s="14">
        <v>0.38833375011079002</v>
      </c>
      <c r="AZ9" s="14">
        <v>0.39863122985014698</v>
      </c>
      <c r="BA9" s="14">
        <v>0.34652618707177002</v>
      </c>
      <c r="BB9" s="14"/>
      <c r="BC9" s="14">
        <v>0.35012259740899598</v>
      </c>
      <c r="BD9" s="14">
        <v>0.38380143328485</v>
      </c>
      <c r="BE9" s="14"/>
      <c r="BF9" s="14">
        <v>0.41356750034746298</v>
      </c>
      <c r="BG9" s="14">
        <v>0.393753598963058</v>
      </c>
      <c r="BH9" s="14">
        <v>0.349436110241926</v>
      </c>
      <c r="BI9" s="14">
        <v>0.283337991753427</v>
      </c>
      <c r="BJ9" s="14"/>
      <c r="BK9" s="14">
        <v>0.39629990179264302</v>
      </c>
      <c r="BL9" s="14">
        <v>0.40162227186483002</v>
      </c>
      <c r="BM9" s="14">
        <v>0.37650053560652103</v>
      </c>
      <c r="BN9" s="14">
        <v>0.32010218435975302</v>
      </c>
      <c r="BO9" s="14"/>
      <c r="BP9" s="14">
        <v>0.368465514933566</v>
      </c>
      <c r="BQ9" s="14">
        <v>0.38918086398340601</v>
      </c>
      <c r="BR9" s="14">
        <v>0.42356417326129098</v>
      </c>
      <c r="BS9" s="14">
        <v>0.40051263053874803</v>
      </c>
      <c r="BT9" s="14">
        <v>0.32375932744688302</v>
      </c>
    </row>
    <row r="10" spans="2:72" ht="29" x14ac:dyDescent="0.35">
      <c r="B10" s="15" t="s">
        <v>158</v>
      </c>
      <c r="C10" s="14">
        <v>0.337038102425333</v>
      </c>
      <c r="D10" s="14">
        <v>0.31486074719552898</v>
      </c>
      <c r="E10" s="14">
        <v>0.35842326597058299</v>
      </c>
      <c r="F10" s="14"/>
      <c r="G10" s="14">
        <v>0.25004551103303702</v>
      </c>
      <c r="H10" s="14">
        <v>0.25970209874579903</v>
      </c>
      <c r="I10" s="14">
        <v>0.25144023094664902</v>
      </c>
      <c r="J10" s="14">
        <v>0.30688086032912398</v>
      </c>
      <c r="K10" s="14">
        <v>0.366888165445305</v>
      </c>
      <c r="L10" s="14">
        <v>0.53174999191454597</v>
      </c>
      <c r="M10" s="14"/>
      <c r="N10" s="14">
        <v>0.32900017066404602</v>
      </c>
      <c r="O10" s="14">
        <v>0.37147936947292498</v>
      </c>
      <c r="P10" s="14">
        <v>0.30957719214058799</v>
      </c>
      <c r="Q10" s="14">
        <v>0.33134113331808002</v>
      </c>
      <c r="R10" s="14"/>
      <c r="S10" s="14">
        <v>0.28761341762759002</v>
      </c>
      <c r="T10" s="14">
        <v>0.36589270182163403</v>
      </c>
      <c r="U10" s="14">
        <v>0.37133730694953998</v>
      </c>
      <c r="V10" s="14">
        <v>0.32327276193207699</v>
      </c>
      <c r="W10" s="14">
        <v>0.308780146811101</v>
      </c>
      <c r="X10" s="14">
        <v>0.31838289146245602</v>
      </c>
      <c r="Y10" s="14">
        <v>0.37699495834396402</v>
      </c>
      <c r="Z10" s="14">
        <v>0.35774176238100702</v>
      </c>
      <c r="AA10" s="14">
        <v>0.33521996312775298</v>
      </c>
      <c r="AB10" s="14">
        <v>0.35888432974481199</v>
      </c>
      <c r="AC10" s="14">
        <v>0.35130819924614398</v>
      </c>
      <c r="AD10" s="14">
        <v>0.297280601564613</v>
      </c>
      <c r="AE10" s="14"/>
      <c r="AF10" s="14">
        <v>0.35959213667752299</v>
      </c>
      <c r="AG10" s="14">
        <v>0.36160992409445503</v>
      </c>
      <c r="AH10" s="14">
        <v>0.32472794149095302</v>
      </c>
      <c r="AI10" s="14">
        <v>0.266768748459071</v>
      </c>
      <c r="AJ10" s="14">
        <v>0.196739611250732</v>
      </c>
      <c r="AK10" s="14"/>
      <c r="AL10" s="14">
        <v>0.22211182881222799</v>
      </c>
      <c r="AM10" s="14">
        <v>0.273626297635368</v>
      </c>
      <c r="AN10" s="14">
        <v>0.37133049641993598</v>
      </c>
      <c r="AO10" s="14">
        <v>0.40088364794079701</v>
      </c>
      <c r="AP10" s="14">
        <v>0.30601011249631699</v>
      </c>
      <c r="AQ10" s="14">
        <v>0.354151768664069</v>
      </c>
      <c r="AR10" s="14">
        <v>0.34793039423588501</v>
      </c>
      <c r="AS10" s="14">
        <v>0.359309055306192</v>
      </c>
      <c r="AT10" s="14">
        <v>0.32720006326687501</v>
      </c>
      <c r="AU10" s="14">
        <v>0.34728742033043097</v>
      </c>
      <c r="AV10" s="14">
        <v>0.33672079063577398</v>
      </c>
      <c r="AW10" s="14">
        <v>0.35682543530446398</v>
      </c>
      <c r="AX10" s="14">
        <v>0.30577984611551801</v>
      </c>
      <c r="AY10" s="14">
        <v>0.33377704928021901</v>
      </c>
      <c r="AZ10" s="14">
        <v>0.29565398465139298</v>
      </c>
      <c r="BA10" s="14">
        <v>0.26508999673834299</v>
      </c>
      <c r="BB10" s="14"/>
      <c r="BC10" s="14">
        <v>0.25489453147353702</v>
      </c>
      <c r="BD10" s="14">
        <v>0.37303664147101001</v>
      </c>
      <c r="BE10" s="14"/>
      <c r="BF10" s="14">
        <v>0.42409532805601802</v>
      </c>
      <c r="BG10" s="14">
        <v>0.353131577907146</v>
      </c>
      <c r="BH10" s="14">
        <v>0.27750908086715298</v>
      </c>
      <c r="BI10" s="14">
        <v>0.22619128149159301</v>
      </c>
      <c r="BJ10" s="14"/>
      <c r="BK10" s="14">
        <v>0.39258225907370298</v>
      </c>
      <c r="BL10" s="14">
        <v>0.339217383684773</v>
      </c>
      <c r="BM10" s="14">
        <v>0.321668459186503</v>
      </c>
      <c r="BN10" s="14">
        <v>0.300509322604323</v>
      </c>
      <c r="BO10" s="14"/>
      <c r="BP10" s="14">
        <v>0.27307506292364397</v>
      </c>
      <c r="BQ10" s="14">
        <v>0.38865337051981802</v>
      </c>
      <c r="BR10" s="14">
        <v>0.56743134794327399</v>
      </c>
      <c r="BS10" s="14">
        <v>0.35601433382262199</v>
      </c>
      <c r="BT10" s="14">
        <v>0.25427634027684298</v>
      </c>
    </row>
    <row r="11" spans="2:72" x14ac:dyDescent="0.35">
      <c r="B11" s="15" t="s">
        <v>154</v>
      </c>
      <c r="C11" s="14">
        <v>0.32152317891066201</v>
      </c>
      <c r="D11" s="14">
        <v>0.291164822741316</v>
      </c>
      <c r="E11" s="14">
        <v>0.35158775236950102</v>
      </c>
      <c r="F11" s="14"/>
      <c r="G11" s="14">
        <v>0.37433860130371099</v>
      </c>
      <c r="H11" s="14">
        <v>0.35273246459963897</v>
      </c>
      <c r="I11" s="14">
        <v>0.37396984320439403</v>
      </c>
      <c r="J11" s="14">
        <v>0.35341362526813502</v>
      </c>
      <c r="K11" s="14">
        <v>0.29301893071555901</v>
      </c>
      <c r="L11" s="14">
        <v>0.211665091293369</v>
      </c>
      <c r="M11" s="14"/>
      <c r="N11" s="14">
        <v>0.335999012797421</v>
      </c>
      <c r="O11" s="14">
        <v>0.33926310641301499</v>
      </c>
      <c r="P11" s="14">
        <v>0.32298623314142599</v>
      </c>
      <c r="Q11" s="14">
        <v>0.28468740211203403</v>
      </c>
      <c r="R11" s="14"/>
      <c r="S11" s="14">
        <v>0.30907122134005499</v>
      </c>
      <c r="T11" s="14">
        <v>0.32904583793977299</v>
      </c>
      <c r="U11" s="14">
        <v>0.314181201764477</v>
      </c>
      <c r="V11" s="14">
        <v>0.34371276365056103</v>
      </c>
      <c r="W11" s="14">
        <v>0.30134658293262701</v>
      </c>
      <c r="X11" s="14">
        <v>0.31725771907363598</v>
      </c>
      <c r="Y11" s="14">
        <v>0.31244876478067102</v>
      </c>
      <c r="Z11" s="14">
        <v>0.31235253376955502</v>
      </c>
      <c r="AA11" s="14">
        <v>0.33414006481622899</v>
      </c>
      <c r="AB11" s="14">
        <v>0.33448079798040098</v>
      </c>
      <c r="AC11" s="14">
        <v>0.30808776324958198</v>
      </c>
      <c r="AD11" s="14">
        <v>0.33361622191548401</v>
      </c>
      <c r="AE11" s="14"/>
      <c r="AF11" s="14">
        <v>0.28187658527744403</v>
      </c>
      <c r="AG11" s="14">
        <v>0.34252627297080401</v>
      </c>
      <c r="AH11" s="14">
        <v>0.35009922814101002</v>
      </c>
      <c r="AI11" s="14">
        <v>0.34822771855516499</v>
      </c>
      <c r="AJ11" s="14">
        <v>0.35178706001610899</v>
      </c>
      <c r="AK11" s="14"/>
      <c r="AL11" s="14">
        <v>0.31200017857109602</v>
      </c>
      <c r="AM11" s="14">
        <v>0.29923395558590599</v>
      </c>
      <c r="AN11" s="14">
        <v>0.24571287236290101</v>
      </c>
      <c r="AO11" s="14">
        <v>0.25393729489042</v>
      </c>
      <c r="AP11" s="14">
        <v>0.30848220498657403</v>
      </c>
      <c r="AQ11" s="14">
        <v>0.304430136909766</v>
      </c>
      <c r="AR11" s="14">
        <v>0.32091423618557602</v>
      </c>
      <c r="AS11" s="14">
        <v>0.349876572276764</v>
      </c>
      <c r="AT11" s="14">
        <v>0.32221159124700199</v>
      </c>
      <c r="AU11" s="14">
        <v>0.36584619207897801</v>
      </c>
      <c r="AV11" s="14">
        <v>0.35190094313676601</v>
      </c>
      <c r="AW11" s="14">
        <v>0.33351740357885101</v>
      </c>
      <c r="AX11" s="14">
        <v>0.373190240454702</v>
      </c>
      <c r="AY11" s="14">
        <v>0.33777384989305398</v>
      </c>
      <c r="AZ11" s="14">
        <v>0.34016425986196602</v>
      </c>
      <c r="BA11" s="14">
        <v>0.36576369741013398</v>
      </c>
      <c r="BB11" s="14"/>
      <c r="BC11" s="14">
        <v>0.37702424272007901</v>
      </c>
      <c r="BD11" s="14">
        <v>0.297200432900602</v>
      </c>
      <c r="BE11" s="14"/>
      <c r="BF11" s="14">
        <v>0.319312593347574</v>
      </c>
      <c r="BG11" s="14">
        <v>0.334264036373699</v>
      </c>
      <c r="BH11" s="14">
        <v>0.33265614144835998</v>
      </c>
      <c r="BI11" s="14">
        <v>0.27170997915770301</v>
      </c>
      <c r="BJ11" s="14"/>
      <c r="BK11" s="14">
        <v>0.34102936032951597</v>
      </c>
      <c r="BL11" s="14">
        <v>0.34302572347956001</v>
      </c>
      <c r="BM11" s="14">
        <v>0.32308458541485402</v>
      </c>
      <c r="BN11" s="14">
        <v>0.27952377658942101</v>
      </c>
      <c r="BO11" s="14"/>
      <c r="BP11" s="14">
        <v>0.34832300997571197</v>
      </c>
      <c r="BQ11" s="14">
        <v>0.361468486760124</v>
      </c>
      <c r="BR11" s="14">
        <v>0.20983172328181501</v>
      </c>
      <c r="BS11" s="14">
        <v>0.34637092432843197</v>
      </c>
      <c r="BT11" s="14">
        <v>0.293487312742226</v>
      </c>
    </row>
    <row r="12" spans="2:72" x14ac:dyDescent="0.35">
      <c r="B12" s="15" t="s">
        <v>153</v>
      </c>
      <c r="C12" s="14">
        <v>0.31695115268021401</v>
      </c>
      <c r="D12" s="14">
        <v>0.32801310587181198</v>
      </c>
      <c r="E12" s="14">
        <v>0.30709813806090902</v>
      </c>
      <c r="F12" s="14"/>
      <c r="G12" s="14">
        <v>0.32119344027149099</v>
      </c>
      <c r="H12" s="14">
        <v>0.32645017914189101</v>
      </c>
      <c r="I12" s="14">
        <v>0.337033136583409</v>
      </c>
      <c r="J12" s="14">
        <v>0.31067106764672398</v>
      </c>
      <c r="K12" s="14">
        <v>0.33129895691394601</v>
      </c>
      <c r="L12" s="14">
        <v>0.28553296079281298</v>
      </c>
      <c r="M12" s="14"/>
      <c r="N12" s="14">
        <v>0.35307006227763998</v>
      </c>
      <c r="O12" s="14">
        <v>0.29041051953408098</v>
      </c>
      <c r="P12" s="14">
        <v>0.32819720119343099</v>
      </c>
      <c r="Q12" s="14">
        <v>0.29605570283337901</v>
      </c>
      <c r="R12" s="14"/>
      <c r="S12" s="14">
        <v>0.34620622567672099</v>
      </c>
      <c r="T12" s="14">
        <v>0.29175391791324001</v>
      </c>
      <c r="U12" s="14">
        <v>0.273213270445335</v>
      </c>
      <c r="V12" s="14">
        <v>0.342072482464372</v>
      </c>
      <c r="W12" s="14">
        <v>0.32302937062055598</v>
      </c>
      <c r="X12" s="14">
        <v>0.34629782967499501</v>
      </c>
      <c r="Y12" s="14">
        <v>0.28607130953145798</v>
      </c>
      <c r="Z12" s="14">
        <v>0.317784910940903</v>
      </c>
      <c r="AA12" s="14">
        <v>0.34825458144774102</v>
      </c>
      <c r="AB12" s="14">
        <v>0.28519951590155102</v>
      </c>
      <c r="AC12" s="14">
        <v>0.327471107976328</v>
      </c>
      <c r="AD12" s="14">
        <v>0.27289041214369197</v>
      </c>
      <c r="AE12" s="14"/>
      <c r="AF12" s="14">
        <v>0.31101243396870498</v>
      </c>
      <c r="AG12" s="14">
        <v>0.29883905180877401</v>
      </c>
      <c r="AH12" s="14">
        <v>0.32115188002539502</v>
      </c>
      <c r="AI12" s="14">
        <v>0.35922742104540401</v>
      </c>
      <c r="AJ12" s="14">
        <v>0.35517907547528799</v>
      </c>
      <c r="AK12" s="14"/>
      <c r="AL12" s="14">
        <v>0.46185968632233598</v>
      </c>
      <c r="AM12" s="14">
        <v>0.226845948820425</v>
      </c>
      <c r="AN12" s="14">
        <v>0.28139291647540698</v>
      </c>
      <c r="AO12" s="14">
        <v>0.32312162862979799</v>
      </c>
      <c r="AP12" s="14">
        <v>0.298290959805881</v>
      </c>
      <c r="AQ12" s="14">
        <v>0.30829156730670998</v>
      </c>
      <c r="AR12" s="14">
        <v>0.31229906928972501</v>
      </c>
      <c r="AS12" s="14">
        <v>0.28110838365187901</v>
      </c>
      <c r="AT12" s="14">
        <v>0.340437798370471</v>
      </c>
      <c r="AU12" s="14">
        <v>0.29987878382817701</v>
      </c>
      <c r="AV12" s="14">
        <v>0.33857747429437601</v>
      </c>
      <c r="AW12" s="14">
        <v>0.33448395657451502</v>
      </c>
      <c r="AX12" s="14">
        <v>0.347146203484344</v>
      </c>
      <c r="AY12" s="14">
        <v>0.354825998882973</v>
      </c>
      <c r="AZ12" s="14">
        <v>0.34781873547380698</v>
      </c>
      <c r="BA12" s="14">
        <v>0.41715309903697201</v>
      </c>
      <c r="BB12" s="14"/>
      <c r="BC12" s="14">
        <v>0.35821069778941</v>
      </c>
      <c r="BD12" s="14">
        <v>0.29886959951165398</v>
      </c>
      <c r="BE12" s="14"/>
      <c r="BF12" s="14">
        <v>0.34210141931843402</v>
      </c>
      <c r="BG12" s="14">
        <v>0.326219273487801</v>
      </c>
      <c r="BH12" s="14">
        <v>0.29913241653263201</v>
      </c>
      <c r="BI12" s="14">
        <v>0.27433623790429901</v>
      </c>
      <c r="BJ12" s="14"/>
      <c r="BK12" s="14">
        <v>0.34718282691512897</v>
      </c>
      <c r="BL12" s="14">
        <v>0.31803711182483202</v>
      </c>
      <c r="BM12" s="14">
        <v>0.32051266355538999</v>
      </c>
      <c r="BN12" s="14">
        <v>0.27767814481403802</v>
      </c>
      <c r="BO12" s="14"/>
      <c r="BP12" s="14">
        <v>0.34775221139426099</v>
      </c>
      <c r="BQ12" s="14">
        <v>0.32618480717748499</v>
      </c>
      <c r="BR12" s="14">
        <v>0.28302362300883599</v>
      </c>
      <c r="BS12" s="14">
        <v>0.37819456743141799</v>
      </c>
      <c r="BT12" s="14">
        <v>0.24017897429235499</v>
      </c>
    </row>
    <row r="13" spans="2:72" x14ac:dyDescent="0.35">
      <c r="B13" s="15" t="s">
        <v>157</v>
      </c>
      <c r="C13" s="14">
        <v>0.29824026398193798</v>
      </c>
      <c r="D13" s="14">
        <v>0.25728740730772398</v>
      </c>
      <c r="E13" s="14">
        <v>0.33806483616011002</v>
      </c>
      <c r="F13" s="14"/>
      <c r="G13" s="14">
        <v>0.31588635966512701</v>
      </c>
      <c r="H13" s="14">
        <v>0.32684189917633399</v>
      </c>
      <c r="I13" s="14">
        <v>0.32693761689092599</v>
      </c>
      <c r="J13" s="14">
        <v>0.32361934092537498</v>
      </c>
      <c r="K13" s="14">
        <v>0.29382847674019302</v>
      </c>
      <c r="L13" s="14">
        <v>0.22227381366297</v>
      </c>
      <c r="M13" s="14"/>
      <c r="N13" s="14">
        <v>0.32100555880111498</v>
      </c>
      <c r="O13" s="14">
        <v>0.31827403106285901</v>
      </c>
      <c r="P13" s="14">
        <v>0.28665497534845902</v>
      </c>
      <c r="Q13" s="14">
        <v>0.26123691072182198</v>
      </c>
      <c r="R13" s="14"/>
      <c r="S13" s="14">
        <v>0.29463093490272402</v>
      </c>
      <c r="T13" s="14">
        <v>0.28610249075959399</v>
      </c>
      <c r="U13" s="14">
        <v>0.34308244568374902</v>
      </c>
      <c r="V13" s="14">
        <v>0.30040148168581299</v>
      </c>
      <c r="W13" s="14">
        <v>0.32109226791458101</v>
      </c>
      <c r="X13" s="14">
        <v>0.25128734427577298</v>
      </c>
      <c r="Y13" s="14">
        <v>0.31404062875898198</v>
      </c>
      <c r="Z13" s="14">
        <v>0.31510839979245397</v>
      </c>
      <c r="AA13" s="14">
        <v>0.306188075920098</v>
      </c>
      <c r="AB13" s="14">
        <v>0.27172088469155298</v>
      </c>
      <c r="AC13" s="14">
        <v>0.30881558275307802</v>
      </c>
      <c r="AD13" s="14">
        <v>0.29733085520779301</v>
      </c>
      <c r="AE13" s="14"/>
      <c r="AF13" s="14">
        <v>0.24191821913629899</v>
      </c>
      <c r="AG13" s="14">
        <v>0.29835036109801699</v>
      </c>
      <c r="AH13" s="14">
        <v>0.351084038526563</v>
      </c>
      <c r="AI13" s="14">
        <v>0.32296408485926997</v>
      </c>
      <c r="AJ13" s="14">
        <v>0.25891721676521001</v>
      </c>
      <c r="AK13" s="14"/>
      <c r="AL13" s="14">
        <v>0.28826003853846899</v>
      </c>
      <c r="AM13" s="14">
        <v>0.26477382828982299</v>
      </c>
      <c r="AN13" s="14">
        <v>0.27814639671479802</v>
      </c>
      <c r="AO13" s="14">
        <v>0.23170831792055699</v>
      </c>
      <c r="AP13" s="14">
        <v>0.27577067010019601</v>
      </c>
      <c r="AQ13" s="14">
        <v>0.29111896213423499</v>
      </c>
      <c r="AR13" s="14">
        <v>0.27393022509492598</v>
      </c>
      <c r="AS13" s="14">
        <v>0.31382953793912299</v>
      </c>
      <c r="AT13" s="14">
        <v>0.323114035478064</v>
      </c>
      <c r="AU13" s="14">
        <v>0.33417733314930897</v>
      </c>
      <c r="AV13" s="14">
        <v>0.32153205380720001</v>
      </c>
      <c r="AW13" s="14">
        <v>0.31927272813407698</v>
      </c>
      <c r="AX13" s="14">
        <v>0.33235693180464998</v>
      </c>
      <c r="AY13" s="14">
        <v>0.360211549588345</v>
      </c>
      <c r="AZ13" s="14">
        <v>0.30932953917285</v>
      </c>
      <c r="BA13" s="14">
        <v>0.31174785343174399</v>
      </c>
      <c r="BB13" s="14"/>
      <c r="BC13" s="14">
        <v>0.30476686126069602</v>
      </c>
      <c r="BD13" s="14">
        <v>0.29538005271704598</v>
      </c>
      <c r="BE13" s="14"/>
      <c r="BF13" s="14">
        <v>0.311262538656226</v>
      </c>
      <c r="BG13" s="14">
        <v>0.300267323613161</v>
      </c>
      <c r="BH13" s="14">
        <v>0.29115243252985901</v>
      </c>
      <c r="BI13" s="14">
        <v>0.27904789516369499</v>
      </c>
      <c r="BJ13" s="14"/>
      <c r="BK13" s="14">
        <v>0.29951910217327599</v>
      </c>
      <c r="BL13" s="14">
        <v>0.320113912509777</v>
      </c>
      <c r="BM13" s="14">
        <v>0.29910336364595902</v>
      </c>
      <c r="BN13" s="14">
        <v>0.27667225585324701</v>
      </c>
      <c r="BO13" s="14"/>
      <c r="BP13" s="14">
        <v>0.31217866506095798</v>
      </c>
      <c r="BQ13" s="14">
        <v>0.33147341540570802</v>
      </c>
      <c r="BR13" s="14">
        <v>0.22951801241955999</v>
      </c>
      <c r="BS13" s="14">
        <v>0.30527040263264599</v>
      </c>
      <c r="BT13" s="14">
        <v>0.28563333487677001</v>
      </c>
    </row>
    <row r="14" spans="2:72" x14ac:dyDescent="0.35">
      <c r="B14" s="15" t="s">
        <v>155</v>
      </c>
      <c r="C14" s="14">
        <v>0.199473913438451</v>
      </c>
      <c r="D14" s="14">
        <v>0.225596026076329</v>
      </c>
      <c r="E14" s="14">
        <v>0.17436664654547299</v>
      </c>
      <c r="F14" s="14"/>
      <c r="G14" s="14">
        <v>0.28219640655364803</v>
      </c>
      <c r="H14" s="14">
        <v>0.27423764104666098</v>
      </c>
      <c r="I14" s="14">
        <v>0.22243025900214999</v>
      </c>
      <c r="J14" s="14">
        <v>0.18867774058952999</v>
      </c>
      <c r="K14" s="14">
        <v>0.15197342489570401</v>
      </c>
      <c r="L14" s="14">
        <v>0.105774963062797</v>
      </c>
      <c r="M14" s="14"/>
      <c r="N14" s="14">
        <v>0.23236767196584801</v>
      </c>
      <c r="O14" s="14">
        <v>0.18038437553773801</v>
      </c>
      <c r="P14" s="14">
        <v>0.19811941186148799</v>
      </c>
      <c r="Q14" s="14">
        <v>0.185579164455731</v>
      </c>
      <c r="R14" s="14"/>
      <c r="S14" s="14">
        <v>0.26276466805981602</v>
      </c>
      <c r="T14" s="14">
        <v>0.20250516141309999</v>
      </c>
      <c r="U14" s="14">
        <v>0.175340358533046</v>
      </c>
      <c r="V14" s="14">
        <v>0.192338336101994</v>
      </c>
      <c r="W14" s="14">
        <v>0.1994617288976</v>
      </c>
      <c r="X14" s="14">
        <v>0.17061907017187899</v>
      </c>
      <c r="Y14" s="14">
        <v>0.19073208385325</v>
      </c>
      <c r="Z14" s="14">
        <v>0.163101336548195</v>
      </c>
      <c r="AA14" s="14">
        <v>0.18398315045754501</v>
      </c>
      <c r="AB14" s="14">
        <v>0.182108584353563</v>
      </c>
      <c r="AC14" s="14">
        <v>0.185212599672154</v>
      </c>
      <c r="AD14" s="14">
        <v>0.26804559507792203</v>
      </c>
      <c r="AE14" s="14"/>
      <c r="AF14" s="14">
        <v>0.15761372722221301</v>
      </c>
      <c r="AG14" s="14">
        <v>0.190467008448202</v>
      </c>
      <c r="AH14" s="14">
        <v>0.21835244886529301</v>
      </c>
      <c r="AI14" s="14">
        <v>0.27291126075294098</v>
      </c>
      <c r="AJ14" s="14">
        <v>0.229667985666277</v>
      </c>
      <c r="AK14" s="14"/>
      <c r="AL14" s="14">
        <v>0.146680708946934</v>
      </c>
      <c r="AM14" s="14">
        <v>0.216225419222112</v>
      </c>
      <c r="AN14" s="14">
        <v>0.185321524492183</v>
      </c>
      <c r="AO14" s="14">
        <v>0.177248565907274</v>
      </c>
      <c r="AP14" s="14">
        <v>0.19749959004489401</v>
      </c>
      <c r="AQ14" s="14">
        <v>0.18520144940852001</v>
      </c>
      <c r="AR14" s="14">
        <v>0.18782545291612401</v>
      </c>
      <c r="AS14" s="14">
        <v>0.19362921193212401</v>
      </c>
      <c r="AT14" s="14">
        <v>0.17557327316695501</v>
      </c>
      <c r="AU14" s="14">
        <v>0.199448012322584</v>
      </c>
      <c r="AV14" s="14">
        <v>0.188875536834511</v>
      </c>
      <c r="AW14" s="14">
        <v>0.21317138567947899</v>
      </c>
      <c r="AX14" s="14">
        <v>0.226809039791843</v>
      </c>
      <c r="AY14" s="14">
        <v>0.18190834476831599</v>
      </c>
      <c r="AZ14" s="14">
        <v>0.22966541906658899</v>
      </c>
      <c r="BA14" s="14">
        <v>0.32282954710124501</v>
      </c>
      <c r="BB14" s="14"/>
      <c r="BC14" s="14">
        <v>0.250801919885767</v>
      </c>
      <c r="BD14" s="14">
        <v>0.17697996506463601</v>
      </c>
      <c r="BE14" s="14"/>
      <c r="BF14" s="14">
        <v>0.19170175240461099</v>
      </c>
      <c r="BG14" s="14">
        <v>0.20707194243016999</v>
      </c>
      <c r="BH14" s="14">
        <v>0.21036409578158199</v>
      </c>
      <c r="BI14" s="14">
        <v>0.17525245999342901</v>
      </c>
      <c r="BJ14" s="14"/>
      <c r="BK14" s="14">
        <v>0.20342518725476599</v>
      </c>
      <c r="BL14" s="14">
        <v>0.21080541292740301</v>
      </c>
      <c r="BM14" s="14">
        <v>0.20571043898418501</v>
      </c>
      <c r="BN14" s="14">
        <v>0.175308255210647</v>
      </c>
      <c r="BO14" s="14"/>
      <c r="BP14" s="14">
        <v>0.249029082632515</v>
      </c>
      <c r="BQ14" s="14">
        <v>0.149701862284077</v>
      </c>
      <c r="BR14" s="14">
        <v>9.2110097862036305E-2</v>
      </c>
      <c r="BS14" s="14">
        <v>0.26284803604555201</v>
      </c>
      <c r="BT14" s="14">
        <v>0.16897293300194499</v>
      </c>
    </row>
    <row r="15" spans="2:72" x14ac:dyDescent="0.35">
      <c r="B15" s="15" t="s">
        <v>156</v>
      </c>
      <c r="C15" s="14">
        <v>0.17658269614684299</v>
      </c>
      <c r="D15" s="14">
        <v>0.183916491475308</v>
      </c>
      <c r="E15" s="14">
        <v>0.16896015342932399</v>
      </c>
      <c r="F15" s="14"/>
      <c r="G15" s="14">
        <v>0.259750042605153</v>
      </c>
      <c r="H15" s="14">
        <v>0.23895172651977301</v>
      </c>
      <c r="I15" s="14">
        <v>0.207857733462851</v>
      </c>
      <c r="J15" s="14">
        <v>0.13358506670768999</v>
      </c>
      <c r="K15" s="14">
        <v>0.14083617003705401</v>
      </c>
      <c r="L15" s="14">
        <v>0.10414640895527</v>
      </c>
      <c r="M15" s="14"/>
      <c r="N15" s="14">
        <v>0.17543781383138701</v>
      </c>
      <c r="O15" s="14">
        <v>0.15335656292368899</v>
      </c>
      <c r="P15" s="14">
        <v>0.206225015091903</v>
      </c>
      <c r="Q15" s="14">
        <v>0.17712171072262101</v>
      </c>
      <c r="R15" s="14"/>
      <c r="S15" s="14">
        <v>0.237280790245742</v>
      </c>
      <c r="T15" s="14">
        <v>0.15619400079340101</v>
      </c>
      <c r="U15" s="14">
        <v>0.18660762443783899</v>
      </c>
      <c r="V15" s="14">
        <v>0.17931184193920699</v>
      </c>
      <c r="W15" s="14">
        <v>0.13614147598241599</v>
      </c>
      <c r="X15" s="14">
        <v>0.201581597424635</v>
      </c>
      <c r="Y15" s="14">
        <v>0.16620715142238099</v>
      </c>
      <c r="Z15" s="14">
        <v>0.165198387185124</v>
      </c>
      <c r="AA15" s="14">
        <v>0.16054823885487801</v>
      </c>
      <c r="AB15" s="14">
        <v>0.16630402376180001</v>
      </c>
      <c r="AC15" s="14">
        <v>0.14119317805257101</v>
      </c>
      <c r="AD15" s="14">
        <v>0.157436354706146</v>
      </c>
      <c r="AE15" s="14"/>
      <c r="AF15" s="14">
        <v>0.15131415257188</v>
      </c>
      <c r="AG15" s="14">
        <v>0.19021918489263301</v>
      </c>
      <c r="AH15" s="14">
        <v>0.175024880780808</v>
      </c>
      <c r="AI15" s="14">
        <v>0.20903619462182599</v>
      </c>
      <c r="AJ15" s="14">
        <v>0.25405088209361698</v>
      </c>
      <c r="AK15" s="14"/>
      <c r="AL15" s="14">
        <v>0.199845782825221</v>
      </c>
      <c r="AM15" s="14">
        <v>0.218229508915494</v>
      </c>
      <c r="AN15" s="14">
        <v>0.210234560785696</v>
      </c>
      <c r="AO15" s="14">
        <v>0.186312646130423</v>
      </c>
      <c r="AP15" s="14">
        <v>0.176729162884872</v>
      </c>
      <c r="AQ15" s="14">
        <v>0.17070364542810201</v>
      </c>
      <c r="AR15" s="14">
        <v>0.17341753544309199</v>
      </c>
      <c r="AS15" s="14">
        <v>0.15878159959607599</v>
      </c>
      <c r="AT15" s="14">
        <v>0.155262957266112</v>
      </c>
      <c r="AU15" s="14">
        <v>0.139339065176879</v>
      </c>
      <c r="AV15" s="14">
        <v>0.17336744264197701</v>
      </c>
      <c r="AW15" s="14">
        <v>0.16102190995149401</v>
      </c>
      <c r="AX15" s="14">
        <v>0.16706460634979101</v>
      </c>
      <c r="AY15" s="14">
        <v>0.16408176903077801</v>
      </c>
      <c r="AZ15" s="14">
        <v>0.18182378151176001</v>
      </c>
      <c r="BA15" s="14">
        <v>0.23049944691846699</v>
      </c>
      <c r="BB15" s="14"/>
      <c r="BC15" s="14">
        <v>0.19975846918984999</v>
      </c>
      <c r="BD15" s="14">
        <v>0.166426162152332</v>
      </c>
      <c r="BE15" s="14"/>
      <c r="BF15" s="14">
        <v>0.12571668238452199</v>
      </c>
      <c r="BG15" s="14">
        <v>0.16418188648344101</v>
      </c>
      <c r="BH15" s="14">
        <v>0.22552695707047199</v>
      </c>
      <c r="BI15" s="14">
        <v>0.22107465751147901</v>
      </c>
      <c r="BJ15" s="14"/>
      <c r="BK15" s="14">
        <v>0.14699868139491001</v>
      </c>
      <c r="BL15" s="14">
        <v>0.181523208291547</v>
      </c>
      <c r="BM15" s="14">
        <v>0.18370212293806501</v>
      </c>
      <c r="BN15" s="14">
        <v>0.19254170861165901</v>
      </c>
      <c r="BO15" s="14"/>
      <c r="BP15" s="14">
        <v>0.23658297604466999</v>
      </c>
      <c r="BQ15" s="14">
        <v>0.12218550981234701</v>
      </c>
      <c r="BR15" s="14">
        <v>8.6596586198329301E-2</v>
      </c>
      <c r="BS15" s="14">
        <v>0.18683230520737501</v>
      </c>
      <c r="BT15" s="14">
        <v>0.18292842329706399</v>
      </c>
    </row>
    <row r="16" spans="2:72" x14ac:dyDescent="0.35">
      <c r="B16" s="15" t="s">
        <v>159</v>
      </c>
      <c r="C16" s="14">
        <v>0.155532557520424</v>
      </c>
      <c r="D16" s="14">
        <v>0.16240789077313</v>
      </c>
      <c r="E16" s="14">
        <v>0.14925912489467499</v>
      </c>
      <c r="F16" s="14"/>
      <c r="G16" s="14">
        <v>0.115277893582882</v>
      </c>
      <c r="H16" s="14">
        <v>0.13694322797903599</v>
      </c>
      <c r="I16" s="14">
        <v>0.14978959286267701</v>
      </c>
      <c r="J16" s="14">
        <v>0.156679745282818</v>
      </c>
      <c r="K16" s="14">
        <v>0.167446427663754</v>
      </c>
      <c r="L16" s="14">
        <v>0.19307722936916999</v>
      </c>
      <c r="M16" s="14"/>
      <c r="N16" s="14">
        <v>0.152638372792609</v>
      </c>
      <c r="O16" s="14">
        <v>0.15869352235197601</v>
      </c>
      <c r="P16" s="14">
        <v>0.16216355704327901</v>
      </c>
      <c r="Q16" s="14">
        <v>0.15145272059248699</v>
      </c>
      <c r="R16" s="14"/>
      <c r="S16" s="14">
        <v>0.130222314795883</v>
      </c>
      <c r="T16" s="14">
        <v>0.14273735749309599</v>
      </c>
      <c r="U16" s="14">
        <v>0.163289167543828</v>
      </c>
      <c r="V16" s="14">
        <v>0.162417614909386</v>
      </c>
      <c r="W16" s="14">
        <v>0.15058361695917</v>
      </c>
      <c r="X16" s="14">
        <v>0.13600442902021501</v>
      </c>
      <c r="Y16" s="14">
        <v>0.172768022610335</v>
      </c>
      <c r="Z16" s="14">
        <v>0.18115638236582099</v>
      </c>
      <c r="AA16" s="14">
        <v>0.17243062935789999</v>
      </c>
      <c r="AB16" s="14">
        <v>0.18549913917420099</v>
      </c>
      <c r="AC16" s="14">
        <v>0.13850956197479</v>
      </c>
      <c r="AD16" s="14">
        <v>0.15423805751073899</v>
      </c>
      <c r="AE16" s="14"/>
      <c r="AF16" s="14">
        <v>0.15758221133068201</v>
      </c>
      <c r="AG16" s="14">
        <v>0.166202236149711</v>
      </c>
      <c r="AH16" s="14">
        <v>0.15170185771849101</v>
      </c>
      <c r="AI16" s="14">
        <v>0.124734140336626</v>
      </c>
      <c r="AJ16" s="14">
        <v>0.14660855353207899</v>
      </c>
      <c r="AK16" s="14"/>
      <c r="AL16" s="14">
        <v>6.2574040277852794E-2</v>
      </c>
      <c r="AM16" s="14">
        <v>0.13524032981267101</v>
      </c>
      <c r="AN16" s="14">
        <v>0.12699091564986101</v>
      </c>
      <c r="AO16" s="14">
        <v>0.116509850986805</v>
      </c>
      <c r="AP16" s="14">
        <v>0.17283451374820799</v>
      </c>
      <c r="AQ16" s="14">
        <v>0.16566326253393099</v>
      </c>
      <c r="AR16" s="14">
        <v>0.135784748504099</v>
      </c>
      <c r="AS16" s="14">
        <v>0.17315447173925</v>
      </c>
      <c r="AT16" s="14">
        <v>0.194013168911227</v>
      </c>
      <c r="AU16" s="14">
        <v>0.12588640665617101</v>
      </c>
      <c r="AV16" s="14">
        <v>0.18389084801650399</v>
      </c>
      <c r="AW16" s="14">
        <v>0.15927365059626</v>
      </c>
      <c r="AX16" s="14">
        <v>0.161009163777623</v>
      </c>
      <c r="AY16" s="14">
        <v>0.225099920887951</v>
      </c>
      <c r="AZ16" s="14">
        <v>0.15030956223285399</v>
      </c>
      <c r="BA16" s="14">
        <v>0.14064891251873299</v>
      </c>
      <c r="BB16" s="14"/>
      <c r="BC16" s="14">
        <v>0.14956436407038901</v>
      </c>
      <c r="BD16" s="14">
        <v>0.158148054295811</v>
      </c>
      <c r="BE16" s="14"/>
      <c r="BF16" s="14">
        <v>0.16891297231232899</v>
      </c>
      <c r="BG16" s="14">
        <v>0.158447613388982</v>
      </c>
      <c r="BH16" s="14">
        <v>0.143192633077241</v>
      </c>
      <c r="BI16" s="14">
        <v>0.14366115436202101</v>
      </c>
      <c r="BJ16" s="14"/>
      <c r="BK16" s="14">
        <v>0.14600123667543199</v>
      </c>
      <c r="BL16" s="14">
        <v>0.16756099328040699</v>
      </c>
      <c r="BM16" s="14">
        <v>0.16497571814051201</v>
      </c>
      <c r="BN16" s="14">
        <v>0.14003701074580499</v>
      </c>
      <c r="BO16" s="14"/>
      <c r="BP16" s="14">
        <v>0.13986833952404501</v>
      </c>
      <c r="BQ16" s="14">
        <v>0.16466983139684599</v>
      </c>
      <c r="BR16" s="14">
        <v>0.19656624805296299</v>
      </c>
      <c r="BS16" s="14">
        <v>0.140290022493466</v>
      </c>
      <c r="BT16" s="14">
        <v>0.161997117703714</v>
      </c>
    </row>
    <row r="17" spans="2:72" x14ac:dyDescent="0.35">
      <c r="B17" s="15" t="s">
        <v>161</v>
      </c>
      <c r="C17" s="14">
        <v>0.117986234814506</v>
      </c>
      <c r="D17" s="14">
        <v>0.13267055005391201</v>
      </c>
      <c r="E17" s="14">
        <v>0.10244586142293</v>
      </c>
      <c r="F17" s="14"/>
      <c r="G17" s="14">
        <v>9.8725919604453802E-2</v>
      </c>
      <c r="H17" s="14">
        <v>0.127744516042783</v>
      </c>
      <c r="I17" s="14">
        <v>0.11443648890677301</v>
      </c>
      <c r="J17" s="14">
        <v>0.11841696734240199</v>
      </c>
      <c r="K17" s="14">
        <v>0.11039155155295401</v>
      </c>
      <c r="L17" s="14">
        <v>0.13044088565013201</v>
      </c>
      <c r="M17" s="14"/>
      <c r="N17" s="14">
        <v>0.14901187838080299</v>
      </c>
      <c r="O17" s="14">
        <v>0.117123493424245</v>
      </c>
      <c r="P17" s="14">
        <v>0.103676151744117</v>
      </c>
      <c r="Q17" s="14">
        <v>9.9280144065369405E-2</v>
      </c>
      <c r="R17" s="14"/>
      <c r="S17" s="14">
        <v>0.12583113173170701</v>
      </c>
      <c r="T17" s="14">
        <v>0.127921419680705</v>
      </c>
      <c r="U17" s="14">
        <v>0.11005560819812001</v>
      </c>
      <c r="V17" s="14">
        <v>0.11375464878101101</v>
      </c>
      <c r="W17" s="14">
        <v>0.10313440539086199</v>
      </c>
      <c r="X17" s="14">
        <v>0.109008939104922</v>
      </c>
      <c r="Y17" s="14">
        <v>0.12831610410511901</v>
      </c>
      <c r="Z17" s="14">
        <v>9.2587165482300296E-2</v>
      </c>
      <c r="AA17" s="14">
        <v>0.12583607831257099</v>
      </c>
      <c r="AB17" s="14">
        <v>0.120747854681074</v>
      </c>
      <c r="AC17" s="14">
        <v>0.12130445124667701</v>
      </c>
      <c r="AD17" s="14">
        <v>9.7408434605443003E-2</v>
      </c>
      <c r="AE17" s="14"/>
      <c r="AF17" s="14">
        <v>0.10319263904253401</v>
      </c>
      <c r="AG17" s="14">
        <v>0.10391516198604001</v>
      </c>
      <c r="AH17" s="14">
        <v>0.13329743068939201</v>
      </c>
      <c r="AI17" s="14">
        <v>0.150531242685667</v>
      </c>
      <c r="AJ17" s="14">
        <v>0.19759649074918401</v>
      </c>
      <c r="AK17" s="14"/>
      <c r="AL17" s="14">
        <v>7.2004116397446097E-2</v>
      </c>
      <c r="AM17" s="14">
        <v>0.125214437410609</v>
      </c>
      <c r="AN17" s="14">
        <v>0.13451119180769</v>
      </c>
      <c r="AO17" s="14">
        <v>0.112213087950169</v>
      </c>
      <c r="AP17" s="14">
        <v>0.113780386191999</v>
      </c>
      <c r="AQ17" s="14">
        <v>8.2029960602547899E-2</v>
      </c>
      <c r="AR17" s="14">
        <v>0.118967388445304</v>
      </c>
      <c r="AS17" s="14">
        <v>0.11873695899575</v>
      </c>
      <c r="AT17" s="14">
        <v>0.11117517664128</v>
      </c>
      <c r="AU17" s="14">
        <v>0.12515576131884901</v>
      </c>
      <c r="AV17" s="14">
        <v>0.111202007714981</v>
      </c>
      <c r="AW17" s="14">
        <v>0.160227894008626</v>
      </c>
      <c r="AX17" s="14">
        <v>0.12818035676943501</v>
      </c>
      <c r="AY17" s="14">
        <v>0.10899135538606899</v>
      </c>
      <c r="AZ17" s="14">
        <v>0.13968222193382199</v>
      </c>
      <c r="BA17" s="14">
        <v>0.14674777764097499</v>
      </c>
      <c r="BB17" s="14"/>
      <c r="BC17" s="14">
        <v>0.126650923158242</v>
      </c>
      <c r="BD17" s="14">
        <v>0.11418902806969899</v>
      </c>
      <c r="BE17" s="14"/>
      <c r="BF17" s="14">
        <v>0.14216107422532201</v>
      </c>
      <c r="BG17" s="14">
        <v>0.117281419637004</v>
      </c>
      <c r="BH17" s="14">
        <v>0.1077848589714</v>
      </c>
      <c r="BI17" s="14">
        <v>8.7954916454307697E-2</v>
      </c>
      <c r="BJ17" s="14"/>
      <c r="BK17" s="14">
        <v>0.14235342111942301</v>
      </c>
      <c r="BL17" s="14">
        <v>0.121830342308404</v>
      </c>
      <c r="BM17" s="14">
        <v>0.117493235266025</v>
      </c>
      <c r="BN17" s="14">
        <v>8.9275232857989703E-2</v>
      </c>
      <c r="BO17" s="14"/>
      <c r="BP17" s="14">
        <v>0.12113636700826801</v>
      </c>
      <c r="BQ17" s="14">
        <v>0.115553478490539</v>
      </c>
      <c r="BR17" s="14">
        <v>0.122546654228864</v>
      </c>
      <c r="BS17" s="14">
        <v>0.13281490465029</v>
      </c>
      <c r="BT17" s="14">
        <v>0.10108194522651601</v>
      </c>
    </row>
    <row r="18" spans="2:72" x14ac:dyDescent="0.35">
      <c r="B18" s="15" t="s">
        <v>163</v>
      </c>
      <c r="C18" s="14">
        <v>0.117189142657078</v>
      </c>
      <c r="D18" s="14">
        <v>0.10927343504716799</v>
      </c>
      <c r="E18" s="14">
        <v>0.124204292391306</v>
      </c>
      <c r="F18" s="14"/>
      <c r="G18" s="14">
        <v>8.2839880931762505E-2</v>
      </c>
      <c r="H18" s="14">
        <v>8.1059309774452803E-2</v>
      </c>
      <c r="I18" s="14">
        <v>0.10229966207892</v>
      </c>
      <c r="J18" s="14">
        <v>9.0969786376181194E-2</v>
      </c>
      <c r="K18" s="14">
        <v>0.14055096958548</v>
      </c>
      <c r="L18" s="14">
        <v>0.187072452344486</v>
      </c>
      <c r="M18" s="14"/>
      <c r="N18" s="14">
        <v>0.107519877872367</v>
      </c>
      <c r="O18" s="14">
        <v>0.12782407916612201</v>
      </c>
      <c r="P18" s="14">
        <v>0.106988290498087</v>
      </c>
      <c r="Q18" s="14">
        <v>0.126402577268412</v>
      </c>
      <c r="R18" s="14"/>
      <c r="S18" s="14">
        <v>0.10917700480744701</v>
      </c>
      <c r="T18" s="14">
        <v>0.14003083214203299</v>
      </c>
      <c r="U18" s="14">
        <v>0.117474418441695</v>
      </c>
      <c r="V18" s="14">
        <v>0.12214524002852301</v>
      </c>
      <c r="W18" s="14">
        <v>0.11287959914753599</v>
      </c>
      <c r="X18" s="14">
        <v>9.4585137612560599E-2</v>
      </c>
      <c r="Y18" s="14">
        <v>0.11964391493635899</v>
      </c>
      <c r="Z18" s="14">
        <v>0.122890660883236</v>
      </c>
      <c r="AA18" s="14">
        <v>9.7696873570593604E-2</v>
      </c>
      <c r="AB18" s="14">
        <v>0.125929703628989</v>
      </c>
      <c r="AC18" s="14">
        <v>0.14376522779732101</v>
      </c>
      <c r="AD18" s="14">
        <v>0.104556960601827</v>
      </c>
      <c r="AE18" s="14"/>
      <c r="AF18" s="14">
        <v>0.132713322264291</v>
      </c>
      <c r="AG18" s="14">
        <v>0.122562053327607</v>
      </c>
      <c r="AH18" s="14">
        <v>9.4295449138323106E-2</v>
      </c>
      <c r="AI18" s="14">
        <v>0.11236456884467701</v>
      </c>
      <c r="AJ18" s="14">
        <v>0.16880043731091299</v>
      </c>
      <c r="AK18" s="14"/>
      <c r="AL18" s="14">
        <v>5.1117124341851401E-2</v>
      </c>
      <c r="AM18" s="14">
        <v>0.114611844230428</v>
      </c>
      <c r="AN18" s="14">
        <v>0.15352043326421899</v>
      </c>
      <c r="AO18" s="14">
        <v>0.14556614124710601</v>
      </c>
      <c r="AP18" s="14">
        <v>0.133942572333039</v>
      </c>
      <c r="AQ18" s="14">
        <v>0.12755664774638001</v>
      </c>
      <c r="AR18" s="14">
        <v>0.13992448713018801</v>
      </c>
      <c r="AS18" s="14">
        <v>0.10631675106831601</v>
      </c>
      <c r="AT18" s="14">
        <v>0.145258545051828</v>
      </c>
      <c r="AU18" s="14">
        <v>9.6418771234540193E-2</v>
      </c>
      <c r="AV18" s="14">
        <v>0.107004714683858</v>
      </c>
      <c r="AW18" s="14">
        <v>0.112235671499095</v>
      </c>
      <c r="AX18" s="14">
        <v>8.8951901358045204E-2</v>
      </c>
      <c r="AY18" s="14">
        <v>8.5813562099833193E-2</v>
      </c>
      <c r="AZ18" s="14">
        <v>8.4631421339423196E-2</v>
      </c>
      <c r="BA18" s="14">
        <v>6.7316189995871203E-2</v>
      </c>
      <c r="BB18" s="14"/>
      <c r="BC18" s="14">
        <v>8.1350553093098105E-2</v>
      </c>
      <c r="BD18" s="14">
        <v>0.13289502019334901</v>
      </c>
      <c r="BE18" s="14"/>
      <c r="BF18" s="14">
        <v>0.13132837469741601</v>
      </c>
      <c r="BG18" s="14">
        <v>0.1138536455331</v>
      </c>
      <c r="BH18" s="14">
        <v>0.106034071806221</v>
      </c>
      <c r="BI18" s="14">
        <v>0.117341455506837</v>
      </c>
      <c r="BJ18" s="14"/>
      <c r="BK18" s="14">
        <v>0.12195754011245299</v>
      </c>
      <c r="BL18" s="14">
        <v>0.107552316332873</v>
      </c>
      <c r="BM18" s="14">
        <v>0.10836688095951399</v>
      </c>
      <c r="BN18" s="14">
        <v>0.13474122777370501</v>
      </c>
      <c r="BO18" s="14"/>
      <c r="BP18" s="14">
        <v>0.105834892443102</v>
      </c>
      <c r="BQ18" s="14">
        <v>0.11454991436083201</v>
      </c>
      <c r="BR18" s="14">
        <v>0.19641047476996401</v>
      </c>
      <c r="BS18" s="14">
        <v>9.9795953363327999E-2</v>
      </c>
      <c r="BT18" s="14">
        <v>0.114419742732427</v>
      </c>
    </row>
    <row r="19" spans="2:72" x14ac:dyDescent="0.35">
      <c r="B19" s="15" t="s">
        <v>162</v>
      </c>
      <c r="C19" s="14">
        <v>0.103428390279292</v>
      </c>
      <c r="D19" s="14">
        <v>0.12675890632344999</v>
      </c>
      <c r="E19" s="14">
        <v>8.0393628185553304E-2</v>
      </c>
      <c r="F19" s="14"/>
      <c r="G19" s="14">
        <v>9.5776644644575901E-2</v>
      </c>
      <c r="H19" s="14">
        <v>8.7622966629408702E-2</v>
      </c>
      <c r="I19" s="14">
        <v>9.7397615851760197E-2</v>
      </c>
      <c r="J19" s="14">
        <v>0.109302836274821</v>
      </c>
      <c r="K19" s="14">
        <v>0.104188885231999</v>
      </c>
      <c r="L19" s="14">
        <v>0.12098872640292201</v>
      </c>
      <c r="M19" s="14"/>
      <c r="N19" s="14">
        <v>9.8938201094137396E-2</v>
      </c>
      <c r="O19" s="14">
        <v>8.2955822095714393E-2</v>
      </c>
      <c r="P19" s="14">
        <v>0.109373559925206</v>
      </c>
      <c r="Q19" s="14">
        <v>0.125945177514834</v>
      </c>
      <c r="R19" s="14"/>
      <c r="S19" s="14">
        <v>9.4814984516399803E-2</v>
      </c>
      <c r="T19" s="14">
        <v>0.103280250290318</v>
      </c>
      <c r="U19" s="14">
        <v>8.4099091612154495E-2</v>
      </c>
      <c r="V19" s="14">
        <v>0.115676264589015</v>
      </c>
      <c r="W19" s="14">
        <v>0.13289278418017</v>
      </c>
      <c r="X19" s="14">
        <v>0.103809375492933</v>
      </c>
      <c r="Y19" s="14">
        <v>0.11728789780367201</v>
      </c>
      <c r="Z19" s="14">
        <v>0.106872025286671</v>
      </c>
      <c r="AA19" s="14">
        <v>9.4739918541772702E-2</v>
      </c>
      <c r="AB19" s="14">
        <v>9.44407201940764E-2</v>
      </c>
      <c r="AC19" s="14">
        <v>9.7948211644295E-2</v>
      </c>
      <c r="AD19" s="14">
        <v>0.11565906832079099</v>
      </c>
      <c r="AE19" s="14"/>
      <c r="AF19" s="14">
        <v>0.13475002069727299</v>
      </c>
      <c r="AG19" s="14">
        <v>9.84880633134054E-2</v>
      </c>
      <c r="AH19" s="14">
        <v>8.3493308395091004E-2</v>
      </c>
      <c r="AI19" s="14">
        <v>9.0402328990595304E-2</v>
      </c>
      <c r="AJ19" s="14">
        <v>9.7499378461061201E-2</v>
      </c>
      <c r="AK19" s="14"/>
      <c r="AL19" s="14">
        <v>8.8860826947640595E-2</v>
      </c>
      <c r="AM19" s="14">
        <v>0.10508744348979</v>
      </c>
      <c r="AN19" s="14">
        <v>0.113775148708225</v>
      </c>
      <c r="AO19" s="14">
        <v>0.12114280113230801</v>
      </c>
      <c r="AP19" s="14">
        <v>0.12737420906590299</v>
      </c>
      <c r="AQ19" s="14">
        <v>0.106355622335755</v>
      </c>
      <c r="AR19" s="14">
        <v>0.108341146830347</v>
      </c>
      <c r="AS19" s="14">
        <v>0.104845986876893</v>
      </c>
      <c r="AT19" s="14">
        <v>0.10302694234755801</v>
      </c>
      <c r="AU19" s="14">
        <v>0.102852580749298</v>
      </c>
      <c r="AV19" s="14">
        <v>8.8974217168151806E-2</v>
      </c>
      <c r="AW19" s="14">
        <v>9.04297777200119E-2</v>
      </c>
      <c r="AX19" s="14">
        <v>8.1540725994508595E-2</v>
      </c>
      <c r="AY19" s="14">
        <v>0.12564061428457099</v>
      </c>
      <c r="AZ19" s="14">
        <v>0.101557061296489</v>
      </c>
      <c r="BA19" s="14">
        <v>8.6729716156000503E-2</v>
      </c>
      <c r="BB19" s="14"/>
      <c r="BC19" s="14">
        <v>0.10846060810805599</v>
      </c>
      <c r="BD19" s="14">
        <v>0.101223074782338</v>
      </c>
      <c r="BE19" s="14"/>
      <c r="BF19" s="14">
        <v>0.10855037509894699</v>
      </c>
      <c r="BG19" s="14">
        <v>0.105021884307716</v>
      </c>
      <c r="BH19" s="14">
        <v>0.10033910224476</v>
      </c>
      <c r="BI19" s="14">
        <v>9.4437224896161395E-2</v>
      </c>
      <c r="BJ19" s="14"/>
      <c r="BK19" s="14">
        <v>0.111269536433797</v>
      </c>
      <c r="BL19" s="14">
        <v>9.5390707911604297E-2</v>
      </c>
      <c r="BM19" s="14">
        <v>0.11008430361091601</v>
      </c>
      <c r="BN19" s="14">
        <v>9.1025126443187707E-2</v>
      </c>
      <c r="BO19" s="14"/>
      <c r="BP19" s="14">
        <v>0.10090363991595699</v>
      </c>
      <c r="BQ19" s="14">
        <v>0.110695227810382</v>
      </c>
      <c r="BR19" s="14">
        <v>0.14894953030102501</v>
      </c>
      <c r="BS19" s="14">
        <v>0.10983211362336399</v>
      </c>
      <c r="BT19" s="14">
        <v>7.7593687789074606E-2</v>
      </c>
    </row>
    <row r="20" spans="2:72" x14ac:dyDescent="0.35">
      <c r="B20" s="15" t="s">
        <v>160</v>
      </c>
      <c r="C20" s="14">
        <v>6.0858793250361899E-2</v>
      </c>
      <c r="D20" s="14">
        <v>8.2946387901792706E-2</v>
      </c>
      <c r="E20" s="14">
        <v>3.95801980330674E-2</v>
      </c>
      <c r="F20" s="14"/>
      <c r="G20" s="14">
        <v>6.7725582611172397E-2</v>
      </c>
      <c r="H20" s="14">
        <v>9.0529604983514297E-2</v>
      </c>
      <c r="I20" s="14">
        <v>6.3098640021051006E-2</v>
      </c>
      <c r="J20" s="14">
        <v>6.6245469204801705E-2</v>
      </c>
      <c r="K20" s="14">
        <v>4.59536319392993E-2</v>
      </c>
      <c r="L20" s="14">
        <v>3.5973252727286097E-2</v>
      </c>
      <c r="M20" s="14"/>
      <c r="N20" s="14">
        <v>7.2082273959094695E-2</v>
      </c>
      <c r="O20" s="14">
        <v>6.2666127212122294E-2</v>
      </c>
      <c r="P20" s="14">
        <v>6.4139512803437104E-2</v>
      </c>
      <c r="Q20" s="14">
        <v>4.3890919631377097E-2</v>
      </c>
      <c r="R20" s="14"/>
      <c r="S20" s="14">
        <v>7.7378154132880295E-2</v>
      </c>
      <c r="T20" s="14">
        <v>5.8888884799338202E-2</v>
      </c>
      <c r="U20" s="14">
        <v>4.2601814798210499E-2</v>
      </c>
      <c r="V20" s="14">
        <v>6.6508553673200896E-2</v>
      </c>
      <c r="W20" s="14">
        <v>5.3806247600224198E-2</v>
      </c>
      <c r="X20" s="14">
        <v>6.6629458037175196E-2</v>
      </c>
      <c r="Y20" s="14">
        <v>5.6521218345166803E-2</v>
      </c>
      <c r="Z20" s="14">
        <v>4.94539781045586E-2</v>
      </c>
      <c r="AA20" s="14">
        <v>6.1313179268636699E-2</v>
      </c>
      <c r="AB20" s="14">
        <v>6.0935362576743098E-2</v>
      </c>
      <c r="AC20" s="14">
        <v>4.9687574040141298E-2</v>
      </c>
      <c r="AD20" s="14">
        <v>6.6712412781012198E-2</v>
      </c>
      <c r="AE20" s="14"/>
      <c r="AF20" s="14">
        <v>4.1277947110299397E-2</v>
      </c>
      <c r="AG20" s="14">
        <v>4.72710303781948E-2</v>
      </c>
      <c r="AH20" s="14">
        <v>7.82511733098466E-2</v>
      </c>
      <c r="AI20" s="14">
        <v>9.2200316157556805E-2</v>
      </c>
      <c r="AJ20" s="14">
        <v>0.123961984086529</v>
      </c>
      <c r="AK20" s="14"/>
      <c r="AL20" s="14">
        <v>4.8162057815031398E-2</v>
      </c>
      <c r="AM20" s="14">
        <v>6.2754221407997496E-2</v>
      </c>
      <c r="AN20" s="14">
        <v>3.4569390940177497E-2</v>
      </c>
      <c r="AO20" s="14">
        <v>4.5099214375205997E-2</v>
      </c>
      <c r="AP20" s="14">
        <v>6.0140180371607198E-2</v>
      </c>
      <c r="AQ20" s="14">
        <v>6.3711922499031001E-2</v>
      </c>
      <c r="AR20" s="14">
        <v>6.3019729674194003E-2</v>
      </c>
      <c r="AS20" s="14">
        <v>4.8435884660372498E-2</v>
      </c>
      <c r="AT20" s="14">
        <v>7.3812925962375597E-2</v>
      </c>
      <c r="AU20" s="14">
        <v>6.7740151350302494E-2</v>
      </c>
      <c r="AV20" s="14">
        <v>5.8193112042076299E-2</v>
      </c>
      <c r="AW20" s="14">
        <v>7.39221666656317E-2</v>
      </c>
      <c r="AX20" s="14">
        <v>8.0505921317505696E-2</v>
      </c>
      <c r="AY20" s="14">
        <v>6.9814350185890106E-2</v>
      </c>
      <c r="AZ20" s="14">
        <v>0.107048007023801</v>
      </c>
      <c r="BA20" s="14">
        <v>7.6858028488407296E-2</v>
      </c>
      <c r="BB20" s="14"/>
      <c r="BC20" s="14">
        <v>7.3115277893369496E-2</v>
      </c>
      <c r="BD20" s="14">
        <v>5.5487520296536003E-2</v>
      </c>
      <c r="BE20" s="14"/>
      <c r="BF20" s="14">
        <v>6.4788896015657502E-2</v>
      </c>
      <c r="BG20" s="14">
        <v>5.9851799966492703E-2</v>
      </c>
      <c r="BH20" s="14">
        <v>5.86861074805584E-2</v>
      </c>
      <c r="BI20" s="14">
        <v>5.9274565129920603E-2</v>
      </c>
      <c r="BJ20" s="14"/>
      <c r="BK20" s="14">
        <v>7.2599052071945697E-2</v>
      </c>
      <c r="BL20" s="14">
        <v>7.1564517010340001E-2</v>
      </c>
      <c r="BM20" s="14">
        <v>5.5047774447383901E-2</v>
      </c>
      <c r="BN20" s="14">
        <v>4.85248391254475E-2</v>
      </c>
      <c r="BO20" s="14"/>
      <c r="BP20" s="14">
        <v>7.7692581793268795E-2</v>
      </c>
      <c r="BQ20" s="14">
        <v>4.3332108630054399E-2</v>
      </c>
      <c r="BR20" s="14">
        <v>4.2333564542022299E-2</v>
      </c>
      <c r="BS20" s="14">
        <v>7.2364025764950504E-2</v>
      </c>
      <c r="BT20" s="14">
        <v>5.3348078556639499E-2</v>
      </c>
    </row>
    <row r="21" spans="2:72" x14ac:dyDescent="0.35">
      <c r="B21" s="15" t="s">
        <v>164</v>
      </c>
      <c r="C21" s="14">
        <v>4.6416035176649599E-2</v>
      </c>
      <c r="D21" s="14">
        <v>5.9537715729690799E-2</v>
      </c>
      <c r="E21" s="14">
        <v>3.3820551069497502E-2</v>
      </c>
      <c r="F21" s="14"/>
      <c r="G21" s="14">
        <v>5.3650855130611699E-2</v>
      </c>
      <c r="H21" s="14">
        <v>6.5611490906726994E-2</v>
      </c>
      <c r="I21" s="14">
        <v>5.8969163669504603E-2</v>
      </c>
      <c r="J21" s="14">
        <v>3.7262641851916897E-2</v>
      </c>
      <c r="K21" s="14">
        <v>2.5535247681509499E-2</v>
      </c>
      <c r="L21" s="14">
        <v>3.7213632065635799E-2</v>
      </c>
      <c r="M21" s="14"/>
      <c r="N21" s="14">
        <v>4.63064207024124E-2</v>
      </c>
      <c r="O21" s="14">
        <v>3.2511039970180497E-2</v>
      </c>
      <c r="P21" s="14">
        <v>6.8934042335306506E-2</v>
      </c>
      <c r="Q21" s="14">
        <v>4.1388556320831098E-2</v>
      </c>
      <c r="R21" s="14"/>
      <c r="S21" s="14">
        <v>6.7321554773565204E-2</v>
      </c>
      <c r="T21" s="14">
        <v>4.0538975692972198E-2</v>
      </c>
      <c r="U21" s="14">
        <v>3.5743866635215102E-2</v>
      </c>
      <c r="V21" s="14">
        <v>4.2766231385484903E-2</v>
      </c>
      <c r="W21" s="14">
        <v>4.9874701366042003E-2</v>
      </c>
      <c r="X21" s="14">
        <v>5.3689598277536402E-2</v>
      </c>
      <c r="Y21" s="14">
        <v>3.8093267920958601E-2</v>
      </c>
      <c r="Z21" s="14">
        <v>3.7583895099681901E-2</v>
      </c>
      <c r="AA21" s="14">
        <v>4.0697395915973197E-2</v>
      </c>
      <c r="AB21" s="14">
        <v>5.0464702852307503E-2</v>
      </c>
      <c r="AC21" s="14">
        <v>3.9090144497596999E-2</v>
      </c>
      <c r="AD21" s="14">
        <v>3.88527693499158E-2</v>
      </c>
      <c r="AE21" s="14"/>
      <c r="AF21" s="14">
        <v>4.1514451050274299E-2</v>
      </c>
      <c r="AG21" s="14">
        <v>4.2083936234376403E-2</v>
      </c>
      <c r="AH21" s="14">
        <v>4.4120227328070603E-2</v>
      </c>
      <c r="AI21" s="14">
        <v>5.8817761924028003E-2</v>
      </c>
      <c r="AJ21" s="14">
        <v>5.5968054598152801E-2</v>
      </c>
      <c r="AK21" s="14"/>
      <c r="AL21" s="14">
        <v>2.4328945502412401E-2</v>
      </c>
      <c r="AM21" s="14">
        <v>2.92730452638492E-2</v>
      </c>
      <c r="AN21" s="14">
        <v>5.0752848974961198E-2</v>
      </c>
      <c r="AO21" s="14">
        <v>5.0660574571419197E-2</v>
      </c>
      <c r="AP21" s="14">
        <v>4.6738359227616502E-2</v>
      </c>
      <c r="AQ21" s="14">
        <v>4.5959546066202499E-2</v>
      </c>
      <c r="AR21" s="14">
        <v>4.00695517704679E-2</v>
      </c>
      <c r="AS21" s="14">
        <v>5.6028175942746498E-2</v>
      </c>
      <c r="AT21" s="14">
        <v>4.0548409050471301E-2</v>
      </c>
      <c r="AU21" s="14">
        <v>6.2431020619409201E-2</v>
      </c>
      <c r="AV21" s="14">
        <v>4.56227926322786E-2</v>
      </c>
      <c r="AW21" s="14">
        <v>4.9985664672513599E-2</v>
      </c>
      <c r="AX21" s="14">
        <v>4.7319144118309002E-2</v>
      </c>
      <c r="AY21" s="14">
        <v>3.4238271433941599E-2</v>
      </c>
      <c r="AZ21" s="14">
        <v>5.1648842863412897E-2</v>
      </c>
      <c r="BA21" s="14">
        <v>4.9543420531201102E-2</v>
      </c>
      <c r="BB21" s="14"/>
      <c r="BC21" s="14">
        <v>6.3273774466783894E-2</v>
      </c>
      <c r="BD21" s="14">
        <v>3.9028311718488001E-2</v>
      </c>
      <c r="BE21" s="14"/>
      <c r="BF21" s="14">
        <v>3.7055438282373503E-2</v>
      </c>
      <c r="BG21" s="14">
        <v>3.9231269098959902E-2</v>
      </c>
      <c r="BH21" s="14">
        <v>5.7284014659435799E-2</v>
      </c>
      <c r="BI21" s="14">
        <v>6.3475692625995297E-2</v>
      </c>
      <c r="BJ21" s="14"/>
      <c r="BK21" s="14">
        <v>4.7750429179383103E-2</v>
      </c>
      <c r="BL21" s="14">
        <v>4.2539458769259297E-2</v>
      </c>
      <c r="BM21" s="14">
        <v>4.7671410441848402E-2</v>
      </c>
      <c r="BN21" s="14">
        <v>4.6259152581618897E-2</v>
      </c>
      <c r="BO21" s="14"/>
      <c r="BP21" s="14">
        <v>6.6514279119105998E-2</v>
      </c>
      <c r="BQ21" s="14">
        <v>2.32427427813682E-2</v>
      </c>
      <c r="BR21" s="14">
        <v>4.0064561995458797E-2</v>
      </c>
      <c r="BS21" s="14">
        <v>3.6472092403694902E-2</v>
      </c>
      <c r="BT21" s="14">
        <v>5.49421188533128E-2</v>
      </c>
    </row>
    <row r="22" spans="2:72" x14ac:dyDescent="0.35">
      <c r="B22" s="15" t="s">
        <v>102</v>
      </c>
      <c r="C22" s="14">
        <v>3.8721915056978903E-2</v>
      </c>
      <c r="D22" s="14">
        <v>3.3890640519019598E-2</v>
      </c>
      <c r="E22" s="14">
        <v>4.3607416429669699E-2</v>
      </c>
      <c r="F22" s="14"/>
      <c r="G22" s="14">
        <v>2.0169247065111001E-2</v>
      </c>
      <c r="H22" s="14">
        <v>1.7665670543465101E-2</v>
      </c>
      <c r="I22" s="14">
        <v>4.0107347375885297E-2</v>
      </c>
      <c r="J22" s="14">
        <v>4.8300447524156402E-2</v>
      </c>
      <c r="K22" s="14">
        <v>5.2299221045064397E-2</v>
      </c>
      <c r="L22" s="14">
        <v>5.0133883592386901E-2</v>
      </c>
      <c r="M22" s="14"/>
      <c r="N22" s="14">
        <v>1.5784620780375999E-2</v>
      </c>
      <c r="O22" s="14">
        <v>3.5354335897095801E-2</v>
      </c>
      <c r="P22" s="14">
        <v>2.9914968559077701E-2</v>
      </c>
      <c r="Q22" s="14">
        <v>7.4819017663198595E-2</v>
      </c>
      <c r="R22" s="14"/>
      <c r="S22" s="14">
        <v>2.2456566922700899E-2</v>
      </c>
      <c r="T22" s="14">
        <v>3.7741459831582301E-2</v>
      </c>
      <c r="U22" s="14">
        <v>4.28371936185259E-2</v>
      </c>
      <c r="V22" s="14">
        <v>3.2736821123582997E-2</v>
      </c>
      <c r="W22" s="14">
        <v>4.8834366257334498E-2</v>
      </c>
      <c r="X22" s="14">
        <v>5.6886861095309098E-2</v>
      </c>
      <c r="Y22" s="14">
        <v>3.6973855068830698E-2</v>
      </c>
      <c r="Z22" s="14">
        <v>2.05298580345303E-2</v>
      </c>
      <c r="AA22" s="14">
        <v>3.6406791076210997E-2</v>
      </c>
      <c r="AB22" s="14">
        <v>4.36429816858077E-2</v>
      </c>
      <c r="AC22" s="14">
        <v>4.3092106716114902E-2</v>
      </c>
      <c r="AD22" s="14">
        <v>6.3211384764707806E-2</v>
      </c>
      <c r="AE22" s="14"/>
      <c r="AF22" s="14">
        <v>6.8541559513989506E-2</v>
      </c>
      <c r="AG22" s="14">
        <v>3.2950594871385498E-2</v>
      </c>
      <c r="AH22" s="14">
        <v>1.8729566703013002E-2</v>
      </c>
      <c r="AI22" s="14">
        <v>1.11962158008532E-2</v>
      </c>
      <c r="AJ22" s="14">
        <v>1.2796015662900199E-2</v>
      </c>
      <c r="AK22" s="14"/>
      <c r="AL22" s="14">
        <v>0.11249900706381399</v>
      </c>
      <c r="AM22" s="14">
        <v>0.102632452380704</v>
      </c>
      <c r="AN22" s="14">
        <v>5.3362855984420303E-2</v>
      </c>
      <c r="AO22" s="14">
        <v>6.3721827162401004E-2</v>
      </c>
      <c r="AP22" s="14">
        <v>4.16610841482608E-2</v>
      </c>
      <c r="AQ22" s="14">
        <v>4.73140028136722E-2</v>
      </c>
      <c r="AR22" s="14">
        <v>2.29718105127092E-2</v>
      </c>
      <c r="AS22" s="14">
        <v>3.8132917837052097E-2</v>
      </c>
      <c r="AT22" s="14">
        <v>2.88480403962036E-2</v>
      </c>
      <c r="AU22" s="14">
        <v>2.7711830741048198E-2</v>
      </c>
      <c r="AV22" s="14">
        <v>1.7951381874543201E-2</v>
      </c>
      <c r="AW22" s="14">
        <v>2.06408140392054E-2</v>
      </c>
      <c r="AX22" s="14">
        <v>1.1103463954362101E-2</v>
      </c>
      <c r="AY22" s="14">
        <v>2.61545387955349E-2</v>
      </c>
      <c r="AZ22" s="14">
        <v>1.4646151647334999E-2</v>
      </c>
      <c r="BA22" s="14">
        <v>3.7264049077384001E-3</v>
      </c>
      <c r="BB22" s="14"/>
      <c r="BC22" s="14">
        <v>1.8040058215969601E-2</v>
      </c>
      <c r="BD22" s="14">
        <v>4.77855170212165E-2</v>
      </c>
      <c r="BE22" s="14"/>
      <c r="BF22" s="14">
        <v>1.5471831079617301E-2</v>
      </c>
      <c r="BG22" s="14">
        <v>2.9674337825131E-2</v>
      </c>
      <c r="BH22" s="14">
        <v>4.20472603133034E-2</v>
      </c>
      <c r="BI22" s="14">
        <v>0.105284772186822</v>
      </c>
      <c r="BJ22" s="14"/>
      <c r="BK22" s="14">
        <v>1.6448769451439301E-2</v>
      </c>
      <c r="BL22" s="14">
        <v>1.7770523743985099E-2</v>
      </c>
      <c r="BM22" s="14">
        <v>3.0051939670044901E-2</v>
      </c>
      <c r="BN22" s="14">
        <v>9.4833394551555594E-2</v>
      </c>
      <c r="BO22" s="14"/>
      <c r="BP22" s="14">
        <v>1.24585084700586E-2</v>
      </c>
      <c r="BQ22" s="14">
        <v>3.8622437571958101E-2</v>
      </c>
      <c r="BR22" s="14">
        <v>3.4408580133781702E-2</v>
      </c>
      <c r="BS22" s="14">
        <v>1.0827214034968601E-2</v>
      </c>
      <c r="BT22" s="14">
        <v>8.9434295861068699E-2</v>
      </c>
    </row>
    <row r="23" spans="2:72" x14ac:dyDescent="0.35">
      <c r="B23" s="15" t="s">
        <v>165</v>
      </c>
      <c r="C23" s="14">
        <v>2.7763629372286502E-2</v>
      </c>
      <c r="D23" s="14">
        <v>3.4884902965250202E-2</v>
      </c>
      <c r="E23" s="14">
        <v>2.0680280698513898E-2</v>
      </c>
      <c r="F23" s="14"/>
      <c r="G23" s="14">
        <v>5.3553382446625802E-2</v>
      </c>
      <c r="H23" s="14">
        <v>4.3905927923098997E-2</v>
      </c>
      <c r="I23" s="14">
        <v>3.40145378944815E-2</v>
      </c>
      <c r="J23" s="14">
        <v>2.0440619106555001E-2</v>
      </c>
      <c r="K23" s="14">
        <v>1.8371816675069201E-2</v>
      </c>
      <c r="L23" s="14">
        <v>4.6981364408829199E-3</v>
      </c>
      <c r="M23" s="14"/>
      <c r="N23" s="14">
        <v>2.22527064641155E-2</v>
      </c>
      <c r="O23" s="14">
        <v>2.9198242563681202E-2</v>
      </c>
      <c r="P23" s="14">
        <v>3.7875731470383499E-2</v>
      </c>
      <c r="Q23" s="14">
        <v>2.3755856055749199E-2</v>
      </c>
      <c r="R23" s="14"/>
      <c r="S23" s="14">
        <v>4.3649894161027401E-2</v>
      </c>
      <c r="T23" s="14">
        <v>2.2940510818213401E-2</v>
      </c>
      <c r="U23" s="14">
        <v>2.5373818325398E-2</v>
      </c>
      <c r="V23" s="14">
        <v>3.0933364014239999E-2</v>
      </c>
      <c r="W23" s="14">
        <v>3.8537466206171503E-2</v>
      </c>
      <c r="X23" s="14">
        <v>3.5780151386023001E-2</v>
      </c>
      <c r="Y23" s="14">
        <v>1.6862195321818398E-2</v>
      </c>
      <c r="Z23" s="14">
        <v>3.2702810613907798E-2</v>
      </c>
      <c r="AA23" s="14">
        <v>1.56510562563596E-2</v>
      </c>
      <c r="AB23" s="14">
        <v>2.5394665104750198E-2</v>
      </c>
      <c r="AC23" s="14">
        <v>1.7258713743490799E-2</v>
      </c>
      <c r="AD23" s="14">
        <v>1.3694891668481601E-2</v>
      </c>
      <c r="AE23" s="14"/>
      <c r="AF23" s="14">
        <v>2.2985541035542401E-2</v>
      </c>
      <c r="AG23" s="14">
        <v>2.2916928203575399E-2</v>
      </c>
      <c r="AH23" s="14">
        <v>3.10191309703595E-2</v>
      </c>
      <c r="AI23" s="14">
        <v>4.2399188138465597E-2</v>
      </c>
      <c r="AJ23" s="14">
        <v>4.5032433176342701E-2</v>
      </c>
      <c r="AK23" s="14"/>
      <c r="AL23" s="14">
        <v>6.1753285098305903E-2</v>
      </c>
      <c r="AM23" s="14">
        <v>3.0230738528361199E-2</v>
      </c>
      <c r="AN23" s="14">
        <v>4.2215055497928103E-2</v>
      </c>
      <c r="AO23" s="14">
        <v>2.8834377856372401E-2</v>
      </c>
      <c r="AP23" s="14">
        <v>2.19523840058756E-2</v>
      </c>
      <c r="AQ23" s="14">
        <v>2.5354255184322001E-2</v>
      </c>
      <c r="AR23" s="14">
        <v>3.6822739870005998E-2</v>
      </c>
      <c r="AS23" s="14">
        <v>3.5480265814986499E-2</v>
      </c>
      <c r="AT23" s="14">
        <v>1.5899513857934498E-2</v>
      </c>
      <c r="AU23" s="14">
        <v>2.8519951977839401E-2</v>
      </c>
      <c r="AV23" s="14">
        <v>2.1857222143879501E-2</v>
      </c>
      <c r="AW23" s="14">
        <v>2.0732954402361801E-2</v>
      </c>
      <c r="AX23" s="14">
        <v>2.87504952436991E-2</v>
      </c>
      <c r="AY23" s="14">
        <v>1.35134477031758E-2</v>
      </c>
      <c r="AZ23" s="14">
        <v>3.1305407594437999E-2</v>
      </c>
      <c r="BA23" s="14">
        <v>2.7337744098197701E-2</v>
      </c>
      <c r="BB23" s="14"/>
      <c r="BC23" s="14">
        <v>4.0465093709406499E-2</v>
      </c>
      <c r="BD23" s="14">
        <v>2.2197348839566301E-2</v>
      </c>
      <c r="BE23" s="14"/>
      <c r="BF23" s="14">
        <v>1.18407209226395E-2</v>
      </c>
      <c r="BG23" s="14">
        <v>2.3794050741834102E-2</v>
      </c>
      <c r="BH23" s="14">
        <v>3.9250317768820098E-2</v>
      </c>
      <c r="BI23" s="14">
        <v>4.9481596712790503E-2</v>
      </c>
      <c r="BJ23" s="14"/>
      <c r="BK23" s="14">
        <v>1.65434518328351E-2</v>
      </c>
      <c r="BL23" s="14">
        <v>2.8088633336880501E-2</v>
      </c>
      <c r="BM23" s="14">
        <v>3.6418308836152699E-2</v>
      </c>
      <c r="BN23" s="14">
        <v>2.5422273624968399E-2</v>
      </c>
      <c r="BO23" s="14"/>
      <c r="BP23" s="14">
        <v>5.0111380933461298E-2</v>
      </c>
      <c r="BQ23" s="14">
        <v>1.0238202011968E-2</v>
      </c>
      <c r="BR23" s="14">
        <v>3.4665684239612899E-3</v>
      </c>
      <c r="BS23" s="14">
        <v>1.52216361237271E-2</v>
      </c>
      <c r="BT23" s="14">
        <v>4.0223980156463501E-2</v>
      </c>
    </row>
    <row r="24" spans="2:72" x14ac:dyDescent="0.35">
      <c r="B24" s="15" t="s">
        <v>166</v>
      </c>
      <c r="C24" s="20">
        <v>5.2678950287334799E-3</v>
      </c>
      <c r="D24" s="20">
        <v>6.7015741899830198E-3</v>
      </c>
      <c r="E24" s="20">
        <v>3.6557562995597499E-3</v>
      </c>
      <c r="F24" s="20"/>
      <c r="G24" s="20">
        <v>3.59418115375386E-3</v>
      </c>
      <c r="H24" s="20">
        <v>7.5154138378906302E-4</v>
      </c>
      <c r="I24" s="20">
        <v>1.52704135765021E-3</v>
      </c>
      <c r="J24" s="20">
        <v>3.5558620888732901E-3</v>
      </c>
      <c r="K24" s="20">
        <v>9.27294166733297E-3</v>
      </c>
      <c r="L24" s="20">
        <v>1.1801232399370301E-2</v>
      </c>
      <c r="M24" s="20"/>
      <c r="N24" s="20">
        <v>5.34483336196821E-3</v>
      </c>
      <c r="O24" s="20">
        <v>3.8312349277070299E-3</v>
      </c>
      <c r="P24" s="20">
        <v>5.1341983030138297E-3</v>
      </c>
      <c r="Q24" s="20">
        <v>6.3532749416119801E-3</v>
      </c>
      <c r="R24" s="20"/>
      <c r="S24" s="20">
        <v>8.7279559648934804E-4</v>
      </c>
      <c r="T24" s="20">
        <v>5.8349813503601501E-3</v>
      </c>
      <c r="U24" s="20">
        <v>9.0620434152643304E-3</v>
      </c>
      <c r="V24" s="20">
        <v>7.0800495150319899E-3</v>
      </c>
      <c r="W24" s="20">
        <v>8.8980983963906895E-3</v>
      </c>
      <c r="X24" s="20">
        <v>5.5745878067729702E-3</v>
      </c>
      <c r="Y24" s="20">
        <v>7.38531305805814E-3</v>
      </c>
      <c r="Z24" s="20">
        <v>2.69171521690585E-3</v>
      </c>
      <c r="AA24" s="20">
        <v>2.9331403154259899E-3</v>
      </c>
      <c r="AB24" s="20">
        <v>5.5268356010268801E-3</v>
      </c>
      <c r="AC24" s="20">
        <v>7.62703253259394E-3</v>
      </c>
      <c r="AD24" s="20">
        <v>0</v>
      </c>
      <c r="AE24" s="20"/>
      <c r="AF24" s="20">
        <v>6.6907628974095601E-3</v>
      </c>
      <c r="AG24" s="20">
        <v>8.9043895896065393E-3</v>
      </c>
      <c r="AH24" s="20">
        <v>3.5539495132693201E-3</v>
      </c>
      <c r="AI24" s="20">
        <v>1.01253557753741E-3</v>
      </c>
      <c r="AJ24" s="20">
        <v>0</v>
      </c>
      <c r="AK24" s="20"/>
      <c r="AL24" s="20">
        <v>0</v>
      </c>
      <c r="AM24" s="20">
        <v>1.1762050556997E-2</v>
      </c>
      <c r="AN24" s="20">
        <v>5.4610361630433998E-3</v>
      </c>
      <c r="AO24" s="20">
        <v>5.5830001508824102E-3</v>
      </c>
      <c r="AP24" s="20">
        <v>2.74843691857735E-3</v>
      </c>
      <c r="AQ24" s="20">
        <v>3.6708121448165601E-3</v>
      </c>
      <c r="AR24" s="20">
        <v>6.4945927323143901E-3</v>
      </c>
      <c r="AS24" s="20">
        <v>6.2044451432873701E-3</v>
      </c>
      <c r="AT24" s="20">
        <v>3.9630281917065998E-3</v>
      </c>
      <c r="AU24" s="20">
        <v>6.3959945199227302E-3</v>
      </c>
      <c r="AV24" s="20">
        <v>4.6445311305623998E-3</v>
      </c>
      <c r="AW24" s="20">
        <v>1.26478909486484E-2</v>
      </c>
      <c r="AX24" s="20">
        <v>2.61903709959657E-3</v>
      </c>
      <c r="AY24" s="20">
        <v>0</v>
      </c>
      <c r="AZ24" s="20">
        <v>4.6014662797254904E-3</v>
      </c>
      <c r="BA24" s="20">
        <v>1.3963611349043701E-3</v>
      </c>
      <c r="BB24" s="20"/>
      <c r="BC24" s="20">
        <v>2.0248770351024899E-3</v>
      </c>
      <c r="BD24" s="20">
        <v>6.6891128856740797E-3</v>
      </c>
      <c r="BE24" s="20"/>
      <c r="BF24" s="20">
        <v>8.7787179022546201E-3</v>
      </c>
      <c r="BG24" s="20">
        <v>4.01466057287354E-3</v>
      </c>
      <c r="BH24" s="20">
        <v>1.45005641660241E-3</v>
      </c>
      <c r="BI24" s="20">
        <v>8.4609330994764292E-3</v>
      </c>
      <c r="BJ24" s="20"/>
      <c r="BK24" s="20">
        <v>8.4920316762107494E-3</v>
      </c>
      <c r="BL24" s="20">
        <v>5.0174455738521799E-3</v>
      </c>
      <c r="BM24" s="20">
        <v>3.0818984837068801E-3</v>
      </c>
      <c r="BN24" s="20">
        <v>5.5841073722570599E-3</v>
      </c>
      <c r="BO24" s="20"/>
      <c r="BP24" s="20">
        <v>1.6158669756780801E-3</v>
      </c>
      <c r="BQ24" s="20">
        <v>5.3526535219429001E-3</v>
      </c>
      <c r="BR24" s="20">
        <v>9.8618241829395194E-3</v>
      </c>
      <c r="BS24" s="20">
        <v>3.8457308873492699E-3</v>
      </c>
      <c r="BT24" s="20">
        <v>7.9523359912636506E-3</v>
      </c>
    </row>
    <row r="25" spans="2:72" x14ac:dyDescent="0.35">
      <c r="B25" s="16"/>
    </row>
    <row r="26" spans="2:72" x14ac:dyDescent="0.35">
      <c r="B26" t="s">
        <v>104</v>
      </c>
    </row>
    <row r="27" spans="2:72" x14ac:dyDescent="0.35">
      <c r="B27" t="s">
        <v>105</v>
      </c>
    </row>
    <row r="29" spans="2:72" x14ac:dyDescent="0.35">
      <c r="B2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BT16"/>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171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169</v>
      </c>
      <c r="C9" s="14">
        <v>0.39998379722141902</v>
      </c>
      <c r="D9" s="14">
        <v>0.45049845491812401</v>
      </c>
      <c r="E9" s="14">
        <v>0.35101329740637</v>
      </c>
      <c r="F9" s="14"/>
      <c r="G9" s="14">
        <v>0.43043639654739302</v>
      </c>
      <c r="H9" s="14">
        <v>0.497062358778741</v>
      </c>
      <c r="I9" s="14">
        <v>0.45355691137759202</v>
      </c>
      <c r="J9" s="14">
        <v>0.37929357376013501</v>
      </c>
      <c r="K9" s="14">
        <v>0.330064190902573</v>
      </c>
      <c r="L9" s="14">
        <v>0.32088091961499998</v>
      </c>
      <c r="M9" s="14"/>
      <c r="N9" s="14">
        <v>0.432379116319485</v>
      </c>
      <c r="O9" s="14">
        <v>0.38270424200544401</v>
      </c>
      <c r="P9" s="14">
        <v>0.41135836750681698</v>
      </c>
      <c r="Q9" s="14">
        <v>0.37413653631704302</v>
      </c>
      <c r="R9" s="14"/>
      <c r="S9" s="14">
        <v>0.450931796583324</v>
      </c>
      <c r="T9" s="14">
        <v>0.38504414735040099</v>
      </c>
      <c r="U9" s="14">
        <v>0.37376919586902202</v>
      </c>
      <c r="V9" s="14">
        <v>0.394316283382602</v>
      </c>
      <c r="W9" s="14">
        <v>0.41808189415534502</v>
      </c>
      <c r="X9" s="14">
        <v>0.40681213355430601</v>
      </c>
      <c r="Y9" s="14">
        <v>0.39435900810351399</v>
      </c>
      <c r="Z9" s="14">
        <v>0.440465389423017</v>
      </c>
      <c r="AA9" s="14">
        <v>0.379726384451195</v>
      </c>
      <c r="AB9" s="14">
        <v>0.37086628077499401</v>
      </c>
      <c r="AC9" s="14">
        <v>0.36094537059472798</v>
      </c>
      <c r="AD9" s="14">
        <v>0.43901767518815998</v>
      </c>
      <c r="AE9" s="14"/>
      <c r="AF9" s="14">
        <v>0.37438844273256999</v>
      </c>
      <c r="AG9" s="14">
        <v>0.37292967512684</v>
      </c>
      <c r="AH9" s="14">
        <v>0.40893218378060397</v>
      </c>
      <c r="AI9" s="14">
        <v>0.48530265033178099</v>
      </c>
      <c r="AJ9" s="14">
        <v>0.557153474853607</v>
      </c>
      <c r="AK9" s="14"/>
      <c r="AL9" s="14">
        <v>0.27207736995661702</v>
      </c>
      <c r="AM9" s="14">
        <v>0.36400293339436202</v>
      </c>
      <c r="AN9" s="14">
        <v>0.37211483792345301</v>
      </c>
      <c r="AO9" s="14">
        <v>0.36250424230463602</v>
      </c>
      <c r="AP9" s="14">
        <v>0.36991466043398602</v>
      </c>
      <c r="AQ9" s="14">
        <v>0.36546692869338199</v>
      </c>
      <c r="AR9" s="14">
        <v>0.430308786301212</v>
      </c>
      <c r="AS9" s="14">
        <v>0.38319281883367901</v>
      </c>
      <c r="AT9" s="14">
        <v>0.40957918448539699</v>
      </c>
      <c r="AU9" s="14">
        <v>0.39452684616289102</v>
      </c>
      <c r="AV9" s="14">
        <v>0.40065802743983098</v>
      </c>
      <c r="AW9" s="14">
        <v>0.40296439685359098</v>
      </c>
      <c r="AX9" s="14">
        <v>0.40811260866298499</v>
      </c>
      <c r="AY9" s="14">
        <v>0.49115348465324699</v>
      </c>
      <c r="AZ9" s="14">
        <v>0.52806117282297504</v>
      </c>
      <c r="BA9" s="14">
        <v>0.55200335824080704</v>
      </c>
      <c r="BB9" s="14"/>
      <c r="BC9" s="14">
        <v>0.49408171549221003</v>
      </c>
      <c r="BD9" s="14">
        <v>0.35874639366398398</v>
      </c>
      <c r="BE9" s="14"/>
      <c r="BF9" s="14">
        <v>0.42675220704982297</v>
      </c>
      <c r="BG9" s="14">
        <v>0.402439250665519</v>
      </c>
      <c r="BH9" s="14">
        <v>0.39703189233535602</v>
      </c>
      <c r="BI9" s="14">
        <v>0.34198813286521401</v>
      </c>
      <c r="BJ9" s="14"/>
      <c r="BK9" s="14">
        <v>0.41454912695699397</v>
      </c>
      <c r="BL9" s="14">
        <v>0.46121627621375599</v>
      </c>
      <c r="BM9" s="14">
        <v>0.39746626932808199</v>
      </c>
      <c r="BN9" s="14">
        <v>0.33584525026597001</v>
      </c>
      <c r="BO9" s="14"/>
      <c r="BP9" s="14">
        <v>0.44984837830752</v>
      </c>
      <c r="BQ9" s="14">
        <v>0.34904934974025997</v>
      </c>
      <c r="BR9" s="14">
        <v>0.30738726981046999</v>
      </c>
      <c r="BS9" s="14">
        <v>0.50103352044413396</v>
      </c>
      <c r="BT9" s="14">
        <v>0.32891534864034799</v>
      </c>
    </row>
    <row r="10" spans="2:72" ht="29" x14ac:dyDescent="0.35">
      <c r="B10" s="15" t="s">
        <v>170</v>
      </c>
      <c r="C10" s="14">
        <v>0.42027362239955102</v>
      </c>
      <c r="D10" s="14">
        <v>0.40728500679612001</v>
      </c>
      <c r="E10" s="14">
        <v>0.43259151061724999</v>
      </c>
      <c r="F10" s="14"/>
      <c r="G10" s="14">
        <v>0.491767609118761</v>
      </c>
      <c r="H10" s="14">
        <v>0.42135719419551898</v>
      </c>
      <c r="I10" s="14">
        <v>0.38536195385859201</v>
      </c>
      <c r="J10" s="14">
        <v>0.386728654410119</v>
      </c>
      <c r="K10" s="14">
        <v>0.420349842592602</v>
      </c>
      <c r="L10" s="14">
        <v>0.42764126098144001</v>
      </c>
      <c r="M10" s="14"/>
      <c r="N10" s="14">
        <v>0.42918243444784199</v>
      </c>
      <c r="O10" s="14">
        <v>0.422966449268177</v>
      </c>
      <c r="P10" s="14">
        <v>0.42172635675001202</v>
      </c>
      <c r="Q10" s="14">
        <v>0.40757654956518102</v>
      </c>
      <c r="R10" s="14"/>
      <c r="S10" s="14">
        <v>0.43787542968260401</v>
      </c>
      <c r="T10" s="14">
        <v>0.432245494876004</v>
      </c>
      <c r="U10" s="14">
        <v>0.40288689715967702</v>
      </c>
      <c r="V10" s="14">
        <v>0.40151855696490601</v>
      </c>
      <c r="W10" s="14">
        <v>0.40543968471681802</v>
      </c>
      <c r="X10" s="14">
        <v>0.42519546915628698</v>
      </c>
      <c r="Y10" s="14">
        <v>0.39175769051304798</v>
      </c>
      <c r="Z10" s="14">
        <v>0.40595775495117298</v>
      </c>
      <c r="AA10" s="14">
        <v>0.43846043916273197</v>
      </c>
      <c r="AB10" s="14">
        <v>0.41806183358656301</v>
      </c>
      <c r="AC10" s="14">
        <v>0.427592716405436</v>
      </c>
      <c r="AD10" s="14">
        <v>0.43170150386520001</v>
      </c>
      <c r="AE10" s="14"/>
      <c r="AF10" s="14">
        <v>0.39727791764305598</v>
      </c>
      <c r="AG10" s="14">
        <v>0.45083734171085599</v>
      </c>
      <c r="AH10" s="14">
        <v>0.43631377375698199</v>
      </c>
      <c r="AI10" s="14">
        <v>0.40186289561310401</v>
      </c>
      <c r="AJ10" s="14">
        <v>0.33223015126121203</v>
      </c>
      <c r="AK10" s="14"/>
      <c r="AL10" s="14">
        <v>0.39360034773293201</v>
      </c>
      <c r="AM10" s="14">
        <v>0.41418989804412298</v>
      </c>
      <c r="AN10" s="14">
        <v>0.41668257301237999</v>
      </c>
      <c r="AO10" s="14">
        <v>0.41658539168470599</v>
      </c>
      <c r="AP10" s="14">
        <v>0.45056910963010999</v>
      </c>
      <c r="AQ10" s="14">
        <v>0.45135174019487501</v>
      </c>
      <c r="AR10" s="14">
        <v>0.38394206424715899</v>
      </c>
      <c r="AS10" s="14">
        <v>0.419338608339199</v>
      </c>
      <c r="AT10" s="14">
        <v>0.41284924592189198</v>
      </c>
      <c r="AU10" s="14">
        <v>0.42120767597780301</v>
      </c>
      <c r="AV10" s="14">
        <v>0.42885398134639502</v>
      </c>
      <c r="AW10" s="14">
        <v>0.44686288868936502</v>
      </c>
      <c r="AX10" s="14">
        <v>0.47115456959956997</v>
      </c>
      <c r="AY10" s="14">
        <v>0.41121760110054401</v>
      </c>
      <c r="AZ10" s="14">
        <v>0.37266905298886599</v>
      </c>
      <c r="BA10" s="14">
        <v>0.37604864210692601</v>
      </c>
      <c r="BB10" s="14"/>
      <c r="BC10" s="14">
        <v>0.39627914536173098</v>
      </c>
      <c r="BD10" s="14">
        <v>0.43078894463984402</v>
      </c>
      <c r="BE10" s="14"/>
      <c r="BF10" s="14">
        <v>0.42628150991237301</v>
      </c>
      <c r="BG10" s="14">
        <v>0.40890090981903898</v>
      </c>
      <c r="BH10" s="14">
        <v>0.42837030949807697</v>
      </c>
      <c r="BI10" s="14">
        <v>0.42048258978631098</v>
      </c>
      <c r="BJ10" s="14"/>
      <c r="BK10" s="14">
        <v>0.41432126409102699</v>
      </c>
      <c r="BL10" s="14">
        <v>0.40134077000221802</v>
      </c>
      <c r="BM10" s="14">
        <v>0.43813303636052803</v>
      </c>
      <c r="BN10" s="14">
        <v>0.41376984307083198</v>
      </c>
      <c r="BO10" s="14"/>
      <c r="BP10" s="14">
        <v>0.461560369087614</v>
      </c>
      <c r="BQ10" s="14">
        <v>0.39250486847078903</v>
      </c>
      <c r="BR10" s="14">
        <v>0.42765452144317201</v>
      </c>
      <c r="BS10" s="14">
        <v>0.38252469374366699</v>
      </c>
      <c r="BT10" s="14">
        <v>0.43395889776350799</v>
      </c>
    </row>
    <row r="11" spans="2:72" x14ac:dyDescent="0.35">
      <c r="B11" s="15" t="s">
        <v>102</v>
      </c>
      <c r="C11" s="20">
        <v>0.17974258037902999</v>
      </c>
      <c r="D11" s="20">
        <v>0.14221653828575501</v>
      </c>
      <c r="E11" s="20">
        <v>0.21639519197637999</v>
      </c>
      <c r="F11" s="20"/>
      <c r="G11" s="20">
        <v>7.7795994333846402E-2</v>
      </c>
      <c r="H11" s="20">
        <v>8.1580447025740299E-2</v>
      </c>
      <c r="I11" s="20">
        <v>0.161081134763815</v>
      </c>
      <c r="J11" s="20">
        <v>0.233977771829746</v>
      </c>
      <c r="K11" s="20">
        <v>0.24958596650482401</v>
      </c>
      <c r="L11" s="20">
        <v>0.25147781940356001</v>
      </c>
      <c r="M11" s="20"/>
      <c r="N11" s="20">
        <v>0.13843844923267301</v>
      </c>
      <c r="O11" s="20">
        <v>0.19432930872637899</v>
      </c>
      <c r="P11" s="20">
        <v>0.166915275743171</v>
      </c>
      <c r="Q11" s="20">
        <v>0.21828691411777701</v>
      </c>
      <c r="R11" s="20"/>
      <c r="S11" s="20">
        <v>0.11119277373407201</v>
      </c>
      <c r="T11" s="20">
        <v>0.18271035777359501</v>
      </c>
      <c r="U11" s="20">
        <v>0.22334390697129999</v>
      </c>
      <c r="V11" s="20">
        <v>0.20416515965249199</v>
      </c>
      <c r="W11" s="20">
        <v>0.17647842112783699</v>
      </c>
      <c r="X11" s="20">
        <v>0.16799239728940801</v>
      </c>
      <c r="Y11" s="20">
        <v>0.213883301383439</v>
      </c>
      <c r="Z11" s="20">
        <v>0.15357685562581</v>
      </c>
      <c r="AA11" s="20">
        <v>0.181813176386073</v>
      </c>
      <c r="AB11" s="20">
        <v>0.21107188563844301</v>
      </c>
      <c r="AC11" s="20">
        <v>0.21146191299983599</v>
      </c>
      <c r="AD11" s="20">
        <v>0.12928082094664001</v>
      </c>
      <c r="AE11" s="20"/>
      <c r="AF11" s="20">
        <v>0.228333639624374</v>
      </c>
      <c r="AG11" s="20">
        <v>0.17623298316230299</v>
      </c>
      <c r="AH11" s="20">
        <v>0.15475404246241301</v>
      </c>
      <c r="AI11" s="20">
        <v>0.112834454055116</v>
      </c>
      <c r="AJ11" s="20">
        <v>0.110616373885181</v>
      </c>
      <c r="AK11" s="20"/>
      <c r="AL11" s="20">
        <v>0.33432228231045102</v>
      </c>
      <c r="AM11" s="20">
        <v>0.221807168561515</v>
      </c>
      <c r="AN11" s="20">
        <v>0.211202589064167</v>
      </c>
      <c r="AO11" s="20">
        <v>0.220910366010658</v>
      </c>
      <c r="AP11" s="20">
        <v>0.17951622993590399</v>
      </c>
      <c r="AQ11" s="20">
        <v>0.18318133111174201</v>
      </c>
      <c r="AR11" s="20">
        <v>0.18574914945162899</v>
      </c>
      <c r="AS11" s="20">
        <v>0.19746857282712099</v>
      </c>
      <c r="AT11" s="20">
        <v>0.177571569592711</v>
      </c>
      <c r="AU11" s="20">
        <v>0.184265477859306</v>
      </c>
      <c r="AV11" s="20">
        <v>0.170487991213774</v>
      </c>
      <c r="AW11" s="20">
        <v>0.150172714457044</v>
      </c>
      <c r="AX11" s="20">
        <v>0.120732821737445</v>
      </c>
      <c r="AY11" s="20">
        <v>9.7628914246208898E-2</v>
      </c>
      <c r="AZ11" s="20">
        <v>9.9269774188159202E-2</v>
      </c>
      <c r="BA11" s="20">
        <v>7.1947999652266698E-2</v>
      </c>
      <c r="BB11" s="20"/>
      <c r="BC11" s="20">
        <v>0.10963913914605899</v>
      </c>
      <c r="BD11" s="20">
        <v>0.21046466169617201</v>
      </c>
      <c r="BE11" s="20"/>
      <c r="BF11" s="20">
        <v>0.14696628303780401</v>
      </c>
      <c r="BG11" s="20">
        <v>0.18865983951544099</v>
      </c>
      <c r="BH11" s="20">
        <v>0.17459779816656701</v>
      </c>
      <c r="BI11" s="20">
        <v>0.23752927734847501</v>
      </c>
      <c r="BJ11" s="20"/>
      <c r="BK11" s="20">
        <v>0.17112960895197801</v>
      </c>
      <c r="BL11" s="20">
        <v>0.13744295378402499</v>
      </c>
      <c r="BM11" s="20">
        <v>0.16440069431139001</v>
      </c>
      <c r="BN11" s="20">
        <v>0.25038490666319901</v>
      </c>
      <c r="BO11" s="20"/>
      <c r="BP11" s="20">
        <v>8.8591252604866305E-2</v>
      </c>
      <c r="BQ11" s="20">
        <v>0.258445781788952</v>
      </c>
      <c r="BR11" s="20">
        <v>0.264958208746359</v>
      </c>
      <c r="BS11" s="20">
        <v>0.11644178581219899</v>
      </c>
      <c r="BT11" s="20">
        <v>0.23712575359614399</v>
      </c>
    </row>
    <row r="12" spans="2:72" x14ac:dyDescent="0.35">
      <c r="B12" s="16"/>
    </row>
    <row r="13" spans="2:72" x14ac:dyDescent="0.35">
      <c r="B13" t="s">
        <v>104</v>
      </c>
    </row>
    <row r="14" spans="2:72" x14ac:dyDescent="0.35">
      <c r="B14" t="s">
        <v>105</v>
      </c>
    </row>
    <row r="16" spans="2:72" x14ac:dyDescent="0.35">
      <c r="B16"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BT16"/>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172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1453</v>
      </c>
      <c r="D7" s="10">
        <v>562</v>
      </c>
      <c r="E7" s="10">
        <v>888</v>
      </c>
      <c r="F7" s="10"/>
      <c r="G7" s="10">
        <v>88</v>
      </c>
      <c r="H7" s="10">
        <v>104</v>
      </c>
      <c r="I7" s="10">
        <v>218</v>
      </c>
      <c r="J7" s="10">
        <v>330</v>
      </c>
      <c r="K7" s="10">
        <v>288</v>
      </c>
      <c r="L7" s="10">
        <v>425</v>
      </c>
      <c r="M7" s="10"/>
      <c r="N7" s="10">
        <v>302</v>
      </c>
      <c r="O7" s="10">
        <v>411</v>
      </c>
      <c r="P7" s="10">
        <v>296</v>
      </c>
      <c r="Q7" s="10">
        <v>434</v>
      </c>
      <c r="R7" s="10"/>
      <c r="S7" s="10">
        <v>120</v>
      </c>
      <c r="T7" s="10">
        <v>189</v>
      </c>
      <c r="U7" s="10">
        <v>145</v>
      </c>
      <c r="V7" s="10">
        <v>145</v>
      </c>
      <c r="W7" s="10">
        <v>98</v>
      </c>
      <c r="X7" s="10">
        <v>124</v>
      </c>
      <c r="Y7" s="10">
        <v>141</v>
      </c>
      <c r="Z7" s="10">
        <v>59</v>
      </c>
      <c r="AA7" s="10">
        <v>166</v>
      </c>
      <c r="AB7" s="10">
        <v>151</v>
      </c>
      <c r="AC7" s="10">
        <v>84</v>
      </c>
      <c r="AD7" s="10">
        <v>31</v>
      </c>
      <c r="AE7" s="10"/>
      <c r="AF7" s="10">
        <v>449</v>
      </c>
      <c r="AG7" s="10">
        <v>313</v>
      </c>
      <c r="AH7" s="10">
        <v>324</v>
      </c>
      <c r="AI7" s="10">
        <v>115</v>
      </c>
      <c r="AJ7" s="10">
        <v>17</v>
      </c>
      <c r="AK7" s="10"/>
      <c r="AL7" s="10">
        <v>27</v>
      </c>
      <c r="AM7" s="10">
        <v>77</v>
      </c>
      <c r="AN7" s="10">
        <v>115</v>
      </c>
      <c r="AO7" s="10">
        <v>118</v>
      </c>
      <c r="AP7" s="10">
        <v>128</v>
      </c>
      <c r="AQ7" s="10">
        <v>149</v>
      </c>
      <c r="AR7" s="10">
        <v>140</v>
      </c>
      <c r="AS7" s="10">
        <v>126</v>
      </c>
      <c r="AT7" s="10">
        <v>90</v>
      </c>
      <c r="AU7" s="10">
        <v>82</v>
      </c>
      <c r="AV7" s="10">
        <v>109</v>
      </c>
      <c r="AW7" s="10">
        <v>74</v>
      </c>
      <c r="AX7" s="10">
        <v>46</v>
      </c>
      <c r="AY7" s="10">
        <v>19</v>
      </c>
      <c r="AZ7" s="10">
        <v>20</v>
      </c>
      <c r="BA7" s="10">
        <v>36</v>
      </c>
      <c r="BB7" s="10"/>
      <c r="BC7" s="10">
        <v>269</v>
      </c>
      <c r="BD7" s="10">
        <v>1184</v>
      </c>
      <c r="BE7" s="10"/>
      <c r="BF7" s="10">
        <v>332</v>
      </c>
      <c r="BG7" s="10">
        <v>509</v>
      </c>
      <c r="BH7" s="10">
        <v>361</v>
      </c>
      <c r="BI7" s="10">
        <v>251</v>
      </c>
      <c r="BJ7" s="10"/>
      <c r="BK7" s="10">
        <v>326</v>
      </c>
      <c r="BL7" s="10">
        <v>209</v>
      </c>
      <c r="BM7" s="10">
        <v>477</v>
      </c>
      <c r="BN7" s="10">
        <v>441</v>
      </c>
      <c r="BO7" s="10"/>
      <c r="BP7" s="10">
        <v>162</v>
      </c>
      <c r="BQ7" s="10">
        <v>339</v>
      </c>
      <c r="BR7" s="10">
        <v>218</v>
      </c>
      <c r="BS7" s="10">
        <v>231</v>
      </c>
      <c r="BT7" s="10">
        <v>503</v>
      </c>
    </row>
    <row r="8" spans="2:72" ht="30" customHeight="1" x14ac:dyDescent="0.35">
      <c r="B8" s="11" t="s">
        <v>20</v>
      </c>
      <c r="C8" s="11">
        <v>1442</v>
      </c>
      <c r="D8" s="11">
        <v>562</v>
      </c>
      <c r="E8" s="11">
        <v>877</v>
      </c>
      <c r="F8" s="11"/>
      <c r="G8" s="11">
        <v>87</v>
      </c>
      <c r="H8" s="11">
        <v>112</v>
      </c>
      <c r="I8" s="11">
        <v>221</v>
      </c>
      <c r="J8" s="11">
        <v>319</v>
      </c>
      <c r="K8" s="11">
        <v>281</v>
      </c>
      <c r="L8" s="11">
        <v>423</v>
      </c>
      <c r="M8" s="11"/>
      <c r="N8" s="11">
        <v>299</v>
      </c>
      <c r="O8" s="11">
        <v>404</v>
      </c>
      <c r="P8" s="11">
        <v>293</v>
      </c>
      <c r="Q8" s="11">
        <v>436</v>
      </c>
      <c r="R8" s="11"/>
      <c r="S8" s="11">
        <v>125</v>
      </c>
      <c r="T8" s="11">
        <v>191</v>
      </c>
      <c r="U8" s="11">
        <v>143</v>
      </c>
      <c r="V8" s="11">
        <v>147</v>
      </c>
      <c r="W8" s="11">
        <v>99</v>
      </c>
      <c r="X8" s="11">
        <v>121</v>
      </c>
      <c r="Y8" s="11">
        <v>137</v>
      </c>
      <c r="Z8" s="11">
        <v>49</v>
      </c>
      <c r="AA8" s="11">
        <v>160</v>
      </c>
      <c r="AB8" s="11">
        <v>152</v>
      </c>
      <c r="AC8" s="11">
        <v>85</v>
      </c>
      <c r="AD8" s="11">
        <v>31</v>
      </c>
      <c r="AE8" s="11"/>
      <c r="AF8" s="11">
        <v>446</v>
      </c>
      <c r="AG8" s="11">
        <v>312</v>
      </c>
      <c r="AH8" s="11">
        <v>323</v>
      </c>
      <c r="AI8" s="11">
        <v>114</v>
      </c>
      <c r="AJ8" s="11">
        <v>17</v>
      </c>
      <c r="AK8" s="11"/>
      <c r="AL8" s="11">
        <v>27</v>
      </c>
      <c r="AM8" s="11">
        <v>75</v>
      </c>
      <c r="AN8" s="11">
        <v>114</v>
      </c>
      <c r="AO8" s="11">
        <v>118</v>
      </c>
      <c r="AP8" s="11">
        <v>127</v>
      </c>
      <c r="AQ8" s="11">
        <v>148</v>
      </c>
      <c r="AR8" s="11">
        <v>140</v>
      </c>
      <c r="AS8" s="11">
        <v>126</v>
      </c>
      <c r="AT8" s="11">
        <v>89</v>
      </c>
      <c r="AU8" s="11">
        <v>81</v>
      </c>
      <c r="AV8" s="11">
        <v>107</v>
      </c>
      <c r="AW8" s="11">
        <v>74</v>
      </c>
      <c r="AX8" s="11">
        <v>46</v>
      </c>
      <c r="AY8" s="11">
        <v>19</v>
      </c>
      <c r="AZ8" s="11">
        <v>21</v>
      </c>
      <c r="BA8" s="11">
        <v>35</v>
      </c>
      <c r="BB8" s="11"/>
      <c r="BC8" s="11">
        <v>268</v>
      </c>
      <c r="BD8" s="11">
        <v>1174</v>
      </c>
      <c r="BE8" s="11"/>
      <c r="BF8" s="11">
        <v>330</v>
      </c>
      <c r="BG8" s="11">
        <v>504</v>
      </c>
      <c r="BH8" s="11">
        <v>360</v>
      </c>
      <c r="BI8" s="11">
        <v>248</v>
      </c>
      <c r="BJ8" s="11"/>
      <c r="BK8" s="11">
        <v>323</v>
      </c>
      <c r="BL8" s="11">
        <v>207</v>
      </c>
      <c r="BM8" s="11">
        <v>471</v>
      </c>
      <c r="BN8" s="11">
        <v>440</v>
      </c>
      <c r="BO8" s="11"/>
      <c r="BP8" s="11">
        <v>162</v>
      </c>
      <c r="BQ8" s="11">
        <v>334</v>
      </c>
      <c r="BR8" s="11">
        <v>215</v>
      </c>
      <c r="BS8" s="11">
        <v>230</v>
      </c>
      <c r="BT8" s="11">
        <v>500</v>
      </c>
    </row>
    <row r="9" spans="2:72" ht="29" x14ac:dyDescent="0.35">
      <c r="B9" s="15" t="s">
        <v>169</v>
      </c>
      <c r="C9" s="14">
        <v>0.40743255733957401</v>
      </c>
      <c r="D9" s="14">
        <v>0.44732544982608802</v>
      </c>
      <c r="E9" s="14">
        <v>0.38211637441198698</v>
      </c>
      <c r="F9" s="14"/>
      <c r="G9" s="14">
        <v>0.36686577812228599</v>
      </c>
      <c r="H9" s="14">
        <v>0.34886248471296799</v>
      </c>
      <c r="I9" s="14">
        <v>0.43213951850301502</v>
      </c>
      <c r="J9" s="14">
        <v>0.41824865742055001</v>
      </c>
      <c r="K9" s="14">
        <v>0.41909362324986599</v>
      </c>
      <c r="L9" s="14">
        <v>0.40238396057536902</v>
      </c>
      <c r="M9" s="14"/>
      <c r="N9" s="14">
        <v>0.36581095487452497</v>
      </c>
      <c r="O9" s="14">
        <v>0.38898663127079702</v>
      </c>
      <c r="P9" s="14">
        <v>0.46647291672540803</v>
      </c>
      <c r="Q9" s="14">
        <v>0.41314828800199299</v>
      </c>
      <c r="R9" s="14"/>
      <c r="S9" s="14">
        <v>0.456018005425464</v>
      </c>
      <c r="T9" s="14">
        <v>0.408525209939749</v>
      </c>
      <c r="U9" s="14">
        <v>0.32713710294651599</v>
      </c>
      <c r="V9" s="14">
        <v>0.42759766750460398</v>
      </c>
      <c r="W9" s="14">
        <v>0.42017888659022401</v>
      </c>
      <c r="X9" s="14">
        <v>0.40258186511063199</v>
      </c>
      <c r="Y9" s="14">
        <v>0.46702007808233698</v>
      </c>
      <c r="Z9" s="14">
        <v>0.39186111269693902</v>
      </c>
      <c r="AA9" s="14">
        <v>0.36266001304911299</v>
      </c>
      <c r="AB9" s="14">
        <v>0.36193776116756399</v>
      </c>
      <c r="AC9" s="14">
        <v>0.45634789060094699</v>
      </c>
      <c r="AD9" s="14">
        <v>0.54094833907261797</v>
      </c>
      <c r="AE9" s="14"/>
      <c r="AF9" s="14">
        <v>0.40623843981024199</v>
      </c>
      <c r="AG9" s="14">
        <v>0.41804022846850403</v>
      </c>
      <c r="AH9" s="14">
        <v>0.34935681653476702</v>
      </c>
      <c r="AI9" s="14">
        <v>0.37231057455709698</v>
      </c>
      <c r="AJ9" s="14">
        <v>0.46371186351051802</v>
      </c>
      <c r="AK9" s="14"/>
      <c r="AL9" s="14">
        <v>0.52068817795826505</v>
      </c>
      <c r="AM9" s="14">
        <v>0.39881918720415099</v>
      </c>
      <c r="AN9" s="14">
        <v>0.459613707679287</v>
      </c>
      <c r="AO9" s="14">
        <v>0.430904427376682</v>
      </c>
      <c r="AP9" s="14">
        <v>0.39231124928354799</v>
      </c>
      <c r="AQ9" s="14">
        <v>0.40661788490253398</v>
      </c>
      <c r="AR9" s="14">
        <v>0.37920023588412</v>
      </c>
      <c r="AS9" s="14">
        <v>0.378586774297342</v>
      </c>
      <c r="AT9" s="14">
        <v>0.41875157412546798</v>
      </c>
      <c r="AU9" s="14">
        <v>0.385529185421284</v>
      </c>
      <c r="AV9" s="14">
        <v>0.37823297352961799</v>
      </c>
      <c r="AW9" s="14">
        <v>0.46577906605395603</v>
      </c>
      <c r="AX9" s="14">
        <v>0.41587970223627102</v>
      </c>
      <c r="AY9" s="14">
        <v>0.30927123507357102</v>
      </c>
      <c r="AZ9" s="14">
        <v>0.34465028664507502</v>
      </c>
      <c r="BA9" s="14">
        <v>0.47754634401484197</v>
      </c>
      <c r="BB9" s="14"/>
      <c r="BC9" s="14">
        <v>0.46720025659279901</v>
      </c>
      <c r="BD9" s="14">
        <v>0.39378784869440198</v>
      </c>
      <c r="BE9" s="14"/>
      <c r="BF9" s="14">
        <v>0.37087067269899698</v>
      </c>
      <c r="BG9" s="14">
        <v>0.435531830610426</v>
      </c>
      <c r="BH9" s="14">
        <v>0.40813385965738902</v>
      </c>
      <c r="BI9" s="14">
        <v>0.39793745423967097</v>
      </c>
      <c r="BJ9" s="14"/>
      <c r="BK9" s="14">
        <v>0.41179550791039399</v>
      </c>
      <c r="BL9" s="14">
        <v>0.402693878619302</v>
      </c>
      <c r="BM9" s="14">
        <v>0.42666907557392297</v>
      </c>
      <c r="BN9" s="14">
        <v>0.38583198722214102</v>
      </c>
      <c r="BO9" s="14"/>
      <c r="BP9" s="14">
        <v>0.44442828243550803</v>
      </c>
      <c r="BQ9" s="14">
        <v>0.38493650205191698</v>
      </c>
      <c r="BR9" s="14">
        <v>0.37879825597990402</v>
      </c>
      <c r="BS9" s="14">
        <v>0.464537996679112</v>
      </c>
      <c r="BT9" s="14">
        <v>0.39653315798652999</v>
      </c>
    </row>
    <row r="10" spans="2:72" ht="29" x14ac:dyDescent="0.35">
      <c r="B10" s="15" t="s">
        <v>170</v>
      </c>
      <c r="C10" s="14">
        <v>0.59256744266042605</v>
      </c>
      <c r="D10" s="14">
        <v>0.55267455017391198</v>
      </c>
      <c r="E10" s="14">
        <v>0.61788362558801302</v>
      </c>
      <c r="F10" s="14"/>
      <c r="G10" s="14">
        <v>0.63313422187771395</v>
      </c>
      <c r="H10" s="14">
        <v>0.65113751528703201</v>
      </c>
      <c r="I10" s="14">
        <v>0.56786048149698498</v>
      </c>
      <c r="J10" s="14">
        <v>0.58175134257944905</v>
      </c>
      <c r="K10" s="14">
        <v>0.58090637675013401</v>
      </c>
      <c r="L10" s="14">
        <v>0.59761603942463104</v>
      </c>
      <c r="M10" s="14"/>
      <c r="N10" s="14">
        <v>0.63418904512547503</v>
      </c>
      <c r="O10" s="14">
        <v>0.61101336872920298</v>
      </c>
      <c r="P10" s="14">
        <v>0.53352708327459197</v>
      </c>
      <c r="Q10" s="14">
        <v>0.58685171199800601</v>
      </c>
      <c r="R10" s="14"/>
      <c r="S10" s="14">
        <v>0.543981994574536</v>
      </c>
      <c r="T10" s="14">
        <v>0.59147479006025105</v>
      </c>
      <c r="U10" s="14">
        <v>0.67286289705348401</v>
      </c>
      <c r="V10" s="14">
        <v>0.57240233249539596</v>
      </c>
      <c r="W10" s="14">
        <v>0.57982111340977605</v>
      </c>
      <c r="X10" s="14">
        <v>0.59741813488936801</v>
      </c>
      <c r="Y10" s="14">
        <v>0.53297992191766297</v>
      </c>
      <c r="Z10" s="14">
        <v>0.60813888730306098</v>
      </c>
      <c r="AA10" s="14">
        <v>0.63733998695088701</v>
      </c>
      <c r="AB10" s="14">
        <v>0.63806223883243596</v>
      </c>
      <c r="AC10" s="14">
        <v>0.54365210939905295</v>
      </c>
      <c r="AD10" s="14">
        <v>0.45905166092738298</v>
      </c>
      <c r="AE10" s="14"/>
      <c r="AF10" s="14">
        <v>0.59376156018975801</v>
      </c>
      <c r="AG10" s="14">
        <v>0.58195977153149603</v>
      </c>
      <c r="AH10" s="14">
        <v>0.65064318346523298</v>
      </c>
      <c r="AI10" s="14">
        <v>0.62768942544290296</v>
      </c>
      <c r="AJ10" s="14">
        <v>0.53628813648948204</v>
      </c>
      <c r="AK10" s="14"/>
      <c r="AL10" s="14">
        <v>0.479311822041735</v>
      </c>
      <c r="AM10" s="14">
        <v>0.60118081279584901</v>
      </c>
      <c r="AN10" s="14">
        <v>0.540386292320713</v>
      </c>
      <c r="AO10" s="14">
        <v>0.569095572623318</v>
      </c>
      <c r="AP10" s="14">
        <v>0.60768875071645201</v>
      </c>
      <c r="AQ10" s="14">
        <v>0.59338211509746597</v>
      </c>
      <c r="AR10" s="14">
        <v>0.62079976411588</v>
      </c>
      <c r="AS10" s="14">
        <v>0.621413225702658</v>
      </c>
      <c r="AT10" s="14">
        <v>0.58124842587453196</v>
      </c>
      <c r="AU10" s="14">
        <v>0.614470814578716</v>
      </c>
      <c r="AV10" s="14">
        <v>0.62176702647038196</v>
      </c>
      <c r="AW10" s="14">
        <v>0.53422093394604397</v>
      </c>
      <c r="AX10" s="14">
        <v>0.58412029776372898</v>
      </c>
      <c r="AY10" s="14">
        <v>0.69072876492642898</v>
      </c>
      <c r="AZ10" s="14">
        <v>0.65534971335492498</v>
      </c>
      <c r="BA10" s="14">
        <v>0.52245365598515803</v>
      </c>
      <c r="BB10" s="14"/>
      <c r="BC10" s="14">
        <v>0.53279974340720104</v>
      </c>
      <c r="BD10" s="14">
        <v>0.60621215130559802</v>
      </c>
      <c r="BE10" s="14"/>
      <c r="BF10" s="14">
        <v>0.62912932730100302</v>
      </c>
      <c r="BG10" s="14">
        <v>0.564468169389574</v>
      </c>
      <c r="BH10" s="14">
        <v>0.59186614034261098</v>
      </c>
      <c r="BI10" s="14">
        <v>0.60206254576032903</v>
      </c>
      <c r="BJ10" s="14"/>
      <c r="BK10" s="14">
        <v>0.58820449208960601</v>
      </c>
      <c r="BL10" s="14">
        <v>0.59730612138069805</v>
      </c>
      <c r="BM10" s="14">
        <v>0.57333092442607703</v>
      </c>
      <c r="BN10" s="14">
        <v>0.61416801277785904</v>
      </c>
      <c r="BO10" s="14"/>
      <c r="BP10" s="14">
        <v>0.55557171756449197</v>
      </c>
      <c r="BQ10" s="14">
        <v>0.61506349794808302</v>
      </c>
      <c r="BR10" s="14">
        <v>0.62120174402009598</v>
      </c>
      <c r="BS10" s="14">
        <v>0.535462003320888</v>
      </c>
      <c r="BT10" s="14">
        <v>0.60346684201347001</v>
      </c>
    </row>
    <row r="11" spans="2:72" x14ac:dyDescent="0.35">
      <c r="B11" s="15" t="s">
        <v>102</v>
      </c>
      <c r="C11" s="20">
        <v>0</v>
      </c>
      <c r="D11" s="20">
        <v>0</v>
      </c>
      <c r="E11" s="20">
        <v>0</v>
      </c>
      <c r="F11" s="20"/>
      <c r="G11" s="20">
        <v>0</v>
      </c>
      <c r="H11" s="20">
        <v>0</v>
      </c>
      <c r="I11" s="20">
        <v>0</v>
      </c>
      <c r="J11" s="20">
        <v>0</v>
      </c>
      <c r="K11" s="20">
        <v>0</v>
      </c>
      <c r="L11" s="20">
        <v>0</v>
      </c>
      <c r="M11" s="20"/>
      <c r="N11" s="20">
        <v>0</v>
      </c>
      <c r="O11" s="20">
        <v>0</v>
      </c>
      <c r="P11" s="20">
        <v>0</v>
      </c>
      <c r="Q11" s="20">
        <v>0</v>
      </c>
      <c r="R11" s="20"/>
      <c r="S11" s="20">
        <v>0</v>
      </c>
      <c r="T11" s="20">
        <v>0</v>
      </c>
      <c r="U11" s="20">
        <v>0</v>
      </c>
      <c r="V11" s="20">
        <v>0</v>
      </c>
      <c r="W11" s="20">
        <v>0</v>
      </c>
      <c r="X11" s="20">
        <v>0</v>
      </c>
      <c r="Y11" s="20">
        <v>0</v>
      </c>
      <c r="Z11" s="20">
        <v>0</v>
      </c>
      <c r="AA11" s="20">
        <v>0</v>
      </c>
      <c r="AB11" s="20">
        <v>0</v>
      </c>
      <c r="AC11" s="20">
        <v>0</v>
      </c>
      <c r="AD11" s="20">
        <v>0</v>
      </c>
      <c r="AE11" s="20"/>
      <c r="AF11" s="20">
        <v>0</v>
      </c>
      <c r="AG11" s="20">
        <v>0</v>
      </c>
      <c r="AH11" s="20">
        <v>0</v>
      </c>
      <c r="AI11" s="20">
        <v>0</v>
      </c>
      <c r="AJ11" s="20">
        <v>0</v>
      </c>
      <c r="AK11" s="20"/>
      <c r="AL11" s="20">
        <v>0</v>
      </c>
      <c r="AM11" s="20">
        <v>0</v>
      </c>
      <c r="AN11" s="20">
        <v>0</v>
      </c>
      <c r="AO11" s="20">
        <v>0</v>
      </c>
      <c r="AP11" s="20">
        <v>0</v>
      </c>
      <c r="AQ11" s="20">
        <v>0</v>
      </c>
      <c r="AR11" s="20">
        <v>0</v>
      </c>
      <c r="AS11" s="20">
        <v>0</v>
      </c>
      <c r="AT11" s="20">
        <v>0</v>
      </c>
      <c r="AU11" s="20">
        <v>0</v>
      </c>
      <c r="AV11" s="20">
        <v>0</v>
      </c>
      <c r="AW11" s="20">
        <v>0</v>
      </c>
      <c r="AX11" s="20">
        <v>0</v>
      </c>
      <c r="AY11" s="20">
        <v>0</v>
      </c>
      <c r="AZ11" s="20">
        <v>0</v>
      </c>
      <c r="BA11" s="20">
        <v>0</v>
      </c>
      <c r="BB11" s="20"/>
      <c r="BC11" s="20">
        <v>0</v>
      </c>
      <c r="BD11" s="20">
        <v>0</v>
      </c>
      <c r="BE11" s="20"/>
      <c r="BF11" s="20">
        <v>0</v>
      </c>
      <c r="BG11" s="20">
        <v>0</v>
      </c>
      <c r="BH11" s="20">
        <v>0</v>
      </c>
      <c r="BI11" s="20">
        <v>0</v>
      </c>
      <c r="BJ11" s="20"/>
      <c r="BK11" s="20">
        <v>0</v>
      </c>
      <c r="BL11" s="20">
        <v>0</v>
      </c>
      <c r="BM11" s="20">
        <v>0</v>
      </c>
      <c r="BN11" s="20">
        <v>0</v>
      </c>
      <c r="BO11" s="20"/>
      <c r="BP11" s="20">
        <v>0</v>
      </c>
      <c r="BQ11" s="20">
        <v>0</v>
      </c>
      <c r="BR11" s="20">
        <v>0</v>
      </c>
      <c r="BS11" s="20">
        <v>0</v>
      </c>
      <c r="BT11" s="20">
        <v>0</v>
      </c>
    </row>
    <row r="12" spans="2:72" x14ac:dyDescent="0.35">
      <c r="B12" s="16" t="s">
        <v>173</v>
      </c>
    </row>
    <row r="13" spans="2:72" x14ac:dyDescent="0.35">
      <c r="B13" t="s">
        <v>104</v>
      </c>
    </row>
    <row r="14" spans="2:72" x14ac:dyDescent="0.35">
      <c r="B14" t="s">
        <v>105</v>
      </c>
    </row>
    <row r="16" spans="2:72" x14ac:dyDescent="0.35">
      <c r="B16"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H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8" width="20.6328125" customWidth="1"/>
  </cols>
  <sheetData>
    <row r="2" spans="2:8" ht="40" customHeight="1" x14ac:dyDescent="0.35">
      <c r="D2" s="27" t="s">
        <v>184</v>
      </c>
      <c r="E2" s="24"/>
      <c r="F2" s="24"/>
      <c r="G2" s="24"/>
      <c r="H2" s="24"/>
    </row>
    <row r="6" spans="2:8" ht="50" customHeight="1" x14ac:dyDescent="0.35">
      <c r="B6" s="17" t="s">
        <v>15</v>
      </c>
      <c r="C6" s="17" t="s">
        <v>174</v>
      </c>
      <c r="D6" s="17" t="s">
        <v>175</v>
      </c>
      <c r="E6" s="17" t="s">
        <v>176</v>
      </c>
      <c r="F6" s="17" t="s">
        <v>177</v>
      </c>
      <c r="G6" s="17" t="s">
        <v>178</v>
      </c>
    </row>
    <row r="7" spans="2:8" x14ac:dyDescent="0.35">
      <c r="B7" s="15" t="s">
        <v>179</v>
      </c>
      <c r="C7" s="14">
        <v>0.24379297316201901</v>
      </c>
      <c r="D7" s="14">
        <v>5.7072071325736003E-2</v>
      </c>
      <c r="E7" s="14">
        <v>0.11982726797213999</v>
      </c>
      <c r="F7" s="14">
        <v>4.7315904281978002E-2</v>
      </c>
      <c r="G7" s="14">
        <v>3.3709618599365498E-2</v>
      </c>
    </row>
    <row r="8" spans="2:8" x14ac:dyDescent="0.35">
      <c r="B8" s="15" t="s">
        <v>180</v>
      </c>
      <c r="C8" s="14">
        <v>0.39674318823134502</v>
      </c>
      <c r="D8" s="14">
        <v>0.17532276489837201</v>
      </c>
      <c r="E8" s="14">
        <v>0.25419685329687502</v>
      </c>
      <c r="F8" s="14">
        <v>0.12430016871379999</v>
      </c>
      <c r="G8" s="14">
        <v>0.112084759212773</v>
      </c>
    </row>
    <row r="9" spans="2:8" x14ac:dyDescent="0.35">
      <c r="B9" s="15" t="s">
        <v>181</v>
      </c>
      <c r="C9" s="14">
        <v>0.19425499176092301</v>
      </c>
      <c r="D9" s="14">
        <v>0.22386688803736501</v>
      </c>
      <c r="E9" s="14">
        <v>0.32774874748359001</v>
      </c>
      <c r="F9" s="14">
        <v>0.20203288303737901</v>
      </c>
      <c r="G9" s="14">
        <v>0.28529484987103698</v>
      </c>
    </row>
    <row r="10" spans="2:8" x14ac:dyDescent="0.35">
      <c r="B10" s="15" t="s">
        <v>182</v>
      </c>
      <c r="C10" s="14">
        <v>9.6215859462631698E-2</v>
      </c>
      <c r="D10" s="14">
        <v>0.27634857403095298</v>
      </c>
      <c r="E10" s="14">
        <v>0.162670909938567</v>
      </c>
      <c r="F10" s="14">
        <v>0.25176555095417302</v>
      </c>
      <c r="G10" s="14">
        <v>0.29540222463266902</v>
      </c>
    </row>
    <row r="11" spans="2:8" x14ac:dyDescent="0.35">
      <c r="B11" s="15" t="s">
        <v>183</v>
      </c>
      <c r="C11" s="14">
        <v>6.1611042891598501E-2</v>
      </c>
      <c r="D11" s="14">
        <v>0.25713341000879703</v>
      </c>
      <c r="E11" s="14">
        <v>0.110748109138118</v>
      </c>
      <c r="F11" s="14">
        <v>0.36565028928155202</v>
      </c>
      <c r="G11" s="14">
        <v>0.25851414038458798</v>
      </c>
    </row>
    <row r="12" spans="2:8" x14ac:dyDescent="0.35">
      <c r="B12" s="15" t="s">
        <v>102</v>
      </c>
      <c r="C12" s="14">
        <v>7.3819444914830397E-3</v>
      </c>
      <c r="D12" s="14">
        <v>1.02562916987774E-2</v>
      </c>
      <c r="E12" s="14">
        <v>2.48081121707103E-2</v>
      </c>
      <c r="F12" s="14">
        <v>8.9352037311185104E-3</v>
      </c>
      <c r="G12" s="14">
        <v>1.4994407299567599E-2</v>
      </c>
    </row>
    <row r="13" spans="2:8" x14ac:dyDescent="0.35">
      <c r="B13" s="16"/>
      <c r="C13" s="16"/>
      <c r="D13" s="16"/>
      <c r="E13" s="16"/>
      <c r="F13" s="16"/>
      <c r="G13" s="16"/>
    </row>
    <row r="14" spans="2:8" x14ac:dyDescent="0.35">
      <c r="B14" t="s">
        <v>104</v>
      </c>
    </row>
    <row r="15" spans="2:8" x14ac:dyDescent="0.35">
      <c r="B15" t="s">
        <v>105</v>
      </c>
    </row>
    <row r="19" spans="2:2" x14ac:dyDescent="0.35">
      <c r="B19"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185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179</v>
      </c>
      <c r="C9" s="14">
        <v>0.24379297316201901</v>
      </c>
      <c r="D9" s="14">
        <v>0.234858037150591</v>
      </c>
      <c r="E9" s="14">
        <v>0.25211412655292997</v>
      </c>
      <c r="F9" s="14"/>
      <c r="G9" s="14">
        <v>0.24210861765338701</v>
      </c>
      <c r="H9" s="14">
        <v>0.27189208512076402</v>
      </c>
      <c r="I9" s="14">
        <v>0.22760841462188999</v>
      </c>
      <c r="J9" s="14">
        <v>0.21422128669634199</v>
      </c>
      <c r="K9" s="14">
        <v>0.20937518003522301</v>
      </c>
      <c r="L9" s="14">
        <v>0.28231014092488699</v>
      </c>
      <c r="M9" s="14"/>
      <c r="N9" s="14">
        <v>0.30548093660536602</v>
      </c>
      <c r="O9" s="14">
        <v>0.224410379892478</v>
      </c>
      <c r="P9" s="14">
        <v>0.22929903094010701</v>
      </c>
      <c r="Q9" s="14">
        <v>0.20841910033650901</v>
      </c>
      <c r="R9" s="14"/>
      <c r="S9" s="14">
        <v>0.28056762742660701</v>
      </c>
      <c r="T9" s="14">
        <v>0.23337277126309799</v>
      </c>
      <c r="U9" s="14">
        <v>0.25675775335334999</v>
      </c>
      <c r="V9" s="14">
        <v>0.23067033965994599</v>
      </c>
      <c r="W9" s="14">
        <v>0.223195233602832</v>
      </c>
      <c r="X9" s="14">
        <v>0.226963021310645</v>
      </c>
      <c r="Y9" s="14">
        <v>0.218513784205071</v>
      </c>
      <c r="Z9" s="14">
        <v>0.232253149107428</v>
      </c>
      <c r="AA9" s="14">
        <v>0.245937728983668</v>
      </c>
      <c r="AB9" s="14">
        <v>0.26070262753946299</v>
      </c>
      <c r="AC9" s="14">
        <v>0.20982606675326801</v>
      </c>
      <c r="AD9" s="14">
        <v>0.301639340413769</v>
      </c>
      <c r="AE9" s="14"/>
      <c r="AF9" s="14">
        <v>0.20714448298270799</v>
      </c>
      <c r="AG9" s="14">
        <v>0.22094064627793</v>
      </c>
      <c r="AH9" s="14">
        <v>0.26497831573083003</v>
      </c>
      <c r="AI9" s="14">
        <v>0.30181430725032599</v>
      </c>
      <c r="AJ9" s="14">
        <v>0.40214088578623097</v>
      </c>
      <c r="AK9" s="14"/>
      <c r="AL9" s="14">
        <v>0.11038209773584</v>
      </c>
      <c r="AM9" s="14">
        <v>0.187786044921574</v>
      </c>
      <c r="AN9" s="14">
        <v>0.23165740327576001</v>
      </c>
      <c r="AO9" s="14">
        <v>0.22489507375956599</v>
      </c>
      <c r="AP9" s="14">
        <v>0.23516529332283201</v>
      </c>
      <c r="AQ9" s="14">
        <v>0.22023412118055599</v>
      </c>
      <c r="AR9" s="14">
        <v>0.24508506501674501</v>
      </c>
      <c r="AS9" s="14">
        <v>0.23231835645054999</v>
      </c>
      <c r="AT9" s="14">
        <v>0.21802861185667999</v>
      </c>
      <c r="AU9" s="14">
        <v>0.25553567904098601</v>
      </c>
      <c r="AV9" s="14">
        <v>0.25187725767361802</v>
      </c>
      <c r="AW9" s="14">
        <v>0.25612034294638297</v>
      </c>
      <c r="AX9" s="14">
        <v>0.24403823576911901</v>
      </c>
      <c r="AY9" s="14">
        <v>0.217650997819859</v>
      </c>
      <c r="AZ9" s="14">
        <v>0.31476835588464003</v>
      </c>
      <c r="BA9" s="14">
        <v>0.37228920886397698</v>
      </c>
      <c r="BB9" s="14"/>
      <c r="BC9" s="14">
        <v>0.27517000546111398</v>
      </c>
      <c r="BD9" s="14">
        <v>0.23004232525045901</v>
      </c>
      <c r="BE9" s="14"/>
      <c r="BF9" s="14">
        <v>0.30656154821027298</v>
      </c>
      <c r="BG9" s="14">
        <v>0.245733564754716</v>
      </c>
      <c r="BH9" s="14">
        <v>0.223467280404892</v>
      </c>
      <c r="BI9" s="14">
        <v>0.144013686105713</v>
      </c>
      <c r="BJ9" s="14"/>
      <c r="BK9" s="14">
        <v>0.32654827810381898</v>
      </c>
      <c r="BL9" s="14">
        <v>0.28612451230911901</v>
      </c>
      <c r="BM9" s="14">
        <v>0.22214142893460501</v>
      </c>
      <c r="BN9" s="14">
        <v>0.153769526705514</v>
      </c>
      <c r="BO9" s="14"/>
      <c r="BP9" s="14">
        <v>0.20595851322367101</v>
      </c>
      <c r="BQ9" s="14">
        <v>0.181699997117312</v>
      </c>
      <c r="BR9" s="14">
        <v>0.246922360978793</v>
      </c>
      <c r="BS9" s="14">
        <v>0.51753345829351605</v>
      </c>
      <c r="BT9" s="14">
        <v>5.7043804192734797E-2</v>
      </c>
    </row>
    <row r="10" spans="2:72" x14ac:dyDescent="0.35">
      <c r="B10" s="15" t="s">
        <v>180</v>
      </c>
      <c r="C10" s="14">
        <v>0.39674318823134502</v>
      </c>
      <c r="D10" s="14">
        <v>0.39589095956875903</v>
      </c>
      <c r="E10" s="14">
        <v>0.39783419918517998</v>
      </c>
      <c r="F10" s="14"/>
      <c r="G10" s="14">
        <v>0.398612161434103</v>
      </c>
      <c r="H10" s="14">
        <v>0.39413849451280403</v>
      </c>
      <c r="I10" s="14">
        <v>0.42116857699200599</v>
      </c>
      <c r="J10" s="14">
        <v>0.39481148761020302</v>
      </c>
      <c r="K10" s="14">
        <v>0.39710456947925699</v>
      </c>
      <c r="L10" s="14">
        <v>0.37905425884504401</v>
      </c>
      <c r="M10" s="14"/>
      <c r="N10" s="14">
        <v>0.40734254175164503</v>
      </c>
      <c r="O10" s="14">
        <v>0.41933996595197398</v>
      </c>
      <c r="P10" s="14">
        <v>0.39212420448158097</v>
      </c>
      <c r="Q10" s="14">
        <v>0.36848396926222898</v>
      </c>
      <c r="R10" s="14"/>
      <c r="S10" s="14">
        <v>0.39338335139172598</v>
      </c>
      <c r="T10" s="14">
        <v>0.41499153098798702</v>
      </c>
      <c r="U10" s="14">
        <v>0.35383247445642102</v>
      </c>
      <c r="V10" s="14">
        <v>0.41598150927649102</v>
      </c>
      <c r="W10" s="14">
        <v>0.39996310063838397</v>
      </c>
      <c r="X10" s="14">
        <v>0.37891860624193202</v>
      </c>
      <c r="Y10" s="14">
        <v>0.41001414033206202</v>
      </c>
      <c r="Z10" s="14">
        <v>0.43552980634412902</v>
      </c>
      <c r="AA10" s="14">
        <v>0.36753976894485701</v>
      </c>
      <c r="AB10" s="14">
        <v>0.39675953507174</v>
      </c>
      <c r="AC10" s="14">
        <v>0.43762892908176798</v>
      </c>
      <c r="AD10" s="14">
        <v>0.38775003637768601</v>
      </c>
      <c r="AE10" s="14"/>
      <c r="AF10" s="14">
        <v>0.37088090751288499</v>
      </c>
      <c r="AG10" s="14">
        <v>0.41998536886327098</v>
      </c>
      <c r="AH10" s="14">
        <v>0.41217758337854199</v>
      </c>
      <c r="AI10" s="14">
        <v>0.39582420774337101</v>
      </c>
      <c r="AJ10" s="14">
        <v>0.33822646999552097</v>
      </c>
      <c r="AK10" s="14"/>
      <c r="AL10" s="14">
        <v>0.30606459950026399</v>
      </c>
      <c r="AM10" s="14">
        <v>0.35121519724953099</v>
      </c>
      <c r="AN10" s="14">
        <v>0.37164502823835399</v>
      </c>
      <c r="AO10" s="14">
        <v>0.35427895181667102</v>
      </c>
      <c r="AP10" s="14">
        <v>0.40474807525100298</v>
      </c>
      <c r="AQ10" s="14">
        <v>0.398515441040109</v>
      </c>
      <c r="AR10" s="14">
        <v>0.40404530435798602</v>
      </c>
      <c r="AS10" s="14">
        <v>0.39171068353723199</v>
      </c>
      <c r="AT10" s="14">
        <v>0.41081628501589201</v>
      </c>
      <c r="AU10" s="14">
        <v>0.40417030324738901</v>
      </c>
      <c r="AV10" s="14">
        <v>0.39209821486450702</v>
      </c>
      <c r="AW10" s="14">
        <v>0.44201756885435101</v>
      </c>
      <c r="AX10" s="14">
        <v>0.45585028904205599</v>
      </c>
      <c r="AY10" s="14">
        <v>0.45934431186679497</v>
      </c>
      <c r="AZ10" s="14">
        <v>0.41012451387111298</v>
      </c>
      <c r="BA10" s="14">
        <v>0.40763139128996201</v>
      </c>
      <c r="BB10" s="14"/>
      <c r="BC10" s="14">
        <v>0.40437445635989</v>
      </c>
      <c r="BD10" s="14">
        <v>0.39339886681324299</v>
      </c>
      <c r="BE10" s="14"/>
      <c r="BF10" s="14">
        <v>0.40218194593388501</v>
      </c>
      <c r="BG10" s="14">
        <v>0.41761216143922297</v>
      </c>
      <c r="BH10" s="14">
        <v>0.39167549596586299</v>
      </c>
      <c r="BI10" s="14">
        <v>0.34165673597245999</v>
      </c>
      <c r="BJ10" s="14"/>
      <c r="BK10" s="14">
        <v>0.427157068769698</v>
      </c>
      <c r="BL10" s="14">
        <v>0.42736323809555299</v>
      </c>
      <c r="BM10" s="14">
        <v>0.40025968891764602</v>
      </c>
      <c r="BN10" s="14">
        <v>0.33198699188931002</v>
      </c>
      <c r="BO10" s="14"/>
      <c r="BP10" s="14">
        <v>0.46428952412584701</v>
      </c>
      <c r="BQ10" s="14">
        <v>0.49793534739283002</v>
      </c>
      <c r="BR10" s="14">
        <v>0.43768008533064401</v>
      </c>
      <c r="BS10" s="14">
        <v>0.37630120330244599</v>
      </c>
      <c r="BT10" s="14">
        <v>0.27921090690619998</v>
      </c>
    </row>
    <row r="11" spans="2:72" x14ac:dyDescent="0.35">
      <c r="B11" s="15" t="s">
        <v>181</v>
      </c>
      <c r="C11" s="14">
        <v>0.19425499176092301</v>
      </c>
      <c r="D11" s="14">
        <v>0.20297402278715501</v>
      </c>
      <c r="E11" s="14">
        <v>0.18563067730886401</v>
      </c>
      <c r="F11" s="14"/>
      <c r="G11" s="14">
        <v>0.20708088719300599</v>
      </c>
      <c r="H11" s="14">
        <v>0.188726946562841</v>
      </c>
      <c r="I11" s="14">
        <v>0.20677297901729999</v>
      </c>
      <c r="J11" s="14">
        <v>0.201281248011003</v>
      </c>
      <c r="K11" s="14">
        <v>0.209727900701558</v>
      </c>
      <c r="L11" s="14">
        <v>0.16398278689533299</v>
      </c>
      <c r="M11" s="14"/>
      <c r="N11" s="14">
        <v>0.14903063605200301</v>
      </c>
      <c r="O11" s="14">
        <v>0.19300992739050901</v>
      </c>
      <c r="P11" s="14">
        <v>0.21511836440722401</v>
      </c>
      <c r="Q11" s="14">
        <v>0.226035051105411</v>
      </c>
      <c r="R11" s="14"/>
      <c r="S11" s="14">
        <v>0.190748147818323</v>
      </c>
      <c r="T11" s="14">
        <v>0.18001022614395101</v>
      </c>
      <c r="U11" s="14">
        <v>0.206395204259648</v>
      </c>
      <c r="V11" s="14">
        <v>0.17373515204318099</v>
      </c>
      <c r="W11" s="14">
        <v>0.20451400132120801</v>
      </c>
      <c r="X11" s="14">
        <v>0.215123217639512</v>
      </c>
      <c r="Y11" s="14">
        <v>0.22405632697210401</v>
      </c>
      <c r="Z11" s="14">
        <v>0.16552963738953799</v>
      </c>
      <c r="AA11" s="14">
        <v>0.21771059680395399</v>
      </c>
      <c r="AB11" s="14">
        <v>0.16675368183129599</v>
      </c>
      <c r="AC11" s="14">
        <v>0.19663739841623901</v>
      </c>
      <c r="AD11" s="14">
        <v>0.16631856238621001</v>
      </c>
      <c r="AE11" s="14"/>
      <c r="AF11" s="14">
        <v>0.230522416361814</v>
      </c>
      <c r="AG11" s="14">
        <v>0.19469137227827299</v>
      </c>
      <c r="AH11" s="14">
        <v>0.169685439746523</v>
      </c>
      <c r="AI11" s="14">
        <v>0.18131854906484701</v>
      </c>
      <c r="AJ11" s="14">
        <v>0.14994087500391601</v>
      </c>
      <c r="AK11" s="14"/>
      <c r="AL11" s="14">
        <v>0.31862047389874398</v>
      </c>
      <c r="AM11" s="14">
        <v>0.27940330457791701</v>
      </c>
      <c r="AN11" s="14">
        <v>0.21827050366644199</v>
      </c>
      <c r="AO11" s="14">
        <v>0.20504394275683899</v>
      </c>
      <c r="AP11" s="14">
        <v>0.20461781625058101</v>
      </c>
      <c r="AQ11" s="14">
        <v>0.207173163583182</v>
      </c>
      <c r="AR11" s="14">
        <v>0.20743353300940701</v>
      </c>
      <c r="AS11" s="14">
        <v>0.19076467051419599</v>
      </c>
      <c r="AT11" s="14">
        <v>0.19563200089021299</v>
      </c>
      <c r="AU11" s="14">
        <v>0.16542413580759199</v>
      </c>
      <c r="AV11" s="14">
        <v>0.19328911049523301</v>
      </c>
      <c r="AW11" s="14">
        <v>0.14584042167355901</v>
      </c>
      <c r="AX11" s="14">
        <v>0.17662086621731801</v>
      </c>
      <c r="AY11" s="14">
        <v>0.18582651732206501</v>
      </c>
      <c r="AZ11" s="14">
        <v>0.15129336406465599</v>
      </c>
      <c r="BA11" s="14">
        <v>0.108800668919937</v>
      </c>
      <c r="BB11" s="14"/>
      <c r="BC11" s="14">
        <v>0.178927165240684</v>
      </c>
      <c r="BD11" s="14">
        <v>0.20097224735476499</v>
      </c>
      <c r="BE11" s="14"/>
      <c r="BF11" s="14">
        <v>0.14833639356082801</v>
      </c>
      <c r="BG11" s="14">
        <v>0.17734001569483701</v>
      </c>
      <c r="BH11" s="14">
        <v>0.21353156942943699</v>
      </c>
      <c r="BI11" s="14">
        <v>0.29819921006503403</v>
      </c>
      <c r="BJ11" s="14"/>
      <c r="BK11" s="14">
        <v>0.137995826528751</v>
      </c>
      <c r="BL11" s="14">
        <v>0.166918988365859</v>
      </c>
      <c r="BM11" s="14">
        <v>0.20243776962801199</v>
      </c>
      <c r="BN11" s="14">
        <v>0.26489126345700498</v>
      </c>
      <c r="BO11" s="14"/>
      <c r="BP11" s="14">
        <v>0.20461503467064901</v>
      </c>
      <c r="BQ11" s="14">
        <v>0.20136100529659101</v>
      </c>
      <c r="BR11" s="14">
        <v>0.173745603450248</v>
      </c>
      <c r="BS11" s="14">
        <v>5.4601041299889401E-2</v>
      </c>
      <c r="BT11" s="14">
        <v>0.31969538889566002</v>
      </c>
    </row>
    <row r="12" spans="2:72" x14ac:dyDescent="0.35">
      <c r="B12" s="15" t="s">
        <v>182</v>
      </c>
      <c r="C12" s="14">
        <v>9.6215859462631698E-2</v>
      </c>
      <c r="D12" s="14">
        <v>0.102181474309701</v>
      </c>
      <c r="E12" s="14">
        <v>9.0823195738040402E-2</v>
      </c>
      <c r="F12" s="14"/>
      <c r="G12" s="14">
        <v>9.6486795220627503E-2</v>
      </c>
      <c r="H12" s="14">
        <v>9.1488681732630694E-2</v>
      </c>
      <c r="I12" s="14">
        <v>9.1506436435546498E-2</v>
      </c>
      <c r="J12" s="14">
        <v>0.100502694002766</v>
      </c>
      <c r="K12" s="14">
        <v>0.10289587256603799</v>
      </c>
      <c r="L12" s="14">
        <v>9.5759661255674103E-2</v>
      </c>
      <c r="M12" s="14"/>
      <c r="N12" s="14">
        <v>8.4470161264972199E-2</v>
      </c>
      <c r="O12" s="14">
        <v>9.3927940411519195E-2</v>
      </c>
      <c r="P12" s="14">
        <v>0.10134198492775701</v>
      </c>
      <c r="Q12" s="14">
        <v>0.106281314573642</v>
      </c>
      <c r="R12" s="14"/>
      <c r="S12" s="14">
        <v>8.8121398965234105E-2</v>
      </c>
      <c r="T12" s="14">
        <v>9.6272166717052396E-2</v>
      </c>
      <c r="U12" s="14">
        <v>0.10359232900936199</v>
      </c>
      <c r="V12" s="14">
        <v>0.11331576783959001</v>
      </c>
      <c r="W12" s="14">
        <v>9.3611794221572606E-2</v>
      </c>
      <c r="X12" s="14">
        <v>0.105408823010872</v>
      </c>
      <c r="Y12" s="14">
        <v>8.7578630120233203E-2</v>
      </c>
      <c r="Z12" s="14">
        <v>9.4329671935991802E-2</v>
      </c>
      <c r="AA12" s="14">
        <v>0.104663618036997</v>
      </c>
      <c r="AB12" s="14">
        <v>8.9701725691855597E-2</v>
      </c>
      <c r="AC12" s="14">
        <v>8.0290606335027506E-2</v>
      </c>
      <c r="AD12" s="14">
        <v>8.1889509506939795E-2</v>
      </c>
      <c r="AE12" s="14"/>
      <c r="AF12" s="14">
        <v>0.10580644385113</v>
      </c>
      <c r="AG12" s="14">
        <v>9.63087741531682E-2</v>
      </c>
      <c r="AH12" s="14">
        <v>9.6355810416246607E-2</v>
      </c>
      <c r="AI12" s="14">
        <v>7.6591618694362304E-2</v>
      </c>
      <c r="AJ12" s="14">
        <v>5.0500743775691602E-2</v>
      </c>
      <c r="AK12" s="14"/>
      <c r="AL12" s="14">
        <v>6.1191695697572199E-2</v>
      </c>
      <c r="AM12" s="14">
        <v>8.9050454517081004E-2</v>
      </c>
      <c r="AN12" s="14">
        <v>0.103111012898816</v>
      </c>
      <c r="AO12" s="14">
        <v>0.11941733388775</v>
      </c>
      <c r="AP12" s="14">
        <v>9.4225233428567104E-2</v>
      </c>
      <c r="AQ12" s="14">
        <v>9.5898412264182498E-2</v>
      </c>
      <c r="AR12" s="14">
        <v>7.8219973943425503E-2</v>
      </c>
      <c r="AS12" s="14">
        <v>0.118541437653413</v>
      </c>
      <c r="AT12" s="14">
        <v>9.3314392261248102E-2</v>
      </c>
      <c r="AU12" s="14">
        <v>0.112200679866597</v>
      </c>
      <c r="AV12" s="14">
        <v>0.103910072272413</v>
      </c>
      <c r="AW12" s="14">
        <v>0.10213201453696701</v>
      </c>
      <c r="AX12" s="14">
        <v>8.1609134428437799E-2</v>
      </c>
      <c r="AY12" s="14">
        <v>9.61858966699429E-2</v>
      </c>
      <c r="AZ12" s="14">
        <v>6.3723843441885503E-2</v>
      </c>
      <c r="BA12" s="14">
        <v>6.2700927313489405E-2</v>
      </c>
      <c r="BB12" s="14"/>
      <c r="BC12" s="14">
        <v>9.0506579430892395E-2</v>
      </c>
      <c r="BD12" s="14">
        <v>9.8717890209089998E-2</v>
      </c>
      <c r="BE12" s="14"/>
      <c r="BF12" s="14">
        <v>9.0026244336418995E-2</v>
      </c>
      <c r="BG12" s="14">
        <v>9.9750103627683995E-2</v>
      </c>
      <c r="BH12" s="14">
        <v>9.6406100394197905E-2</v>
      </c>
      <c r="BI12" s="14">
        <v>0.10010214170344101</v>
      </c>
      <c r="BJ12" s="14"/>
      <c r="BK12" s="14">
        <v>6.9574313492759499E-2</v>
      </c>
      <c r="BL12" s="14">
        <v>8.2330001531469493E-2</v>
      </c>
      <c r="BM12" s="14">
        <v>0.109218002988286</v>
      </c>
      <c r="BN12" s="14">
        <v>0.11556860851249499</v>
      </c>
      <c r="BO12" s="14"/>
      <c r="BP12" s="14">
        <v>8.1960742072231099E-2</v>
      </c>
      <c r="BQ12" s="14">
        <v>7.2393398610173895E-2</v>
      </c>
      <c r="BR12" s="14">
        <v>9.42771312515472E-2</v>
      </c>
      <c r="BS12" s="14">
        <v>2.6814823057388699E-2</v>
      </c>
      <c r="BT12" s="14">
        <v>0.18904478676269401</v>
      </c>
    </row>
    <row r="13" spans="2:72" x14ac:dyDescent="0.35">
      <c r="B13" s="15" t="s">
        <v>183</v>
      </c>
      <c r="C13" s="14">
        <v>6.1611042891598501E-2</v>
      </c>
      <c r="D13" s="14">
        <v>5.76878525112643E-2</v>
      </c>
      <c r="E13" s="14">
        <v>6.5232526777547303E-2</v>
      </c>
      <c r="F13" s="14"/>
      <c r="G13" s="14">
        <v>4.71138411108191E-2</v>
      </c>
      <c r="H13" s="14">
        <v>4.4051462349970302E-2</v>
      </c>
      <c r="I13" s="14">
        <v>4.7754038920978403E-2</v>
      </c>
      <c r="J13" s="14">
        <v>8.22567059011379E-2</v>
      </c>
      <c r="K13" s="14">
        <v>7.1261820081513397E-2</v>
      </c>
      <c r="L13" s="14">
        <v>7.3559218539503202E-2</v>
      </c>
      <c r="M13" s="14"/>
      <c r="N13" s="14">
        <v>4.8106513157344301E-2</v>
      </c>
      <c r="O13" s="14">
        <v>6.2373358652505498E-2</v>
      </c>
      <c r="P13" s="14">
        <v>5.7066284475283599E-2</v>
      </c>
      <c r="Q13" s="14">
        <v>7.9336207224646696E-2</v>
      </c>
      <c r="R13" s="14"/>
      <c r="S13" s="14">
        <v>4.0658450198049298E-2</v>
      </c>
      <c r="T13" s="14">
        <v>6.6773038702780396E-2</v>
      </c>
      <c r="U13" s="14">
        <v>6.4643463085770098E-2</v>
      </c>
      <c r="V13" s="14">
        <v>6.3530009268199406E-2</v>
      </c>
      <c r="W13" s="14">
        <v>6.5865498006405399E-2</v>
      </c>
      <c r="X13" s="14">
        <v>6.5309729023400001E-2</v>
      </c>
      <c r="Y13" s="14">
        <v>5.6715401631208397E-2</v>
      </c>
      <c r="Z13" s="14">
        <v>6.44827689256426E-2</v>
      </c>
      <c r="AA13" s="14">
        <v>6.0234803953428499E-2</v>
      </c>
      <c r="AB13" s="14">
        <v>7.7514639679227004E-2</v>
      </c>
      <c r="AC13" s="14">
        <v>6.7901693300034802E-2</v>
      </c>
      <c r="AD13" s="14">
        <v>5.82189875941726E-2</v>
      </c>
      <c r="AE13" s="14"/>
      <c r="AF13" s="14">
        <v>7.4105917258942902E-2</v>
      </c>
      <c r="AG13" s="14">
        <v>6.0221084761625902E-2</v>
      </c>
      <c r="AH13" s="14">
        <v>5.2596499394228301E-2</v>
      </c>
      <c r="AI13" s="14">
        <v>4.0414274791788302E-2</v>
      </c>
      <c r="AJ13" s="14">
        <v>4.76455644306591E-2</v>
      </c>
      <c r="AK13" s="14"/>
      <c r="AL13" s="14">
        <v>0.125750377094693</v>
      </c>
      <c r="AM13" s="14">
        <v>8.3527879682330095E-2</v>
      </c>
      <c r="AN13" s="14">
        <v>6.0534579321893503E-2</v>
      </c>
      <c r="AO13" s="14">
        <v>8.8914347201645996E-2</v>
      </c>
      <c r="AP13" s="14">
        <v>5.0385648348321203E-2</v>
      </c>
      <c r="AQ13" s="14">
        <v>7.3174782214442194E-2</v>
      </c>
      <c r="AR13" s="14">
        <v>5.8688420114951803E-2</v>
      </c>
      <c r="AS13" s="14">
        <v>6.3609363108001193E-2</v>
      </c>
      <c r="AT13" s="14">
        <v>7.6337605664727096E-2</v>
      </c>
      <c r="AU13" s="14">
        <v>5.5635621273141797E-2</v>
      </c>
      <c r="AV13" s="14">
        <v>5.18261834683603E-2</v>
      </c>
      <c r="AW13" s="14">
        <v>5.15831627797919E-2</v>
      </c>
      <c r="AX13" s="14">
        <v>3.8821814811038802E-2</v>
      </c>
      <c r="AY13" s="14">
        <v>4.0992276321339297E-2</v>
      </c>
      <c r="AZ13" s="14">
        <v>6.00899227377059E-2</v>
      </c>
      <c r="BA13" s="14">
        <v>4.4576601310232798E-2</v>
      </c>
      <c r="BB13" s="14"/>
      <c r="BC13" s="14">
        <v>4.57836053107138E-2</v>
      </c>
      <c r="BD13" s="14">
        <v>6.8547247674841494E-2</v>
      </c>
      <c r="BE13" s="14"/>
      <c r="BF13" s="14">
        <v>5.1147222173069301E-2</v>
      </c>
      <c r="BG13" s="14">
        <v>5.6965437135880301E-2</v>
      </c>
      <c r="BH13" s="14">
        <v>6.6276015734327301E-2</v>
      </c>
      <c r="BI13" s="14">
        <v>8.6784386629917207E-2</v>
      </c>
      <c r="BJ13" s="14"/>
      <c r="BK13" s="14">
        <v>3.8190221884577602E-2</v>
      </c>
      <c r="BL13" s="14">
        <v>3.4648024860649697E-2</v>
      </c>
      <c r="BM13" s="14">
        <v>6.0327403190396499E-2</v>
      </c>
      <c r="BN13" s="14">
        <v>0.112057228075558</v>
      </c>
      <c r="BO13" s="14"/>
      <c r="BP13" s="14">
        <v>3.50768846992522E-2</v>
      </c>
      <c r="BQ13" s="14">
        <v>4.02969503217619E-2</v>
      </c>
      <c r="BR13" s="14">
        <v>4.6166917363435797E-2</v>
      </c>
      <c r="BS13" s="14">
        <v>2.3663259500702801E-2</v>
      </c>
      <c r="BT13" s="14">
        <v>0.139307212691133</v>
      </c>
    </row>
    <row r="14" spans="2:72" x14ac:dyDescent="0.35">
      <c r="B14" s="15" t="s">
        <v>102</v>
      </c>
      <c r="C14" s="20">
        <v>7.3819444914830397E-3</v>
      </c>
      <c r="D14" s="20">
        <v>6.4076536725306103E-3</v>
      </c>
      <c r="E14" s="20">
        <v>8.3652744374381905E-3</v>
      </c>
      <c r="F14" s="20"/>
      <c r="G14" s="20">
        <v>8.5976973880571902E-3</v>
      </c>
      <c r="H14" s="20">
        <v>9.70232972098997E-3</v>
      </c>
      <c r="I14" s="20">
        <v>5.1895540122794898E-3</v>
      </c>
      <c r="J14" s="20">
        <v>6.9265777785476098E-3</v>
      </c>
      <c r="K14" s="20">
        <v>9.6346571364111198E-3</v>
      </c>
      <c r="L14" s="20">
        <v>5.3339335395584898E-3</v>
      </c>
      <c r="M14" s="20"/>
      <c r="N14" s="20">
        <v>5.5692111686704102E-3</v>
      </c>
      <c r="O14" s="20">
        <v>6.9384277010135602E-3</v>
      </c>
      <c r="P14" s="20">
        <v>5.0501307680476401E-3</v>
      </c>
      <c r="Q14" s="20">
        <v>1.1444357497562599E-2</v>
      </c>
      <c r="R14" s="20"/>
      <c r="S14" s="20">
        <v>6.5210242000610704E-3</v>
      </c>
      <c r="T14" s="20">
        <v>8.5802661851315902E-3</v>
      </c>
      <c r="U14" s="20">
        <v>1.47787758354497E-2</v>
      </c>
      <c r="V14" s="20">
        <v>2.7672219125936099E-3</v>
      </c>
      <c r="W14" s="20">
        <v>1.2850372209598501E-2</v>
      </c>
      <c r="X14" s="20">
        <v>8.2766027736386506E-3</v>
      </c>
      <c r="Y14" s="20">
        <v>3.1217167393207501E-3</v>
      </c>
      <c r="Z14" s="20">
        <v>7.8749662972695308E-3</v>
      </c>
      <c r="AA14" s="20">
        <v>3.9134832770941702E-3</v>
      </c>
      <c r="AB14" s="20">
        <v>8.5677901864183708E-3</v>
      </c>
      <c r="AC14" s="20">
        <v>7.7153061136619999E-3</v>
      </c>
      <c r="AD14" s="20">
        <v>4.1835637212232803E-3</v>
      </c>
      <c r="AE14" s="20"/>
      <c r="AF14" s="20">
        <v>1.15398320325199E-2</v>
      </c>
      <c r="AG14" s="20">
        <v>7.8527536657316092E-3</v>
      </c>
      <c r="AH14" s="20">
        <v>4.2063513336297598E-3</v>
      </c>
      <c r="AI14" s="20">
        <v>4.0370424553055201E-3</v>
      </c>
      <c r="AJ14" s="20">
        <v>1.1545461007981201E-2</v>
      </c>
      <c r="AK14" s="20"/>
      <c r="AL14" s="20">
        <v>7.7990756072886594E-2</v>
      </c>
      <c r="AM14" s="20">
        <v>9.0171190515668607E-3</v>
      </c>
      <c r="AN14" s="20">
        <v>1.4781472598734101E-2</v>
      </c>
      <c r="AO14" s="20">
        <v>7.4503505775276001E-3</v>
      </c>
      <c r="AP14" s="20">
        <v>1.08579333986955E-2</v>
      </c>
      <c r="AQ14" s="20">
        <v>5.0040797175275199E-3</v>
      </c>
      <c r="AR14" s="20">
        <v>6.5277035574856099E-3</v>
      </c>
      <c r="AS14" s="20">
        <v>3.0554887366082599E-3</v>
      </c>
      <c r="AT14" s="20">
        <v>5.8711043112397504E-3</v>
      </c>
      <c r="AU14" s="20">
        <v>7.0335807642949496E-3</v>
      </c>
      <c r="AV14" s="20">
        <v>6.9991612258690702E-3</v>
      </c>
      <c r="AW14" s="20">
        <v>2.3064892089484702E-3</v>
      </c>
      <c r="AX14" s="20">
        <v>3.05965973203039E-3</v>
      </c>
      <c r="AY14" s="20">
        <v>0</v>
      </c>
      <c r="AZ14" s="20">
        <v>0</v>
      </c>
      <c r="BA14" s="20">
        <v>4.0012023024011004E-3</v>
      </c>
      <c r="BB14" s="20"/>
      <c r="BC14" s="20">
        <v>5.2381881967057103E-3</v>
      </c>
      <c r="BD14" s="20">
        <v>8.3214226976015097E-3</v>
      </c>
      <c r="BE14" s="20"/>
      <c r="BF14" s="20">
        <v>1.7466457855247299E-3</v>
      </c>
      <c r="BG14" s="20">
        <v>2.5987173476599399E-3</v>
      </c>
      <c r="BH14" s="20">
        <v>8.64353807128301E-3</v>
      </c>
      <c r="BI14" s="20">
        <v>2.9243839523435001E-2</v>
      </c>
      <c r="BJ14" s="20"/>
      <c r="BK14" s="20">
        <v>5.3429122039536602E-4</v>
      </c>
      <c r="BL14" s="20">
        <v>2.6152348373493098E-3</v>
      </c>
      <c r="BM14" s="20">
        <v>5.6157063410549003E-3</v>
      </c>
      <c r="BN14" s="20">
        <v>2.1726381360117598E-2</v>
      </c>
      <c r="BO14" s="20"/>
      <c r="BP14" s="20">
        <v>8.0993012083506195E-3</v>
      </c>
      <c r="BQ14" s="20">
        <v>6.3133012613313501E-3</v>
      </c>
      <c r="BR14" s="20">
        <v>1.20790162533119E-3</v>
      </c>
      <c r="BS14" s="20">
        <v>1.0862145460575001E-3</v>
      </c>
      <c r="BT14" s="20">
        <v>1.5697900551577802E-2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186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179</v>
      </c>
      <c r="C9" s="14">
        <v>5.7072071325736003E-2</v>
      </c>
      <c r="D9" s="14">
        <v>5.7029455209394203E-2</v>
      </c>
      <c r="E9" s="14">
        <v>5.6630669943036102E-2</v>
      </c>
      <c r="F9" s="14"/>
      <c r="G9" s="14">
        <v>7.7097011390735395E-2</v>
      </c>
      <c r="H9" s="14">
        <v>7.2719980943665302E-2</v>
      </c>
      <c r="I9" s="14">
        <v>6.2339479846229E-2</v>
      </c>
      <c r="J9" s="14">
        <v>5.3105770133780102E-2</v>
      </c>
      <c r="K9" s="14">
        <v>4.6604347595553E-2</v>
      </c>
      <c r="L9" s="14">
        <v>3.7025874892985797E-2</v>
      </c>
      <c r="M9" s="14"/>
      <c r="N9" s="14">
        <v>5.1197329345381903E-2</v>
      </c>
      <c r="O9" s="14">
        <v>4.98326559122989E-2</v>
      </c>
      <c r="P9" s="14">
        <v>5.4813660219967197E-2</v>
      </c>
      <c r="Q9" s="14">
        <v>7.3823939174694903E-2</v>
      </c>
      <c r="R9" s="14"/>
      <c r="S9" s="14">
        <v>6.3121210878398296E-2</v>
      </c>
      <c r="T9" s="14">
        <v>5.08355586021733E-2</v>
      </c>
      <c r="U9" s="14">
        <v>5.6766747559334099E-2</v>
      </c>
      <c r="V9" s="14">
        <v>6.7577868797593102E-2</v>
      </c>
      <c r="W9" s="14">
        <v>5.62747923090436E-2</v>
      </c>
      <c r="X9" s="14">
        <v>7.10865053669823E-2</v>
      </c>
      <c r="Y9" s="14">
        <v>4.5232283300915499E-2</v>
      </c>
      <c r="Z9" s="14">
        <v>6.7415736110969599E-2</v>
      </c>
      <c r="AA9" s="14">
        <v>4.8135405911170402E-2</v>
      </c>
      <c r="AB9" s="14">
        <v>6.1705084196598599E-2</v>
      </c>
      <c r="AC9" s="14">
        <v>4.4316227812647997E-2</v>
      </c>
      <c r="AD9" s="14">
        <v>4.2839926423459199E-2</v>
      </c>
      <c r="AE9" s="14"/>
      <c r="AF9" s="14">
        <v>6.2387683064055698E-2</v>
      </c>
      <c r="AG9" s="14">
        <v>5.1638865611371203E-2</v>
      </c>
      <c r="AH9" s="14">
        <v>4.9757459060062299E-2</v>
      </c>
      <c r="AI9" s="14">
        <v>6.5054861293877497E-2</v>
      </c>
      <c r="AJ9" s="14">
        <v>3.9963798776985499E-2</v>
      </c>
      <c r="AK9" s="14"/>
      <c r="AL9" s="14">
        <v>0.12280808857574101</v>
      </c>
      <c r="AM9" s="14">
        <v>9.3286079602960106E-2</v>
      </c>
      <c r="AN9" s="14">
        <v>4.87850678709617E-2</v>
      </c>
      <c r="AO9" s="14">
        <v>8.7618157732581498E-2</v>
      </c>
      <c r="AP9" s="14">
        <v>4.9214265499577498E-2</v>
      </c>
      <c r="AQ9" s="14">
        <v>5.3820020704214398E-2</v>
      </c>
      <c r="AR9" s="14">
        <v>4.6889802171063297E-2</v>
      </c>
      <c r="AS9" s="14">
        <v>4.1494450983094899E-2</v>
      </c>
      <c r="AT9" s="14">
        <v>7.0445521149871695E-2</v>
      </c>
      <c r="AU9" s="14">
        <v>5.6247071453190502E-2</v>
      </c>
      <c r="AV9" s="14">
        <v>4.7602828464444899E-2</v>
      </c>
      <c r="AW9" s="14">
        <v>4.9898000687539898E-2</v>
      </c>
      <c r="AX9" s="14">
        <v>5.17508019055418E-2</v>
      </c>
      <c r="AY9" s="14">
        <v>4.8932637905265697E-2</v>
      </c>
      <c r="AZ9" s="14">
        <v>3.59966454943332E-2</v>
      </c>
      <c r="BA9" s="14">
        <v>7.7830250858114097E-2</v>
      </c>
      <c r="BB9" s="14"/>
      <c r="BC9" s="14">
        <v>6.4305340131281294E-2</v>
      </c>
      <c r="BD9" s="14">
        <v>5.3902168842715002E-2</v>
      </c>
      <c r="BE9" s="14"/>
      <c r="BF9" s="14">
        <v>3.9764903245762699E-2</v>
      </c>
      <c r="BG9" s="14">
        <v>4.6051287715789001E-2</v>
      </c>
      <c r="BH9" s="14">
        <v>7.0123823047023706E-2</v>
      </c>
      <c r="BI9" s="14">
        <v>9.6718556425183996E-2</v>
      </c>
      <c r="BJ9" s="14"/>
      <c r="BK9" s="14">
        <v>3.1301537306080297E-2</v>
      </c>
      <c r="BL9" s="14">
        <v>4.1506368207020403E-2</v>
      </c>
      <c r="BM9" s="14">
        <v>6.5483736621615302E-2</v>
      </c>
      <c r="BN9" s="14">
        <v>8.4426628709865004E-2</v>
      </c>
      <c r="BO9" s="14"/>
      <c r="BP9" s="14">
        <v>9.2733167686827697E-2</v>
      </c>
      <c r="BQ9" s="14">
        <v>1.5773127560517401E-2</v>
      </c>
      <c r="BR9" s="14">
        <v>2.2907246525314201E-2</v>
      </c>
      <c r="BS9" s="14">
        <v>1.31296344516794E-2</v>
      </c>
      <c r="BT9" s="14">
        <v>0.105796317007798</v>
      </c>
    </row>
    <row r="10" spans="2:72" x14ac:dyDescent="0.35">
      <c r="B10" s="15" t="s">
        <v>180</v>
      </c>
      <c r="C10" s="14">
        <v>0.17532276489837201</v>
      </c>
      <c r="D10" s="14">
        <v>0.17050884659006399</v>
      </c>
      <c r="E10" s="14">
        <v>0.18031628331677099</v>
      </c>
      <c r="F10" s="14"/>
      <c r="G10" s="14">
        <v>0.20958801397695001</v>
      </c>
      <c r="H10" s="14">
        <v>0.20679592137793601</v>
      </c>
      <c r="I10" s="14">
        <v>0.19301214863472099</v>
      </c>
      <c r="J10" s="14">
        <v>0.15665398186132801</v>
      </c>
      <c r="K10" s="14">
        <v>0.15507893818478899</v>
      </c>
      <c r="L10" s="14">
        <v>0.14133923183500799</v>
      </c>
      <c r="M10" s="14"/>
      <c r="N10" s="14">
        <v>0.147135882349962</v>
      </c>
      <c r="O10" s="14">
        <v>0.193324804329427</v>
      </c>
      <c r="P10" s="14">
        <v>0.17123646600429299</v>
      </c>
      <c r="Q10" s="14">
        <v>0.19035680529208099</v>
      </c>
      <c r="R10" s="14"/>
      <c r="S10" s="14">
        <v>0.166685699384057</v>
      </c>
      <c r="T10" s="14">
        <v>0.150299337217843</v>
      </c>
      <c r="U10" s="14">
        <v>0.177859315718813</v>
      </c>
      <c r="V10" s="14">
        <v>0.159773457225624</v>
      </c>
      <c r="W10" s="14">
        <v>0.20423838885039799</v>
      </c>
      <c r="X10" s="14">
        <v>0.19955359180868801</v>
      </c>
      <c r="Y10" s="14">
        <v>0.17823753023778699</v>
      </c>
      <c r="Z10" s="14">
        <v>0.194489122615152</v>
      </c>
      <c r="AA10" s="14">
        <v>0.179285611622303</v>
      </c>
      <c r="AB10" s="14">
        <v>0.175239340497923</v>
      </c>
      <c r="AC10" s="14">
        <v>0.177303402276453</v>
      </c>
      <c r="AD10" s="14">
        <v>0.17293713039574601</v>
      </c>
      <c r="AE10" s="14"/>
      <c r="AF10" s="14">
        <v>0.18592835663343299</v>
      </c>
      <c r="AG10" s="14">
        <v>0.199142202218934</v>
      </c>
      <c r="AH10" s="14">
        <v>0.16956935064706899</v>
      </c>
      <c r="AI10" s="14">
        <v>0.16216785186871199</v>
      </c>
      <c r="AJ10" s="14">
        <v>0.157232851039209</v>
      </c>
      <c r="AK10" s="14"/>
      <c r="AL10" s="14">
        <v>9.0978840490427995E-2</v>
      </c>
      <c r="AM10" s="14">
        <v>0.17537373290092201</v>
      </c>
      <c r="AN10" s="14">
        <v>0.21172501811696801</v>
      </c>
      <c r="AO10" s="14">
        <v>0.219925229163178</v>
      </c>
      <c r="AP10" s="14">
        <v>0.19177111540090699</v>
      </c>
      <c r="AQ10" s="14">
        <v>0.15644733149041901</v>
      </c>
      <c r="AR10" s="14">
        <v>0.16728094785692199</v>
      </c>
      <c r="AS10" s="14">
        <v>0.167529173184785</v>
      </c>
      <c r="AT10" s="14">
        <v>0.16757060431023801</v>
      </c>
      <c r="AU10" s="14">
        <v>0.15301658895032799</v>
      </c>
      <c r="AV10" s="14">
        <v>0.207397974258345</v>
      </c>
      <c r="AW10" s="14">
        <v>0.18853773969763701</v>
      </c>
      <c r="AX10" s="14">
        <v>0.179633744242264</v>
      </c>
      <c r="AY10" s="14">
        <v>0.152940970837355</v>
      </c>
      <c r="AZ10" s="14">
        <v>0.12745699065425301</v>
      </c>
      <c r="BA10" s="14">
        <v>0.134555844833989</v>
      </c>
      <c r="BB10" s="14"/>
      <c r="BC10" s="14">
        <v>0.18016035003810399</v>
      </c>
      <c r="BD10" s="14">
        <v>0.173202745090107</v>
      </c>
      <c r="BE10" s="14"/>
      <c r="BF10" s="14">
        <v>0.13564937187349399</v>
      </c>
      <c r="BG10" s="14">
        <v>0.164321023351504</v>
      </c>
      <c r="BH10" s="14">
        <v>0.203821252711085</v>
      </c>
      <c r="BI10" s="14">
        <v>0.232518138605152</v>
      </c>
      <c r="BJ10" s="14"/>
      <c r="BK10" s="14">
        <v>0.13890896333821201</v>
      </c>
      <c r="BL10" s="14">
        <v>0.15034616736986001</v>
      </c>
      <c r="BM10" s="14">
        <v>0.18472156452181401</v>
      </c>
      <c r="BN10" s="14">
        <v>0.22059680049363301</v>
      </c>
      <c r="BO10" s="14"/>
      <c r="BP10" s="14">
        <v>0.27219653243666903</v>
      </c>
      <c r="BQ10" s="14">
        <v>9.6939230312873007E-2</v>
      </c>
      <c r="BR10" s="14">
        <v>0.126152883478373</v>
      </c>
      <c r="BS10" s="14">
        <v>2.6120610357944801E-2</v>
      </c>
      <c r="BT10" s="14">
        <v>0.29804258555259699</v>
      </c>
    </row>
    <row r="11" spans="2:72" x14ac:dyDescent="0.35">
      <c r="B11" s="15" t="s">
        <v>181</v>
      </c>
      <c r="C11" s="14">
        <v>0.22386688803736501</v>
      </c>
      <c r="D11" s="14">
        <v>0.23176124066128201</v>
      </c>
      <c r="E11" s="14">
        <v>0.21569744161806501</v>
      </c>
      <c r="F11" s="14"/>
      <c r="G11" s="14">
        <v>0.230638120532621</v>
      </c>
      <c r="H11" s="14">
        <v>0.207126845684344</v>
      </c>
      <c r="I11" s="14">
        <v>0.22186120832665401</v>
      </c>
      <c r="J11" s="14">
        <v>0.23559072643717199</v>
      </c>
      <c r="K11" s="14">
        <v>0.24837337113076299</v>
      </c>
      <c r="L11" s="14">
        <v>0.208686069123037</v>
      </c>
      <c r="M11" s="14"/>
      <c r="N11" s="14">
        <v>0.189321472479724</v>
      </c>
      <c r="O11" s="14">
        <v>0.219614419240167</v>
      </c>
      <c r="P11" s="14">
        <v>0.22813803152748699</v>
      </c>
      <c r="Q11" s="14">
        <v>0.26289089633323298</v>
      </c>
      <c r="R11" s="14"/>
      <c r="S11" s="14">
        <v>0.222243242406991</v>
      </c>
      <c r="T11" s="14">
        <v>0.22438915153797701</v>
      </c>
      <c r="U11" s="14">
        <v>0.232175418145668</v>
      </c>
      <c r="V11" s="14">
        <v>0.240723055091913</v>
      </c>
      <c r="W11" s="14">
        <v>0.24063527063461701</v>
      </c>
      <c r="X11" s="14">
        <v>0.21864184798101599</v>
      </c>
      <c r="Y11" s="14">
        <v>0.22357606244661599</v>
      </c>
      <c r="Z11" s="14">
        <v>0.20937609622714001</v>
      </c>
      <c r="AA11" s="14">
        <v>0.22749231799731001</v>
      </c>
      <c r="AB11" s="14">
        <v>0.17752291056937999</v>
      </c>
      <c r="AC11" s="14">
        <v>0.26023109077203499</v>
      </c>
      <c r="AD11" s="14">
        <v>0.21827663606749501</v>
      </c>
      <c r="AE11" s="14"/>
      <c r="AF11" s="14">
        <v>0.255372214720686</v>
      </c>
      <c r="AG11" s="14">
        <v>0.21808304515912699</v>
      </c>
      <c r="AH11" s="14">
        <v>0.211821454579736</v>
      </c>
      <c r="AI11" s="14">
        <v>0.19597914841457101</v>
      </c>
      <c r="AJ11" s="14">
        <v>0.22354867551966801</v>
      </c>
      <c r="AK11" s="14"/>
      <c r="AL11" s="14">
        <v>0.333145817863225</v>
      </c>
      <c r="AM11" s="14">
        <v>0.27262009180208802</v>
      </c>
      <c r="AN11" s="14">
        <v>0.24757113173880299</v>
      </c>
      <c r="AO11" s="14">
        <v>0.23289027010993699</v>
      </c>
      <c r="AP11" s="14">
        <v>0.23013679830096101</v>
      </c>
      <c r="AQ11" s="14">
        <v>0.24921817286985701</v>
      </c>
      <c r="AR11" s="14">
        <v>0.232462238425859</v>
      </c>
      <c r="AS11" s="14">
        <v>0.225738702390202</v>
      </c>
      <c r="AT11" s="14">
        <v>0.164411239170838</v>
      </c>
      <c r="AU11" s="14">
        <v>0.22229249592789499</v>
      </c>
      <c r="AV11" s="14">
        <v>0.23592221705990199</v>
      </c>
      <c r="AW11" s="14">
        <v>0.178664480181355</v>
      </c>
      <c r="AX11" s="14">
        <v>0.206467926171299</v>
      </c>
      <c r="AY11" s="14">
        <v>0.214455206850305</v>
      </c>
      <c r="AZ11" s="14">
        <v>0.22097026012090601</v>
      </c>
      <c r="BA11" s="14">
        <v>0.15503378029185799</v>
      </c>
      <c r="BB11" s="14"/>
      <c r="BC11" s="14">
        <v>0.197993995480295</v>
      </c>
      <c r="BD11" s="14">
        <v>0.23520540573446999</v>
      </c>
      <c r="BE11" s="14"/>
      <c r="BF11" s="14">
        <v>0.18252122262280299</v>
      </c>
      <c r="BG11" s="14">
        <v>0.199483378110344</v>
      </c>
      <c r="BH11" s="14">
        <v>0.25844214234218199</v>
      </c>
      <c r="BI11" s="14">
        <v>0.306905192447118</v>
      </c>
      <c r="BJ11" s="14"/>
      <c r="BK11" s="14">
        <v>0.172686438781819</v>
      </c>
      <c r="BL11" s="14">
        <v>0.21650140297368201</v>
      </c>
      <c r="BM11" s="14">
        <v>0.22045400062262099</v>
      </c>
      <c r="BN11" s="14">
        <v>0.29082688605333901</v>
      </c>
      <c r="BO11" s="14"/>
      <c r="BP11" s="14">
        <v>0.247728189701589</v>
      </c>
      <c r="BQ11" s="14">
        <v>0.223095404359133</v>
      </c>
      <c r="BR11" s="14">
        <v>0.205571083809475</v>
      </c>
      <c r="BS11" s="14">
        <v>7.1607808097660403E-2</v>
      </c>
      <c r="BT11" s="14">
        <v>0.353365123030908</v>
      </c>
    </row>
    <row r="12" spans="2:72" x14ac:dyDescent="0.35">
      <c r="B12" s="15" t="s">
        <v>182</v>
      </c>
      <c r="C12" s="14">
        <v>0.27634857403095298</v>
      </c>
      <c r="D12" s="14">
        <v>0.27066123206567499</v>
      </c>
      <c r="E12" s="14">
        <v>0.28235755154002601</v>
      </c>
      <c r="F12" s="14"/>
      <c r="G12" s="14">
        <v>0.26977030501210703</v>
      </c>
      <c r="H12" s="14">
        <v>0.259663162302948</v>
      </c>
      <c r="I12" s="14">
        <v>0.26821888358521401</v>
      </c>
      <c r="J12" s="14">
        <v>0.29477463077746202</v>
      </c>
      <c r="K12" s="14">
        <v>0.26966495413730102</v>
      </c>
      <c r="L12" s="14">
        <v>0.29042881324197201</v>
      </c>
      <c r="M12" s="14"/>
      <c r="N12" s="14">
        <v>0.30344114790786803</v>
      </c>
      <c r="O12" s="14">
        <v>0.28008849129518198</v>
      </c>
      <c r="P12" s="14">
        <v>0.28453285739900902</v>
      </c>
      <c r="Q12" s="14">
        <v>0.23630343362040299</v>
      </c>
      <c r="R12" s="14"/>
      <c r="S12" s="14">
        <v>0.26086567529399501</v>
      </c>
      <c r="T12" s="14">
        <v>0.302295292441845</v>
      </c>
      <c r="U12" s="14">
        <v>0.25496903039253799</v>
      </c>
      <c r="V12" s="14">
        <v>0.297977959323034</v>
      </c>
      <c r="W12" s="14">
        <v>0.25196218871592801</v>
      </c>
      <c r="X12" s="14">
        <v>0.26451316824964</v>
      </c>
      <c r="Y12" s="14">
        <v>0.28302735722160999</v>
      </c>
      <c r="Z12" s="14">
        <v>0.28959469857189002</v>
      </c>
      <c r="AA12" s="14">
        <v>0.27297398727062</v>
      </c>
      <c r="AB12" s="14">
        <v>0.30005186088017399</v>
      </c>
      <c r="AC12" s="14">
        <v>0.25522041370028098</v>
      </c>
      <c r="AD12" s="14">
        <v>0.26157830248674702</v>
      </c>
      <c r="AE12" s="14"/>
      <c r="AF12" s="14">
        <v>0.25859331418230802</v>
      </c>
      <c r="AG12" s="14">
        <v>0.28207059461830403</v>
      </c>
      <c r="AH12" s="14">
        <v>0.29578229665330502</v>
      </c>
      <c r="AI12" s="14">
        <v>0.27083135980152501</v>
      </c>
      <c r="AJ12" s="14">
        <v>0.19414746726365001</v>
      </c>
      <c r="AK12" s="14"/>
      <c r="AL12" s="14">
        <v>0.23906884041562201</v>
      </c>
      <c r="AM12" s="14">
        <v>0.29199252461915098</v>
      </c>
      <c r="AN12" s="14">
        <v>0.236741275452554</v>
      </c>
      <c r="AO12" s="14">
        <v>0.249886968434717</v>
      </c>
      <c r="AP12" s="14">
        <v>0.25784576911879298</v>
      </c>
      <c r="AQ12" s="14">
        <v>0.277051217564803</v>
      </c>
      <c r="AR12" s="14">
        <v>0.26282035198162101</v>
      </c>
      <c r="AS12" s="14">
        <v>0.29451625013272698</v>
      </c>
      <c r="AT12" s="14">
        <v>0.31433025724848002</v>
      </c>
      <c r="AU12" s="14">
        <v>0.26302324896660401</v>
      </c>
      <c r="AV12" s="14">
        <v>0.25929289627626401</v>
      </c>
      <c r="AW12" s="14">
        <v>0.32008457913946298</v>
      </c>
      <c r="AX12" s="14">
        <v>0.33706233821993098</v>
      </c>
      <c r="AY12" s="14">
        <v>0.26118865110776301</v>
      </c>
      <c r="AZ12" s="14">
        <v>0.27568510667296903</v>
      </c>
      <c r="BA12" s="14">
        <v>0.27743040019493198</v>
      </c>
      <c r="BB12" s="14"/>
      <c r="BC12" s="14">
        <v>0.26894029087195198</v>
      </c>
      <c r="BD12" s="14">
        <v>0.27959517467748701</v>
      </c>
      <c r="BE12" s="14"/>
      <c r="BF12" s="14">
        <v>0.315579586393682</v>
      </c>
      <c r="BG12" s="14">
        <v>0.30288857877005199</v>
      </c>
      <c r="BH12" s="14">
        <v>0.23777361902008601</v>
      </c>
      <c r="BI12" s="14">
        <v>0.20022976752857399</v>
      </c>
      <c r="BJ12" s="14"/>
      <c r="BK12" s="14">
        <v>0.31551899727610999</v>
      </c>
      <c r="BL12" s="14">
        <v>0.29501362228278999</v>
      </c>
      <c r="BM12" s="14">
        <v>0.27991661259386402</v>
      </c>
      <c r="BN12" s="14">
        <v>0.212353234532831</v>
      </c>
      <c r="BO12" s="14"/>
      <c r="BP12" s="14">
        <v>0.25377923353258502</v>
      </c>
      <c r="BQ12" s="14">
        <v>0.39892476051095799</v>
      </c>
      <c r="BR12" s="14">
        <v>0.36589367964673303</v>
      </c>
      <c r="BS12" s="14">
        <v>0.28962456857230201</v>
      </c>
      <c r="BT12" s="14">
        <v>0.17369235999673099</v>
      </c>
    </row>
    <row r="13" spans="2:72" x14ac:dyDescent="0.35">
      <c r="B13" s="15" t="s">
        <v>183</v>
      </c>
      <c r="C13" s="14">
        <v>0.25713341000879703</v>
      </c>
      <c r="D13" s="14">
        <v>0.25883534245454798</v>
      </c>
      <c r="E13" s="14">
        <v>0.25562067823714602</v>
      </c>
      <c r="F13" s="14"/>
      <c r="G13" s="14">
        <v>0.19974340424294301</v>
      </c>
      <c r="H13" s="14">
        <v>0.24002345097824701</v>
      </c>
      <c r="I13" s="14">
        <v>0.243431364857565</v>
      </c>
      <c r="J13" s="14">
        <v>0.24884191351184301</v>
      </c>
      <c r="K13" s="14">
        <v>0.27240973432613202</v>
      </c>
      <c r="L13" s="14">
        <v>0.31671322706652899</v>
      </c>
      <c r="M13" s="14"/>
      <c r="N13" s="14">
        <v>0.29941893071265102</v>
      </c>
      <c r="O13" s="14">
        <v>0.24564752286526001</v>
      </c>
      <c r="P13" s="14">
        <v>0.25395553530771903</v>
      </c>
      <c r="Q13" s="14">
        <v>0.22513185111481901</v>
      </c>
      <c r="R13" s="14"/>
      <c r="S13" s="14">
        <v>0.27529435575832001</v>
      </c>
      <c r="T13" s="14">
        <v>0.26200265195342298</v>
      </c>
      <c r="U13" s="14">
        <v>0.26200857366438501</v>
      </c>
      <c r="V13" s="14">
        <v>0.22828462498221</v>
      </c>
      <c r="W13" s="14">
        <v>0.23781563141929299</v>
      </c>
      <c r="X13" s="14">
        <v>0.237000538050812</v>
      </c>
      <c r="Y13" s="14">
        <v>0.25603579866405402</v>
      </c>
      <c r="Z13" s="14">
        <v>0.223616835486044</v>
      </c>
      <c r="AA13" s="14">
        <v>0.26560288950413702</v>
      </c>
      <c r="AB13" s="14">
        <v>0.275498301927256</v>
      </c>
      <c r="AC13" s="14">
        <v>0.25795848707055602</v>
      </c>
      <c r="AD13" s="14">
        <v>0.29047758839925297</v>
      </c>
      <c r="AE13" s="14"/>
      <c r="AF13" s="14">
        <v>0.228255284734414</v>
      </c>
      <c r="AG13" s="14">
        <v>0.236482738850813</v>
      </c>
      <c r="AH13" s="14">
        <v>0.26499708920634901</v>
      </c>
      <c r="AI13" s="14">
        <v>0.29719726063289098</v>
      </c>
      <c r="AJ13" s="14">
        <v>0.35414119268703798</v>
      </c>
      <c r="AK13" s="14"/>
      <c r="AL13" s="14">
        <v>0.151090367957463</v>
      </c>
      <c r="AM13" s="14">
        <v>0.14904930189677901</v>
      </c>
      <c r="AN13" s="14">
        <v>0.238558602125687</v>
      </c>
      <c r="AO13" s="14">
        <v>0.20020904641262999</v>
      </c>
      <c r="AP13" s="14">
        <v>0.25668679135738998</v>
      </c>
      <c r="AQ13" s="14">
        <v>0.25089359673223099</v>
      </c>
      <c r="AR13" s="14">
        <v>0.28365570363770198</v>
      </c>
      <c r="AS13" s="14">
        <v>0.26763561919395701</v>
      </c>
      <c r="AT13" s="14">
        <v>0.27163992324176101</v>
      </c>
      <c r="AU13" s="14">
        <v>0.29856976740011698</v>
      </c>
      <c r="AV13" s="14">
        <v>0.24128127176523501</v>
      </c>
      <c r="AW13" s="14">
        <v>0.25666044542816702</v>
      </c>
      <c r="AX13" s="14">
        <v>0.22218940439665599</v>
      </c>
      <c r="AY13" s="14">
        <v>0.32248253329931198</v>
      </c>
      <c r="AZ13" s="14">
        <v>0.33284447224239999</v>
      </c>
      <c r="BA13" s="14">
        <v>0.34742569162648801</v>
      </c>
      <c r="BB13" s="14"/>
      <c r="BC13" s="14">
        <v>0.27770880572012002</v>
      </c>
      <c r="BD13" s="14">
        <v>0.24811646349293401</v>
      </c>
      <c r="BE13" s="14"/>
      <c r="BF13" s="14">
        <v>0.32166556194614898</v>
      </c>
      <c r="BG13" s="14">
        <v>0.27927011118357598</v>
      </c>
      <c r="BH13" s="14">
        <v>0.21836459092364799</v>
      </c>
      <c r="BI13" s="14">
        <v>0.13827965339374401</v>
      </c>
      <c r="BJ13" s="14"/>
      <c r="BK13" s="14">
        <v>0.337423157954166</v>
      </c>
      <c r="BL13" s="14">
        <v>0.28884731070800701</v>
      </c>
      <c r="BM13" s="14">
        <v>0.24236322663233301</v>
      </c>
      <c r="BN13" s="14">
        <v>0.16764228205666701</v>
      </c>
      <c r="BO13" s="14"/>
      <c r="BP13" s="14">
        <v>0.123891332138359</v>
      </c>
      <c r="BQ13" s="14">
        <v>0.25638549870704502</v>
      </c>
      <c r="BR13" s="14">
        <v>0.2746905057515</v>
      </c>
      <c r="BS13" s="14">
        <v>0.59233634060214302</v>
      </c>
      <c r="BT13" s="14">
        <v>5.25008566816665E-2</v>
      </c>
    </row>
    <row r="14" spans="2:72" x14ac:dyDescent="0.35">
      <c r="B14" s="15" t="s">
        <v>102</v>
      </c>
      <c r="C14" s="20">
        <v>1.02562916987774E-2</v>
      </c>
      <c r="D14" s="20">
        <v>1.12038830190363E-2</v>
      </c>
      <c r="E14" s="20">
        <v>9.3773753449554308E-3</v>
      </c>
      <c r="F14" s="20"/>
      <c r="G14" s="20">
        <v>1.3163144844644399E-2</v>
      </c>
      <c r="H14" s="20">
        <v>1.36706387128604E-2</v>
      </c>
      <c r="I14" s="20">
        <v>1.11369147496179E-2</v>
      </c>
      <c r="J14" s="20">
        <v>1.1032977278415301E-2</v>
      </c>
      <c r="K14" s="20">
        <v>7.86865462546181E-3</v>
      </c>
      <c r="L14" s="20">
        <v>5.8067838404691503E-3</v>
      </c>
      <c r="M14" s="20"/>
      <c r="N14" s="20">
        <v>9.4852372044121596E-3</v>
      </c>
      <c r="O14" s="20">
        <v>1.14921063576649E-2</v>
      </c>
      <c r="P14" s="20">
        <v>7.32344954152459E-3</v>
      </c>
      <c r="Q14" s="20">
        <v>1.1493074464768899E-2</v>
      </c>
      <c r="R14" s="20"/>
      <c r="S14" s="20">
        <v>1.1789816278238101E-2</v>
      </c>
      <c r="T14" s="20">
        <v>1.01780082467388E-2</v>
      </c>
      <c r="U14" s="20">
        <v>1.62209145192619E-2</v>
      </c>
      <c r="V14" s="20">
        <v>5.6630345796265897E-3</v>
      </c>
      <c r="W14" s="20">
        <v>9.0737280707201204E-3</v>
      </c>
      <c r="X14" s="20">
        <v>9.2043485428605892E-3</v>
      </c>
      <c r="Y14" s="20">
        <v>1.38909681290175E-2</v>
      </c>
      <c r="Z14" s="20">
        <v>1.55075109888039E-2</v>
      </c>
      <c r="AA14" s="20">
        <v>6.5097876944588797E-3</v>
      </c>
      <c r="AB14" s="20">
        <v>9.9825019286689E-3</v>
      </c>
      <c r="AC14" s="20">
        <v>4.9703783680267203E-3</v>
      </c>
      <c r="AD14" s="20">
        <v>1.38904162272996E-2</v>
      </c>
      <c r="AE14" s="20"/>
      <c r="AF14" s="20">
        <v>9.4631466651038196E-3</v>
      </c>
      <c r="AG14" s="20">
        <v>1.2582553541451399E-2</v>
      </c>
      <c r="AH14" s="20">
        <v>8.0723498534779493E-3</v>
      </c>
      <c r="AI14" s="20">
        <v>8.7695179884240398E-3</v>
      </c>
      <c r="AJ14" s="20">
        <v>3.0966014713448599E-2</v>
      </c>
      <c r="AK14" s="20"/>
      <c r="AL14" s="20">
        <v>6.2908044697521107E-2</v>
      </c>
      <c r="AM14" s="20">
        <v>1.76782691781E-2</v>
      </c>
      <c r="AN14" s="20">
        <v>1.66189046950262E-2</v>
      </c>
      <c r="AO14" s="20">
        <v>9.4703281469561106E-3</v>
      </c>
      <c r="AP14" s="20">
        <v>1.43452603223708E-2</v>
      </c>
      <c r="AQ14" s="20">
        <v>1.2569660638475101E-2</v>
      </c>
      <c r="AR14" s="20">
        <v>6.8909559268330303E-3</v>
      </c>
      <c r="AS14" s="20">
        <v>3.0858041152334401E-3</v>
      </c>
      <c r="AT14" s="20">
        <v>1.1602454878811799E-2</v>
      </c>
      <c r="AU14" s="20">
        <v>6.8508273018662502E-3</v>
      </c>
      <c r="AV14" s="20">
        <v>8.5028121758085294E-3</v>
      </c>
      <c r="AW14" s="20">
        <v>6.1547548658374496E-3</v>
      </c>
      <c r="AX14" s="20">
        <v>2.8957850643078599E-3</v>
      </c>
      <c r="AY14" s="20">
        <v>0</v>
      </c>
      <c r="AZ14" s="20">
        <v>7.04652481513913E-3</v>
      </c>
      <c r="BA14" s="20">
        <v>7.7240321946188198E-3</v>
      </c>
      <c r="BB14" s="20"/>
      <c r="BC14" s="20">
        <v>1.0891217758247701E-2</v>
      </c>
      <c r="BD14" s="20">
        <v>9.9780421622875006E-3</v>
      </c>
      <c r="BE14" s="20"/>
      <c r="BF14" s="20">
        <v>4.81935391810903E-3</v>
      </c>
      <c r="BG14" s="20">
        <v>7.9856208687351295E-3</v>
      </c>
      <c r="BH14" s="20">
        <v>1.14745719559755E-2</v>
      </c>
      <c r="BI14" s="20">
        <v>2.53486916002277E-2</v>
      </c>
      <c r="BJ14" s="20"/>
      <c r="BK14" s="20">
        <v>4.1609053436124904E-3</v>
      </c>
      <c r="BL14" s="20">
        <v>7.7851284586400796E-3</v>
      </c>
      <c r="BM14" s="20">
        <v>7.0608590077528097E-3</v>
      </c>
      <c r="BN14" s="20">
        <v>2.4154168153663599E-2</v>
      </c>
      <c r="BO14" s="20"/>
      <c r="BP14" s="20">
        <v>9.6715445039700105E-3</v>
      </c>
      <c r="BQ14" s="20">
        <v>8.8819785494736094E-3</v>
      </c>
      <c r="BR14" s="20">
        <v>4.7846007886052202E-3</v>
      </c>
      <c r="BS14" s="20">
        <v>7.1810379182700003E-3</v>
      </c>
      <c r="BT14" s="20">
        <v>1.6602757730298699E-2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187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179</v>
      </c>
      <c r="C9" s="14">
        <v>0.11982726797213999</v>
      </c>
      <c r="D9" s="14">
        <v>0.133750388140782</v>
      </c>
      <c r="E9" s="14">
        <v>0.10603088104603201</v>
      </c>
      <c r="F9" s="14"/>
      <c r="G9" s="14">
        <v>0.1917246726347</v>
      </c>
      <c r="H9" s="14">
        <v>0.17626568535113099</v>
      </c>
      <c r="I9" s="14">
        <v>0.183438954256988</v>
      </c>
      <c r="J9" s="14">
        <v>0.102154654637117</v>
      </c>
      <c r="K9" s="14">
        <v>4.7467100001455903E-2</v>
      </c>
      <c r="L9" s="14">
        <v>3.7340048103467097E-2</v>
      </c>
      <c r="M9" s="14"/>
      <c r="N9" s="14">
        <v>0.15796141030665301</v>
      </c>
      <c r="O9" s="14">
        <v>8.8095694142023506E-2</v>
      </c>
      <c r="P9" s="14">
        <v>0.13005800055427399</v>
      </c>
      <c r="Q9" s="14">
        <v>0.102943723941389</v>
      </c>
      <c r="R9" s="14"/>
      <c r="S9" s="14">
        <v>0.179727139228334</v>
      </c>
      <c r="T9" s="14">
        <v>0.100485897804705</v>
      </c>
      <c r="U9" s="14">
        <v>0.108114468738535</v>
      </c>
      <c r="V9" s="14">
        <v>0.116043982734487</v>
      </c>
      <c r="W9" s="14">
        <v>9.9650854688754106E-2</v>
      </c>
      <c r="X9" s="14">
        <v>0.15442698692192999</v>
      </c>
      <c r="Y9" s="14">
        <v>9.0870150847686695E-2</v>
      </c>
      <c r="Z9" s="14">
        <v>0.105305784536857</v>
      </c>
      <c r="AA9" s="14">
        <v>0.12132935731002099</v>
      </c>
      <c r="AB9" s="14">
        <v>9.1080000051284193E-2</v>
      </c>
      <c r="AC9" s="14">
        <v>9.6764109534973802E-2</v>
      </c>
      <c r="AD9" s="14">
        <v>0.12577210823392701</v>
      </c>
      <c r="AE9" s="14"/>
      <c r="AF9" s="14">
        <v>0.10079503507194899</v>
      </c>
      <c r="AG9" s="14">
        <v>0.100372703116631</v>
      </c>
      <c r="AH9" s="14">
        <v>0.13148030516529399</v>
      </c>
      <c r="AI9" s="14">
        <v>0.18673872763986701</v>
      </c>
      <c r="AJ9" s="14">
        <v>0.23383477338108799</v>
      </c>
      <c r="AK9" s="14"/>
      <c r="AL9" s="14">
        <v>0.13687075347583699</v>
      </c>
      <c r="AM9" s="14">
        <v>0.14253088256135499</v>
      </c>
      <c r="AN9" s="14">
        <v>9.0728854296337494E-2</v>
      </c>
      <c r="AO9" s="14">
        <v>0.114246251182768</v>
      </c>
      <c r="AP9" s="14">
        <v>0.10176585879296</v>
      </c>
      <c r="AQ9" s="14">
        <v>8.68910941510532E-2</v>
      </c>
      <c r="AR9" s="14">
        <v>0.121962889957608</v>
      </c>
      <c r="AS9" s="14">
        <v>9.3344893834982401E-2</v>
      </c>
      <c r="AT9" s="14">
        <v>0.108889653905774</v>
      </c>
      <c r="AU9" s="14">
        <v>0.130513779597387</v>
      </c>
      <c r="AV9" s="14">
        <v>0.12726367521076501</v>
      </c>
      <c r="AW9" s="14">
        <v>0.13415076070353299</v>
      </c>
      <c r="AX9" s="14">
        <v>0.123194259627494</v>
      </c>
      <c r="AY9" s="14">
        <v>0.12541590278086101</v>
      </c>
      <c r="AZ9" s="14">
        <v>0.193384080821139</v>
      </c>
      <c r="BA9" s="14">
        <v>0.22869572536010399</v>
      </c>
      <c r="BB9" s="14"/>
      <c r="BC9" s="14">
        <v>0.20428844860404699</v>
      </c>
      <c r="BD9" s="14">
        <v>8.2813061338660093E-2</v>
      </c>
      <c r="BE9" s="14"/>
      <c r="BF9" s="14">
        <v>9.3747977827204607E-2</v>
      </c>
      <c r="BG9" s="14">
        <v>0.102597444139314</v>
      </c>
      <c r="BH9" s="14">
        <v>0.14677684354444201</v>
      </c>
      <c r="BI9" s="14">
        <v>0.16679391567233601</v>
      </c>
      <c r="BJ9" s="14"/>
      <c r="BK9" s="14">
        <v>9.7308641972628299E-2</v>
      </c>
      <c r="BL9" s="14">
        <v>0.10464229121952701</v>
      </c>
      <c r="BM9" s="14">
        <v>0.13177761241414301</v>
      </c>
      <c r="BN9" s="14">
        <v>0.13757758235905301</v>
      </c>
      <c r="BO9" s="14"/>
      <c r="BP9" s="14">
        <v>0.20531620254119701</v>
      </c>
      <c r="BQ9" s="14">
        <v>2.07186259032104E-2</v>
      </c>
      <c r="BR9" s="14">
        <v>9.8535634823474893E-3</v>
      </c>
      <c r="BS9" s="14">
        <v>0.15631264010343199</v>
      </c>
      <c r="BT9" s="14">
        <v>0.114589768085577</v>
      </c>
    </row>
    <row r="10" spans="2:72" x14ac:dyDescent="0.35">
      <c r="B10" s="15" t="s">
        <v>180</v>
      </c>
      <c r="C10" s="14">
        <v>0.25419685329687502</v>
      </c>
      <c r="D10" s="14">
        <v>0.253514482738326</v>
      </c>
      <c r="E10" s="14">
        <v>0.25499668560567401</v>
      </c>
      <c r="F10" s="14"/>
      <c r="G10" s="14">
        <v>0.34478105274561699</v>
      </c>
      <c r="H10" s="14">
        <v>0.35858898987453902</v>
      </c>
      <c r="I10" s="14">
        <v>0.30936143346253497</v>
      </c>
      <c r="J10" s="14">
        <v>0.240289345071491</v>
      </c>
      <c r="K10" s="14">
        <v>0.166460845295858</v>
      </c>
      <c r="L10" s="14">
        <v>0.13445868934704799</v>
      </c>
      <c r="M10" s="14"/>
      <c r="N10" s="14">
        <v>0.25289902569758899</v>
      </c>
      <c r="O10" s="14">
        <v>0.25775663369698798</v>
      </c>
      <c r="P10" s="14">
        <v>0.25553812916371299</v>
      </c>
      <c r="Q10" s="14">
        <v>0.252161437937583</v>
      </c>
      <c r="R10" s="14"/>
      <c r="S10" s="14">
        <v>0.28329766481038299</v>
      </c>
      <c r="T10" s="14">
        <v>0.24700091905584101</v>
      </c>
      <c r="U10" s="14">
        <v>0.24678698983240999</v>
      </c>
      <c r="V10" s="14">
        <v>0.24162858065461101</v>
      </c>
      <c r="W10" s="14">
        <v>0.223543127640107</v>
      </c>
      <c r="X10" s="14">
        <v>0.26624181375418599</v>
      </c>
      <c r="Y10" s="14">
        <v>0.22657552531002501</v>
      </c>
      <c r="Z10" s="14">
        <v>0.28219558140001699</v>
      </c>
      <c r="AA10" s="14">
        <v>0.28704529323640399</v>
      </c>
      <c r="AB10" s="14">
        <v>0.22204075100129</v>
      </c>
      <c r="AC10" s="14">
        <v>0.25181728048532698</v>
      </c>
      <c r="AD10" s="14">
        <v>0.25878850727448699</v>
      </c>
      <c r="AE10" s="14"/>
      <c r="AF10" s="14">
        <v>0.234516114086537</v>
      </c>
      <c r="AG10" s="14">
        <v>0.26238197075149899</v>
      </c>
      <c r="AH10" s="14">
        <v>0.259961482645098</v>
      </c>
      <c r="AI10" s="14">
        <v>0.29254877140688501</v>
      </c>
      <c r="AJ10" s="14">
        <v>0.26628012367751303</v>
      </c>
      <c r="AK10" s="14"/>
      <c r="AL10" s="14">
        <v>0.21581442931577199</v>
      </c>
      <c r="AM10" s="14">
        <v>0.25488715317901001</v>
      </c>
      <c r="AN10" s="14">
        <v>0.218400728861397</v>
      </c>
      <c r="AO10" s="14">
        <v>0.228995370397473</v>
      </c>
      <c r="AP10" s="14">
        <v>0.24246217098397099</v>
      </c>
      <c r="AQ10" s="14">
        <v>0.268797448329613</v>
      </c>
      <c r="AR10" s="14">
        <v>0.277336384625824</v>
      </c>
      <c r="AS10" s="14">
        <v>0.22009715523492701</v>
      </c>
      <c r="AT10" s="14">
        <v>0.25034928307924398</v>
      </c>
      <c r="AU10" s="14">
        <v>0.23518539115892301</v>
      </c>
      <c r="AV10" s="14">
        <v>0.25021247264187202</v>
      </c>
      <c r="AW10" s="14">
        <v>0.28690967569355802</v>
      </c>
      <c r="AX10" s="14">
        <v>0.30288132260838302</v>
      </c>
      <c r="AY10" s="14">
        <v>0.263785955225672</v>
      </c>
      <c r="AZ10" s="14">
        <v>0.27179497293273602</v>
      </c>
      <c r="BA10" s="14">
        <v>0.27363758715673597</v>
      </c>
      <c r="BB10" s="14"/>
      <c r="BC10" s="14">
        <v>0.30639446210037502</v>
      </c>
      <c r="BD10" s="14">
        <v>0.23132181101625099</v>
      </c>
      <c r="BE10" s="14"/>
      <c r="BF10" s="14">
        <v>0.211833530291857</v>
      </c>
      <c r="BG10" s="14">
        <v>0.238507914430689</v>
      </c>
      <c r="BH10" s="14">
        <v>0.29667333318757699</v>
      </c>
      <c r="BI10" s="14">
        <v>0.30158704433998001</v>
      </c>
      <c r="BJ10" s="14"/>
      <c r="BK10" s="14">
        <v>0.202905024327003</v>
      </c>
      <c r="BL10" s="14">
        <v>0.24904314760739299</v>
      </c>
      <c r="BM10" s="14">
        <v>0.269811137763249</v>
      </c>
      <c r="BN10" s="14">
        <v>0.28830541518077701</v>
      </c>
      <c r="BO10" s="14"/>
      <c r="BP10" s="14">
        <v>0.41284748628595602</v>
      </c>
      <c r="BQ10" s="14">
        <v>0.14335446751316699</v>
      </c>
      <c r="BR10" s="14">
        <v>8.1979907143660102E-2</v>
      </c>
      <c r="BS10" s="14">
        <v>0.19170775276271601</v>
      </c>
      <c r="BT10" s="14">
        <v>0.30932802180971403</v>
      </c>
    </row>
    <row r="11" spans="2:72" x14ac:dyDescent="0.35">
      <c r="B11" s="15" t="s">
        <v>181</v>
      </c>
      <c r="C11" s="14">
        <v>0.32774874748359001</v>
      </c>
      <c r="D11" s="14">
        <v>0.32337441291777103</v>
      </c>
      <c r="E11" s="14">
        <v>0.331751712961042</v>
      </c>
      <c r="F11" s="14"/>
      <c r="G11" s="14">
        <v>0.26695397788005998</v>
      </c>
      <c r="H11" s="14">
        <v>0.27688218088279798</v>
      </c>
      <c r="I11" s="14">
        <v>0.28999104473096599</v>
      </c>
      <c r="J11" s="14">
        <v>0.34745570358591699</v>
      </c>
      <c r="K11" s="14">
        <v>0.397632674119965</v>
      </c>
      <c r="L11" s="14">
        <v>0.37730001859189499</v>
      </c>
      <c r="M11" s="14"/>
      <c r="N11" s="14">
        <v>0.29993696447867102</v>
      </c>
      <c r="O11" s="14">
        <v>0.32645589497419097</v>
      </c>
      <c r="P11" s="14">
        <v>0.33590515015908801</v>
      </c>
      <c r="Q11" s="14">
        <v>0.351508786252403</v>
      </c>
      <c r="R11" s="14"/>
      <c r="S11" s="14">
        <v>0.30308524665971298</v>
      </c>
      <c r="T11" s="14">
        <v>0.302671478725629</v>
      </c>
      <c r="U11" s="14">
        <v>0.30330882124218</v>
      </c>
      <c r="V11" s="14">
        <v>0.35637724801357701</v>
      </c>
      <c r="W11" s="14">
        <v>0.32296937573769202</v>
      </c>
      <c r="X11" s="14">
        <v>0.34120632078815899</v>
      </c>
      <c r="Y11" s="14">
        <v>0.36870191582887002</v>
      </c>
      <c r="Z11" s="14">
        <v>0.33211610403676201</v>
      </c>
      <c r="AA11" s="14">
        <v>0.31954969056766303</v>
      </c>
      <c r="AB11" s="14">
        <v>0.35370931985756998</v>
      </c>
      <c r="AC11" s="14">
        <v>0.323103872592793</v>
      </c>
      <c r="AD11" s="14">
        <v>0.34647455091639401</v>
      </c>
      <c r="AE11" s="14"/>
      <c r="AF11" s="14">
        <v>0.36128248091514198</v>
      </c>
      <c r="AG11" s="14">
        <v>0.312423435619686</v>
      </c>
      <c r="AH11" s="14">
        <v>0.31861803262016802</v>
      </c>
      <c r="AI11" s="14">
        <v>0.275364333535007</v>
      </c>
      <c r="AJ11" s="14">
        <v>0.27505003524187599</v>
      </c>
      <c r="AK11" s="14"/>
      <c r="AL11" s="14">
        <v>0.30685218041941498</v>
      </c>
      <c r="AM11" s="14">
        <v>0.32780417868137901</v>
      </c>
      <c r="AN11" s="14">
        <v>0.38769816830172199</v>
      </c>
      <c r="AO11" s="14">
        <v>0.31850374445643198</v>
      </c>
      <c r="AP11" s="14">
        <v>0.36266158680708299</v>
      </c>
      <c r="AQ11" s="14">
        <v>0.35356112269350898</v>
      </c>
      <c r="AR11" s="14">
        <v>0.30479552782547498</v>
      </c>
      <c r="AS11" s="14">
        <v>0.34852347622010699</v>
      </c>
      <c r="AT11" s="14">
        <v>0.31489262147124703</v>
      </c>
      <c r="AU11" s="14">
        <v>0.27887121538634202</v>
      </c>
      <c r="AV11" s="14">
        <v>0.32640213225666298</v>
      </c>
      <c r="AW11" s="14">
        <v>0.31554339796574599</v>
      </c>
      <c r="AX11" s="14">
        <v>0.30124376384817497</v>
      </c>
      <c r="AY11" s="14">
        <v>0.30440622880149099</v>
      </c>
      <c r="AZ11" s="14">
        <v>0.27212918056948199</v>
      </c>
      <c r="BA11" s="14">
        <v>0.28428473928294901</v>
      </c>
      <c r="BB11" s="14"/>
      <c r="BC11" s="14">
        <v>0.275039089253441</v>
      </c>
      <c r="BD11" s="14">
        <v>0.35084818993412298</v>
      </c>
      <c r="BE11" s="14"/>
      <c r="BF11" s="14">
        <v>0.30648243925730401</v>
      </c>
      <c r="BG11" s="14">
        <v>0.34201326011678601</v>
      </c>
      <c r="BH11" s="14">
        <v>0.32606187021293898</v>
      </c>
      <c r="BI11" s="14">
        <v>0.340291117147764</v>
      </c>
      <c r="BJ11" s="14"/>
      <c r="BK11" s="14">
        <v>0.31476271237564701</v>
      </c>
      <c r="BL11" s="14">
        <v>0.30359997127256899</v>
      </c>
      <c r="BM11" s="14">
        <v>0.34439051150885402</v>
      </c>
      <c r="BN11" s="14">
        <v>0.335279409354103</v>
      </c>
      <c r="BO11" s="14"/>
      <c r="BP11" s="14">
        <v>0.25245202554127</v>
      </c>
      <c r="BQ11" s="14">
        <v>0.36865479384328298</v>
      </c>
      <c r="BR11" s="14">
        <v>0.37024839029314199</v>
      </c>
      <c r="BS11" s="14">
        <v>0.30458551633330899</v>
      </c>
      <c r="BT11" s="14">
        <v>0.373419623164642</v>
      </c>
    </row>
    <row r="12" spans="2:72" x14ac:dyDescent="0.35">
      <c r="B12" s="15" t="s">
        <v>182</v>
      </c>
      <c r="C12" s="14">
        <v>0.162670909938567</v>
      </c>
      <c r="D12" s="14">
        <v>0.15713221706573799</v>
      </c>
      <c r="E12" s="14">
        <v>0.16805248409286999</v>
      </c>
      <c r="F12" s="14"/>
      <c r="G12" s="14">
        <v>0.132956759264685</v>
      </c>
      <c r="H12" s="14">
        <v>0.115923559952069</v>
      </c>
      <c r="I12" s="14">
        <v>0.117836711167528</v>
      </c>
      <c r="J12" s="14">
        <v>0.168813387369772</v>
      </c>
      <c r="K12" s="14">
        <v>0.199413615002348</v>
      </c>
      <c r="L12" s="14">
        <v>0.227276822752875</v>
      </c>
      <c r="M12" s="14"/>
      <c r="N12" s="14">
        <v>0.154008194820864</v>
      </c>
      <c r="O12" s="14">
        <v>0.18640403122384</v>
      </c>
      <c r="P12" s="14">
        <v>0.16340757932710101</v>
      </c>
      <c r="Q12" s="14">
        <v>0.14629309540930699</v>
      </c>
      <c r="R12" s="14"/>
      <c r="S12" s="14">
        <v>0.123951192539206</v>
      </c>
      <c r="T12" s="14">
        <v>0.193875505108592</v>
      </c>
      <c r="U12" s="14">
        <v>0.18966881857274601</v>
      </c>
      <c r="V12" s="14">
        <v>0.18303850761307999</v>
      </c>
      <c r="W12" s="14">
        <v>0.19617515119898801</v>
      </c>
      <c r="X12" s="14">
        <v>0.125848678356618</v>
      </c>
      <c r="Y12" s="14">
        <v>0.176641857320774</v>
      </c>
      <c r="Z12" s="14">
        <v>0.150699962749724</v>
      </c>
      <c r="AA12" s="14">
        <v>0.14132241875729101</v>
      </c>
      <c r="AB12" s="14">
        <v>0.178817767706549</v>
      </c>
      <c r="AC12" s="14">
        <v>0.140823017994647</v>
      </c>
      <c r="AD12" s="14">
        <v>0.15222090513630701</v>
      </c>
      <c r="AE12" s="14"/>
      <c r="AF12" s="14">
        <v>0.17019445620326801</v>
      </c>
      <c r="AG12" s="14">
        <v>0.18458952494925099</v>
      </c>
      <c r="AH12" s="14">
        <v>0.15900474498703099</v>
      </c>
      <c r="AI12" s="14">
        <v>0.13101639850573199</v>
      </c>
      <c r="AJ12" s="14">
        <v>8.2331899807337794E-2</v>
      </c>
      <c r="AK12" s="14"/>
      <c r="AL12" s="14">
        <v>0.19130276605525001</v>
      </c>
      <c r="AM12" s="14">
        <v>0.14308329176203</v>
      </c>
      <c r="AN12" s="14">
        <v>0.16862696182522799</v>
      </c>
      <c r="AO12" s="14">
        <v>0.152060976019636</v>
      </c>
      <c r="AP12" s="14">
        <v>0.16631224436455699</v>
      </c>
      <c r="AQ12" s="14">
        <v>0.169134281201478</v>
      </c>
      <c r="AR12" s="14">
        <v>0.17427406394216099</v>
      </c>
      <c r="AS12" s="14">
        <v>0.177372640243873</v>
      </c>
      <c r="AT12" s="14">
        <v>0.17254719285946499</v>
      </c>
      <c r="AU12" s="14">
        <v>0.19951481275128799</v>
      </c>
      <c r="AV12" s="14">
        <v>0.169192600245816</v>
      </c>
      <c r="AW12" s="14">
        <v>0.138293011969815</v>
      </c>
      <c r="AX12" s="14">
        <v>0.16461731786491299</v>
      </c>
      <c r="AY12" s="14">
        <v>0.150567426128455</v>
      </c>
      <c r="AZ12" s="14">
        <v>0.16236394912175001</v>
      </c>
      <c r="BA12" s="14">
        <v>9.7847971721168006E-2</v>
      </c>
      <c r="BB12" s="14"/>
      <c r="BC12" s="14">
        <v>0.125191377986276</v>
      </c>
      <c r="BD12" s="14">
        <v>0.17909591287872401</v>
      </c>
      <c r="BE12" s="14"/>
      <c r="BF12" s="14">
        <v>0.200837666905577</v>
      </c>
      <c r="BG12" s="14">
        <v>0.172347588034824</v>
      </c>
      <c r="BH12" s="14">
        <v>0.14260229627467999</v>
      </c>
      <c r="BI12" s="14">
        <v>9.54714774561011E-2</v>
      </c>
      <c r="BJ12" s="14"/>
      <c r="BK12" s="14">
        <v>0.20219361034122399</v>
      </c>
      <c r="BL12" s="14">
        <v>0.191355526446709</v>
      </c>
      <c r="BM12" s="14">
        <v>0.14356777471548601</v>
      </c>
      <c r="BN12" s="14">
        <v>0.126715668330944</v>
      </c>
      <c r="BO12" s="14"/>
      <c r="BP12" s="14">
        <v>8.9132344869384303E-2</v>
      </c>
      <c r="BQ12" s="14">
        <v>0.264832816157547</v>
      </c>
      <c r="BR12" s="14">
        <v>0.29332667874622798</v>
      </c>
      <c r="BS12" s="14">
        <v>0.156202823913518</v>
      </c>
      <c r="BT12" s="14">
        <v>0.119523873433745</v>
      </c>
    </row>
    <row r="13" spans="2:72" x14ac:dyDescent="0.35">
      <c r="B13" s="15" t="s">
        <v>183</v>
      </c>
      <c r="C13" s="14">
        <v>0.110748109138118</v>
      </c>
      <c r="D13" s="14">
        <v>0.11069149769473099</v>
      </c>
      <c r="E13" s="14">
        <v>0.111058559578136</v>
      </c>
      <c r="F13" s="14"/>
      <c r="G13" s="14">
        <v>4.2442177601129102E-2</v>
      </c>
      <c r="H13" s="14">
        <v>5.4585993891994901E-2</v>
      </c>
      <c r="I13" s="14">
        <v>7.4324003449402501E-2</v>
      </c>
      <c r="J13" s="14">
        <v>0.118153731987131</v>
      </c>
      <c r="K13" s="14">
        <v>0.16460032463608901</v>
      </c>
      <c r="L13" s="14">
        <v>0.18922846395739501</v>
      </c>
      <c r="M13" s="14"/>
      <c r="N13" s="14">
        <v>0.116233153329831</v>
      </c>
      <c r="O13" s="14">
        <v>0.113156460658467</v>
      </c>
      <c r="P13" s="14">
        <v>9.5215738395477201E-2</v>
      </c>
      <c r="Q13" s="14">
        <v>0.11522059768439299</v>
      </c>
      <c r="R13" s="14"/>
      <c r="S13" s="14">
        <v>8.66259217212028E-2</v>
      </c>
      <c r="T13" s="14">
        <v>0.12798346107601699</v>
      </c>
      <c r="U13" s="14">
        <v>0.114503865971508</v>
      </c>
      <c r="V13" s="14">
        <v>8.0352418375086304E-2</v>
      </c>
      <c r="W13" s="14">
        <v>0.124695237754623</v>
      </c>
      <c r="X13" s="14">
        <v>9.06029457832465E-2</v>
      </c>
      <c r="Y13" s="14">
        <v>0.115542818222269</v>
      </c>
      <c r="Z13" s="14">
        <v>0.10382109395509199</v>
      </c>
      <c r="AA13" s="14">
        <v>0.114474204234764</v>
      </c>
      <c r="AB13" s="14">
        <v>0.13593799147956701</v>
      </c>
      <c r="AC13" s="14">
        <v>0.15005530532928599</v>
      </c>
      <c r="AD13" s="14">
        <v>9.9402233080084598E-2</v>
      </c>
      <c r="AE13" s="14"/>
      <c r="AF13" s="14">
        <v>0.10359393366061199</v>
      </c>
      <c r="AG13" s="14">
        <v>0.10831452322422799</v>
      </c>
      <c r="AH13" s="14">
        <v>0.11083609841801</v>
      </c>
      <c r="AI13" s="14">
        <v>9.9215208999321194E-2</v>
      </c>
      <c r="AJ13" s="14">
        <v>0.11609470588456</v>
      </c>
      <c r="AK13" s="14"/>
      <c r="AL13" s="14">
        <v>6.2763781906410701E-2</v>
      </c>
      <c r="AM13" s="14">
        <v>9.9766189751775994E-2</v>
      </c>
      <c r="AN13" s="14">
        <v>0.10018745178511899</v>
      </c>
      <c r="AO13" s="14">
        <v>0.15979228475527901</v>
      </c>
      <c r="AP13" s="14">
        <v>0.107287764600259</v>
      </c>
      <c r="AQ13" s="14">
        <v>9.4253348531457198E-2</v>
      </c>
      <c r="AR13" s="14">
        <v>9.7986227517291496E-2</v>
      </c>
      <c r="AS13" s="14">
        <v>0.13657889488882</v>
      </c>
      <c r="AT13" s="14">
        <v>0.11888352882360501</v>
      </c>
      <c r="AU13" s="14">
        <v>0.133977589482804</v>
      </c>
      <c r="AV13" s="14">
        <v>0.102767939894571</v>
      </c>
      <c r="AW13" s="14">
        <v>0.116768847701668</v>
      </c>
      <c r="AX13" s="14">
        <v>9.9908684242000403E-2</v>
      </c>
      <c r="AY13" s="14">
        <v>0.15044264999816401</v>
      </c>
      <c r="AZ13" s="14">
        <v>8.53048908276028E-2</v>
      </c>
      <c r="BA13" s="14">
        <v>9.9369975470176106E-2</v>
      </c>
      <c r="BB13" s="14"/>
      <c r="BC13" s="14">
        <v>7.4552601028600202E-2</v>
      </c>
      <c r="BD13" s="14">
        <v>0.12661040239930599</v>
      </c>
      <c r="BE13" s="14"/>
      <c r="BF13" s="14">
        <v>0.16610680433935801</v>
      </c>
      <c r="BG13" s="14">
        <v>0.122536272789455</v>
      </c>
      <c r="BH13" s="14">
        <v>6.5630154482895595E-2</v>
      </c>
      <c r="BI13" s="14">
        <v>5.0617235815926601E-2</v>
      </c>
      <c r="BJ13" s="14"/>
      <c r="BK13" s="14">
        <v>0.159986520908726</v>
      </c>
      <c r="BL13" s="14">
        <v>0.13558880900147099</v>
      </c>
      <c r="BM13" s="14">
        <v>8.8543844174556297E-2</v>
      </c>
      <c r="BN13" s="14">
        <v>7.2705309371946705E-2</v>
      </c>
      <c r="BO13" s="14"/>
      <c r="BP13" s="14">
        <v>2.6526322280540599E-2</v>
      </c>
      <c r="BQ13" s="14">
        <v>0.17963220822444101</v>
      </c>
      <c r="BR13" s="14">
        <v>0.21732588236877001</v>
      </c>
      <c r="BS13" s="14">
        <v>0.16998369413655601</v>
      </c>
      <c r="BT13" s="14">
        <v>4.5036753574640397E-2</v>
      </c>
    </row>
    <row r="14" spans="2:72" x14ac:dyDescent="0.35">
      <c r="B14" s="15" t="s">
        <v>102</v>
      </c>
      <c r="C14" s="20">
        <v>2.48081121707103E-2</v>
      </c>
      <c r="D14" s="20">
        <v>2.1537001442652099E-2</v>
      </c>
      <c r="E14" s="20">
        <v>2.8109676716245698E-2</v>
      </c>
      <c r="F14" s="20"/>
      <c r="G14" s="20">
        <v>2.1141359873809499E-2</v>
      </c>
      <c r="H14" s="20">
        <v>1.77535900474683E-2</v>
      </c>
      <c r="I14" s="20">
        <v>2.5047852932581001E-2</v>
      </c>
      <c r="J14" s="20">
        <v>2.3133177348571801E-2</v>
      </c>
      <c r="K14" s="20">
        <v>2.4425440944283699E-2</v>
      </c>
      <c r="L14" s="20">
        <v>3.4395957247320003E-2</v>
      </c>
      <c r="M14" s="20"/>
      <c r="N14" s="20">
        <v>1.8961251366391998E-2</v>
      </c>
      <c r="O14" s="20">
        <v>2.8131285304490598E-2</v>
      </c>
      <c r="P14" s="20">
        <v>1.98754024003471E-2</v>
      </c>
      <c r="Q14" s="20">
        <v>3.1872358774925599E-2</v>
      </c>
      <c r="R14" s="20"/>
      <c r="S14" s="20">
        <v>2.33128350411617E-2</v>
      </c>
      <c r="T14" s="20">
        <v>2.79827382292154E-2</v>
      </c>
      <c r="U14" s="20">
        <v>3.76170356426207E-2</v>
      </c>
      <c r="V14" s="20">
        <v>2.25592626091589E-2</v>
      </c>
      <c r="W14" s="20">
        <v>3.2966252979834798E-2</v>
      </c>
      <c r="X14" s="20">
        <v>2.1673254395860299E-2</v>
      </c>
      <c r="Y14" s="20">
        <v>2.1667732470375699E-2</v>
      </c>
      <c r="Z14" s="20">
        <v>2.5861473321548398E-2</v>
      </c>
      <c r="AA14" s="20">
        <v>1.6279035893856899E-2</v>
      </c>
      <c r="AB14" s="20">
        <v>1.84141699037388E-2</v>
      </c>
      <c r="AC14" s="20">
        <v>3.7436414062973003E-2</v>
      </c>
      <c r="AD14" s="20">
        <v>1.7341695358800101E-2</v>
      </c>
      <c r="AE14" s="20"/>
      <c r="AF14" s="20">
        <v>2.9617980062492E-2</v>
      </c>
      <c r="AG14" s="20">
        <v>3.1917842338704899E-2</v>
      </c>
      <c r="AH14" s="20">
        <v>2.0099336164398199E-2</v>
      </c>
      <c r="AI14" s="20">
        <v>1.5116559913187499E-2</v>
      </c>
      <c r="AJ14" s="20">
        <v>2.64084620076253E-2</v>
      </c>
      <c r="AK14" s="20"/>
      <c r="AL14" s="20">
        <v>8.6396088827315101E-2</v>
      </c>
      <c r="AM14" s="20">
        <v>3.1928304064449797E-2</v>
      </c>
      <c r="AN14" s="20">
        <v>3.4357834930197298E-2</v>
      </c>
      <c r="AO14" s="20">
        <v>2.6401373188412201E-2</v>
      </c>
      <c r="AP14" s="20">
        <v>1.9510374451169401E-2</v>
      </c>
      <c r="AQ14" s="20">
        <v>2.73627050928897E-2</v>
      </c>
      <c r="AR14" s="20">
        <v>2.3644906131641202E-2</v>
      </c>
      <c r="AS14" s="20">
        <v>2.4082939577290002E-2</v>
      </c>
      <c r="AT14" s="20">
        <v>3.4437719860664802E-2</v>
      </c>
      <c r="AU14" s="20">
        <v>2.1937211623255602E-2</v>
      </c>
      <c r="AV14" s="20">
        <v>2.4161179750312501E-2</v>
      </c>
      <c r="AW14" s="20">
        <v>8.3343059656786605E-3</v>
      </c>
      <c r="AX14" s="20">
        <v>8.1546518090341597E-3</v>
      </c>
      <c r="AY14" s="20">
        <v>5.38183706535656E-3</v>
      </c>
      <c r="AZ14" s="20">
        <v>1.5022925727290699E-2</v>
      </c>
      <c r="BA14" s="20">
        <v>1.6164001008866901E-2</v>
      </c>
      <c r="BB14" s="20"/>
      <c r="BC14" s="20">
        <v>1.45340210272609E-2</v>
      </c>
      <c r="BD14" s="20">
        <v>2.93106224329359E-2</v>
      </c>
      <c r="BE14" s="20"/>
      <c r="BF14" s="20">
        <v>2.0991581378700001E-2</v>
      </c>
      <c r="BG14" s="20">
        <v>2.1997520488932599E-2</v>
      </c>
      <c r="BH14" s="20">
        <v>2.2255502297466499E-2</v>
      </c>
      <c r="BI14" s="20">
        <v>4.5239209567892097E-2</v>
      </c>
      <c r="BJ14" s="20"/>
      <c r="BK14" s="20">
        <v>2.2843490074771801E-2</v>
      </c>
      <c r="BL14" s="20">
        <v>1.5770254452330899E-2</v>
      </c>
      <c r="BM14" s="20">
        <v>2.1909119423711602E-2</v>
      </c>
      <c r="BN14" s="20">
        <v>3.9416615403176002E-2</v>
      </c>
      <c r="BO14" s="20"/>
      <c r="BP14" s="20">
        <v>1.37256184816512E-2</v>
      </c>
      <c r="BQ14" s="20">
        <v>2.2807088358352101E-2</v>
      </c>
      <c r="BR14" s="20">
        <v>2.7265577965853199E-2</v>
      </c>
      <c r="BS14" s="20">
        <v>2.1207572750468501E-2</v>
      </c>
      <c r="BT14" s="20">
        <v>3.8101959931682E-2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188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179</v>
      </c>
      <c r="C9" s="14">
        <v>4.7315904281978002E-2</v>
      </c>
      <c r="D9" s="14">
        <v>4.3174836554580202E-2</v>
      </c>
      <c r="E9" s="14">
        <v>5.0820029462753401E-2</v>
      </c>
      <c r="F9" s="14"/>
      <c r="G9" s="14">
        <v>7.4526264292927996E-2</v>
      </c>
      <c r="H9" s="14">
        <v>6.8746174685911293E-2</v>
      </c>
      <c r="I9" s="14">
        <v>5.67352167996793E-2</v>
      </c>
      <c r="J9" s="14">
        <v>3.9060577058081497E-2</v>
      </c>
      <c r="K9" s="14">
        <v>2.2640360868459899E-2</v>
      </c>
      <c r="L9" s="14">
        <v>2.7431823886123901E-2</v>
      </c>
      <c r="M9" s="14"/>
      <c r="N9" s="14">
        <v>4.3559800600716299E-2</v>
      </c>
      <c r="O9" s="14">
        <v>3.6039356413412098E-2</v>
      </c>
      <c r="P9" s="14">
        <v>5.1494759467879E-2</v>
      </c>
      <c r="Q9" s="14">
        <v>5.9106716569944602E-2</v>
      </c>
      <c r="R9" s="14"/>
      <c r="S9" s="14">
        <v>6.8562801610140597E-2</v>
      </c>
      <c r="T9" s="14">
        <v>4.5781066113904402E-2</v>
      </c>
      <c r="U9" s="14">
        <v>4.5203977746586202E-2</v>
      </c>
      <c r="V9" s="14">
        <v>3.2736039713921597E-2</v>
      </c>
      <c r="W9" s="14">
        <v>4.3148350635818997E-2</v>
      </c>
      <c r="X9" s="14">
        <v>5.3804037107510902E-2</v>
      </c>
      <c r="Y9" s="14">
        <v>4.6439413934534997E-2</v>
      </c>
      <c r="Z9" s="14">
        <v>5.0948730050338599E-2</v>
      </c>
      <c r="AA9" s="14">
        <v>3.5430896442294801E-2</v>
      </c>
      <c r="AB9" s="14">
        <v>5.0173800026411197E-2</v>
      </c>
      <c r="AC9" s="14">
        <v>4.0064843076510599E-2</v>
      </c>
      <c r="AD9" s="14">
        <v>3.8985011012097101E-2</v>
      </c>
      <c r="AE9" s="14"/>
      <c r="AF9" s="14">
        <v>5.1239649981451203E-2</v>
      </c>
      <c r="AG9" s="14">
        <v>4.7362872683344499E-2</v>
      </c>
      <c r="AH9" s="14">
        <v>3.9084024473463402E-2</v>
      </c>
      <c r="AI9" s="14">
        <v>5.7705517124924999E-2</v>
      </c>
      <c r="AJ9" s="14">
        <v>7.2288043924304504E-2</v>
      </c>
      <c r="AK9" s="14"/>
      <c r="AL9" s="14">
        <v>0.122340055251938</v>
      </c>
      <c r="AM9" s="14">
        <v>7.6295166858784999E-2</v>
      </c>
      <c r="AN9" s="14">
        <v>7.1281802151185902E-2</v>
      </c>
      <c r="AO9" s="14">
        <v>4.1913609512844799E-2</v>
      </c>
      <c r="AP9" s="14">
        <v>4.5211678719490597E-2</v>
      </c>
      <c r="AQ9" s="14">
        <v>2.8109324583801502E-2</v>
      </c>
      <c r="AR9" s="14">
        <v>5.8141605703465597E-2</v>
      </c>
      <c r="AS9" s="14">
        <v>3.7412445275591101E-2</v>
      </c>
      <c r="AT9" s="14">
        <v>5.7451396555465099E-2</v>
      </c>
      <c r="AU9" s="14">
        <v>5.1548926081055699E-2</v>
      </c>
      <c r="AV9" s="14">
        <v>4.2859769172032103E-2</v>
      </c>
      <c r="AW9" s="14">
        <v>4.6792512932259403E-2</v>
      </c>
      <c r="AX9" s="14">
        <v>3.1118724922908701E-2</v>
      </c>
      <c r="AY9" s="14">
        <v>2.4622318208518901E-2</v>
      </c>
      <c r="AZ9" s="14">
        <v>2.3550651203104699E-2</v>
      </c>
      <c r="BA9" s="14">
        <v>4.8087818580698001E-2</v>
      </c>
      <c r="BB9" s="14"/>
      <c r="BC9" s="14">
        <v>6.0879249713208301E-2</v>
      </c>
      <c r="BD9" s="14">
        <v>4.1371913602747903E-2</v>
      </c>
      <c r="BE9" s="14"/>
      <c r="BF9" s="14">
        <v>1.7659502732772999E-2</v>
      </c>
      <c r="BG9" s="14">
        <v>3.2143874065379302E-2</v>
      </c>
      <c r="BH9" s="14">
        <v>6.4592778973434004E-2</v>
      </c>
      <c r="BI9" s="14">
        <v>0.11579134278124401</v>
      </c>
      <c r="BJ9" s="14"/>
      <c r="BK9" s="14">
        <v>1.6914676119428599E-2</v>
      </c>
      <c r="BL9" s="14">
        <v>3.3264224576295902E-2</v>
      </c>
      <c r="BM9" s="14">
        <v>4.6977557011318102E-2</v>
      </c>
      <c r="BN9" s="14">
        <v>9.2641339297439701E-2</v>
      </c>
      <c r="BO9" s="14"/>
      <c r="BP9" s="14">
        <v>8.0380809532954206E-2</v>
      </c>
      <c r="BQ9" s="14">
        <v>1.68080144308608E-3</v>
      </c>
      <c r="BR9" s="14">
        <v>3.6892230131179201E-3</v>
      </c>
      <c r="BS9" s="14">
        <v>8.4124448613257692E-3</v>
      </c>
      <c r="BT9" s="14">
        <v>9.9889087817635294E-2</v>
      </c>
    </row>
    <row r="10" spans="2:72" x14ac:dyDescent="0.35">
      <c r="B10" s="15" t="s">
        <v>180</v>
      </c>
      <c r="C10" s="14">
        <v>0.12430016871379999</v>
      </c>
      <c r="D10" s="14">
        <v>0.103948536620301</v>
      </c>
      <c r="E10" s="14">
        <v>0.143962822823402</v>
      </c>
      <c r="F10" s="14"/>
      <c r="G10" s="14">
        <v>0.18140023670732999</v>
      </c>
      <c r="H10" s="14">
        <v>0.16656178770925201</v>
      </c>
      <c r="I10" s="14">
        <v>0.16581057592093101</v>
      </c>
      <c r="J10" s="14">
        <v>0.113240691437189</v>
      </c>
      <c r="K10" s="14">
        <v>8.0299334880250595E-2</v>
      </c>
      <c r="L10" s="14">
        <v>5.6766608893463397E-2</v>
      </c>
      <c r="M10" s="14"/>
      <c r="N10" s="14">
        <v>9.9592588080452293E-2</v>
      </c>
      <c r="O10" s="14">
        <v>0.12079643650039</v>
      </c>
      <c r="P10" s="14">
        <v>0.12860394359746799</v>
      </c>
      <c r="Q10" s="14">
        <v>0.15182438891852601</v>
      </c>
      <c r="R10" s="14"/>
      <c r="S10" s="14">
        <v>0.12358621302461099</v>
      </c>
      <c r="T10" s="14">
        <v>0.102735944478287</v>
      </c>
      <c r="U10" s="14">
        <v>0.119261336369651</v>
      </c>
      <c r="V10" s="14">
        <v>0.12578841572492899</v>
      </c>
      <c r="W10" s="14">
        <v>0.12869781952159101</v>
      </c>
      <c r="X10" s="14">
        <v>0.144772757546135</v>
      </c>
      <c r="Y10" s="14">
        <v>0.10945311672503</v>
      </c>
      <c r="Z10" s="14">
        <v>0.144052121160999</v>
      </c>
      <c r="AA10" s="14">
        <v>0.12614895156299399</v>
      </c>
      <c r="AB10" s="14">
        <v>0.12883252482063201</v>
      </c>
      <c r="AC10" s="14">
        <v>0.146461909905509</v>
      </c>
      <c r="AD10" s="14">
        <v>0.114329358728971</v>
      </c>
      <c r="AE10" s="14"/>
      <c r="AF10" s="14">
        <v>0.12523772164640501</v>
      </c>
      <c r="AG10" s="14">
        <v>0.13159566153899299</v>
      </c>
      <c r="AH10" s="14">
        <v>0.12060446489616999</v>
      </c>
      <c r="AI10" s="14">
        <v>0.12519591267305299</v>
      </c>
      <c r="AJ10" s="14">
        <v>0.15083290144900999</v>
      </c>
      <c r="AK10" s="14"/>
      <c r="AL10" s="14">
        <v>0.14108738954922301</v>
      </c>
      <c r="AM10" s="14">
        <v>0.19120542839549501</v>
      </c>
      <c r="AN10" s="14">
        <v>0.137415967309233</v>
      </c>
      <c r="AO10" s="14">
        <v>0.155587513090542</v>
      </c>
      <c r="AP10" s="14">
        <v>0.131077623143214</v>
      </c>
      <c r="AQ10" s="14">
        <v>0.124230723459498</v>
      </c>
      <c r="AR10" s="14">
        <v>0.124932833737777</v>
      </c>
      <c r="AS10" s="14">
        <v>0.11845150158036501</v>
      </c>
      <c r="AT10" s="14">
        <v>8.6498889930938599E-2</v>
      </c>
      <c r="AU10" s="14">
        <v>0.112800292000113</v>
      </c>
      <c r="AV10" s="14">
        <v>0.13285331418028801</v>
      </c>
      <c r="AW10" s="14">
        <v>0.114091496686293</v>
      </c>
      <c r="AX10" s="14">
        <v>0.13845938399895999</v>
      </c>
      <c r="AY10" s="14">
        <v>8.7450022478604894E-2</v>
      </c>
      <c r="AZ10" s="14">
        <v>8.48716939684621E-2</v>
      </c>
      <c r="BA10" s="14">
        <v>9.3167226165566996E-2</v>
      </c>
      <c r="BB10" s="14"/>
      <c r="BC10" s="14">
        <v>0.15167801163410299</v>
      </c>
      <c r="BD10" s="14">
        <v>0.112302122659395</v>
      </c>
      <c r="BE10" s="14"/>
      <c r="BF10" s="14">
        <v>6.03853083380183E-2</v>
      </c>
      <c r="BG10" s="14">
        <v>9.8569343309982793E-2</v>
      </c>
      <c r="BH10" s="14">
        <v>0.169419652030461</v>
      </c>
      <c r="BI10" s="14">
        <v>0.238492603442754</v>
      </c>
      <c r="BJ10" s="14"/>
      <c r="BK10" s="14">
        <v>6.2867405330218798E-2</v>
      </c>
      <c r="BL10" s="14">
        <v>8.0884455762478505E-2</v>
      </c>
      <c r="BM10" s="14">
        <v>0.134047750037562</v>
      </c>
      <c r="BN10" s="14">
        <v>0.211754531336623</v>
      </c>
      <c r="BO10" s="14"/>
      <c r="BP10" s="14">
        <v>0.21317160342583899</v>
      </c>
      <c r="BQ10" s="14">
        <v>1.7289920005565899E-2</v>
      </c>
      <c r="BR10" s="14">
        <v>2.4891134047218899E-3</v>
      </c>
      <c r="BS10" s="14">
        <v>1.43225393522426E-2</v>
      </c>
      <c r="BT10" s="14">
        <v>0.26282535195696399</v>
      </c>
    </row>
    <row r="11" spans="2:72" x14ac:dyDescent="0.35">
      <c r="B11" s="15" t="s">
        <v>181</v>
      </c>
      <c r="C11" s="14">
        <v>0.20203288303737901</v>
      </c>
      <c r="D11" s="14">
        <v>0.18681529848593501</v>
      </c>
      <c r="E11" s="14">
        <v>0.21727851900228001</v>
      </c>
      <c r="F11" s="14"/>
      <c r="G11" s="14">
        <v>0.25608366860743598</v>
      </c>
      <c r="H11" s="14">
        <v>0.203863250471542</v>
      </c>
      <c r="I11" s="14">
        <v>0.219957959042755</v>
      </c>
      <c r="J11" s="14">
        <v>0.21649887500294199</v>
      </c>
      <c r="K11" s="14">
        <v>0.198264795838555</v>
      </c>
      <c r="L11" s="14">
        <v>0.14092705331623001</v>
      </c>
      <c r="M11" s="14"/>
      <c r="N11" s="14">
        <v>0.15262789736023299</v>
      </c>
      <c r="O11" s="14">
        <v>0.18259269798154401</v>
      </c>
      <c r="P11" s="14">
        <v>0.234895612419251</v>
      </c>
      <c r="Q11" s="14">
        <v>0.24578521435735201</v>
      </c>
      <c r="R11" s="14"/>
      <c r="S11" s="14">
        <v>0.220315843299108</v>
      </c>
      <c r="T11" s="14">
        <v>0.204743393698606</v>
      </c>
      <c r="U11" s="14">
        <v>0.21702562285061799</v>
      </c>
      <c r="V11" s="14">
        <v>0.19449909975546101</v>
      </c>
      <c r="W11" s="14">
        <v>0.21112481163549299</v>
      </c>
      <c r="X11" s="14">
        <v>0.21307245372054101</v>
      </c>
      <c r="Y11" s="14">
        <v>0.19572260476794201</v>
      </c>
      <c r="Z11" s="14">
        <v>0.185223642142409</v>
      </c>
      <c r="AA11" s="14">
        <v>0.19207890511779299</v>
      </c>
      <c r="AB11" s="14">
        <v>0.176040595402504</v>
      </c>
      <c r="AC11" s="14">
        <v>0.18748969350647399</v>
      </c>
      <c r="AD11" s="14">
        <v>0.21123641917295699</v>
      </c>
      <c r="AE11" s="14"/>
      <c r="AF11" s="14">
        <v>0.24628123484258199</v>
      </c>
      <c r="AG11" s="14">
        <v>0.19748191314227501</v>
      </c>
      <c r="AH11" s="14">
        <v>0.182407727108859</v>
      </c>
      <c r="AI11" s="14">
        <v>0.17755032271253199</v>
      </c>
      <c r="AJ11" s="14">
        <v>0.13978480974263699</v>
      </c>
      <c r="AK11" s="14"/>
      <c r="AL11" s="14">
        <v>0.35600602463237502</v>
      </c>
      <c r="AM11" s="14">
        <v>0.25295221053579398</v>
      </c>
      <c r="AN11" s="14">
        <v>0.26251784038243198</v>
      </c>
      <c r="AO11" s="14">
        <v>0.228262814120296</v>
      </c>
      <c r="AP11" s="14">
        <v>0.23783373187196399</v>
      </c>
      <c r="AQ11" s="14">
        <v>0.218313411282097</v>
      </c>
      <c r="AR11" s="14">
        <v>0.20567336169634301</v>
      </c>
      <c r="AS11" s="14">
        <v>0.18121419542220499</v>
      </c>
      <c r="AT11" s="14">
        <v>0.17810330458439699</v>
      </c>
      <c r="AU11" s="14">
        <v>0.17544244664609501</v>
      </c>
      <c r="AV11" s="14">
        <v>0.15970492173296</v>
      </c>
      <c r="AW11" s="14">
        <v>0.172201280300809</v>
      </c>
      <c r="AX11" s="14">
        <v>0.17650711423097001</v>
      </c>
      <c r="AY11" s="14">
        <v>0.16979476986244699</v>
      </c>
      <c r="AZ11" s="14">
        <v>0.172233349892742</v>
      </c>
      <c r="BA11" s="14">
        <v>0.142708932215413</v>
      </c>
      <c r="BB11" s="14"/>
      <c r="BC11" s="14">
        <v>0.20032067691413299</v>
      </c>
      <c r="BD11" s="14">
        <v>0.20278323900885301</v>
      </c>
      <c r="BE11" s="14"/>
      <c r="BF11" s="14">
        <v>0.10634418807542401</v>
      </c>
      <c r="BG11" s="14">
        <v>0.18031208544101701</v>
      </c>
      <c r="BH11" s="14">
        <v>0.27158314385030102</v>
      </c>
      <c r="BI11" s="14">
        <v>0.326057965852178</v>
      </c>
      <c r="BJ11" s="14"/>
      <c r="BK11" s="14">
        <v>0.10594896667218701</v>
      </c>
      <c r="BL11" s="14">
        <v>0.129270358473769</v>
      </c>
      <c r="BM11" s="14">
        <v>0.24312510035773</v>
      </c>
      <c r="BN11" s="14">
        <v>0.30077931204792901</v>
      </c>
      <c r="BO11" s="14"/>
      <c r="BP11" s="14">
        <v>0.26198235696472999</v>
      </c>
      <c r="BQ11" s="14">
        <v>0.10158612652275401</v>
      </c>
      <c r="BR11" s="14">
        <v>7.3901219264655302E-2</v>
      </c>
      <c r="BS11" s="14">
        <v>5.3883653298433497E-2</v>
      </c>
      <c r="BT11" s="14">
        <v>0.39989730824748199</v>
      </c>
    </row>
    <row r="12" spans="2:72" x14ac:dyDescent="0.35">
      <c r="B12" s="15" t="s">
        <v>182</v>
      </c>
      <c r="C12" s="14">
        <v>0.25176555095417302</v>
      </c>
      <c r="D12" s="14">
        <v>0.24273821368423101</v>
      </c>
      <c r="E12" s="14">
        <v>0.26048333160565101</v>
      </c>
      <c r="F12" s="14"/>
      <c r="G12" s="14">
        <v>0.26447029183705201</v>
      </c>
      <c r="H12" s="14">
        <v>0.26714140272169901</v>
      </c>
      <c r="I12" s="14">
        <v>0.23597776672937101</v>
      </c>
      <c r="J12" s="14">
        <v>0.24595806840881801</v>
      </c>
      <c r="K12" s="14">
        <v>0.26571415605209597</v>
      </c>
      <c r="L12" s="14">
        <v>0.239062082535203</v>
      </c>
      <c r="M12" s="14"/>
      <c r="N12" s="14">
        <v>0.238582869127833</v>
      </c>
      <c r="O12" s="14">
        <v>0.27716776682455102</v>
      </c>
      <c r="P12" s="14">
        <v>0.243716311399125</v>
      </c>
      <c r="Q12" s="14">
        <v>0.24573052111573801</v>
      </c>
      <c r="R12" s="14"/>
      <c r="S12" s="14">
        <v>0.22611043730792299</v>
      </c>
      <c r="T12" s="14">
        <v>0.245690409209538</v>
      </c>
      <c r="U12" s="14">
        <v>0.232538847366797</v>
      </c>
      <c r="V12" s="14">
        <v>0.252518457969935</v>
      </c>
      <c r="W12" s="14">
        <v>0.26206556558606697</v>
      </c>
      <c r="X12" s="14">
        <v>0.26175717461084302</v>
      </c>
      <c r="Y12" s="14">
        <v>0.266590551942534</v>
      </c>
      <c r="Z12" s="14">
        <v>0.29863831794752999</v>
      </c>
      <c r="AA12" s="14">
        <v>0.26828271061385001</v>
      </c>
      <c r="AB12" s="14">
        <v>0.24104922814741001</v>
      </c>
      <c r="AC12" s="14">
        <v>0.245605646098529</v>
      </c>
      <c r="AD12" s="14">
        <v>0.27272300885511003</v>
      </c>
      <c r="AE12" s="14"/>
      <c r="AF12" s="14">
        <v>0.24451526128609199</v>
      </c>
      <c r="AG12" s="14">
        <v>0.27491224817504001</v>
      </c>
      <c r="AH12" s="14">
        <v>0.25612564276061101</v>
      </c>
      <c r="AI12" s="14">
        <v>0.21896904084149299</v>
      </c>
      <c r="AJ12" s="14">
        <v>0.19057005890978401</v>
      </c>
      <c r="AK12" s="14"/>
      <c r="AL12" s="14">
        <v>0.20538501011400701</v>
      </c>
      <c r="AM12" s="14">
        <v>0.270873757954398</v>
      </c>
      <c r="AN12" s="14">
        <v>0.25007846973990899</v>
      </c>
      <c r="AO12" s="14">
        <v>0.22980073844679899</v>
      </c>
      <c r="AP12" s="14">
        <v>0.268635930462504</v>
      </c>
      <c r="AQ12" s="14">
        <v>0.28143727422026898</v>
      </c>
      <c r="AR12" s="14">
        <v>0.24052720674457301</v>
      </c>
      <c r="AS12" s="14">
        <v>0.25952122822352502</v>
      </c>
      <c r="AT12" s="14">
        <v>0.26173870600257299</v>
      </c>
      <c r="AU12" s="14">
        <v>0.25356702723776098</v>
      </c>
      <c r="AV12" s="14">
        <v>0.24461450714868399</v>
      </c>
      <c r="AW12" s="14">
        <v>0.25660457891601601</v>
      </c>
      <c r="AX12" s="14">
        <v>0.26719463096642498</v>
      </c>
      <c r="AY12" s="14">
        <v>0.22822701447209201</v>
      </c>
      <c r="AZ12" s="14">
        <v>0.227527048660433</v>
      </c>
      <c r="BA12" s="14">
        <v>0.20774974418077999</v>
      </c>
      <c r="BB12" s="14"/>
      <c r="BC12" s="14">
        <v>0.23241160694379001</v>
      </c>
      <c r="BD12" s="14">
        <v>0.26024720936119</v>
      </c>
      <c r="BE12" s="14"/>
      <c r="BF12" s="14">
        <v>0.24552712616471001</v>
      </c>
      <c r="BG12" s="14">
        <v>0.28374930993268599</v>
      </c>
      <c r="BH12" s="14">
        <v>0.25744248791631602</v>
      </c>
      <c r="BI12" s="14">
        <v>0.172140584774123</v>
      </c>
      <c r="BJ12" s="14"/>
      <c r="BK12" s="14">
        <v>0.23443499688460201</v>
      </c>
      <c r="BL12" s="14">
        <v>0.29078803808488701</v>
      </c>
      <c r="BM12" s="14">
        <v>0.26314661622840801</v>
      </c>
      <c r="BN12" s="14">
        <v>0.21831650637889999</v>
      </c>
      <c r="BO12" s="14"/>
      <c r="BP12" s="14">
        <v>0.29999830909920899</v>
      </c>
      <c r="BQ12" s="14">
        <v>0.36090999431127901</v>
      </c>
      <c r="BR12" s="14">
        <v>0.30573947171865901</v>
      </c>
      <c r="BS12" s="14">
        <v>0.18822172632112999</v>
      </c>
      <c r="BT12" s="14">
        <v>0.181515334343097</v>
      </c>
    </row>
    <row r="13" spans="2:72" x14ac:dyDescent="0.35">
      <c r="B13" s="15" t="s">
        <v>183</v>
      </c>
      <c r="C13" s="14">
        <v>0.36565028928155202</v>
      </c>
      <c r="D13" s="14">
        <v>0.41493131617450202</v>
      </c>
      <c r="E13" s="14">
        <v>0.31795024079578499</v>
      </c>
      <c r="F13" s="14"/>
      <c r="G13" s="14">
        <v>0.211468568154348</v>
      </c>
      <c r="H13" s="14">
        <v>0.28073474820836097</v>
      </c>
      <c r="I13" s="14">
        <v>0.30962280315377899</v>
      </c>
      <c r="J13" s="14">
        <v>0.38118940751420999</v>
      </c>
      <c r="K13" s="14">
        <v>0.42419626172415897</v>
      </c>
      <c r="L13" s="14">
        <v>0.53062433628977901</v>
      </c>
      <c r="M13" s="14"/>
      <c r="N13" s="14">
        <v>0.45834375952404199</v>
      </c>
      <c r="O13" s="14">
        <v>0.37493181372971901</v>
      </c>
      <c r="P13" s="14">
        <v>0.33496169589563701</v>
      </c>
      <c r="Q13" s="14">
        <v>0.28392745097780903</v>
      </c>
      <c r="R13" s="14"/>
      <c r="S13" s="14">
        <v>0.35030483339945501</v>
      </c>
      <c r="T13" s="14">
        <v>0.39253202538353299</v>
      </c>
      <c r="U13" s="14">
        <v>0.371388739234218</v>
      </c>
      <c r="V13" s="14">
        <v>0.38735260472592598</v>
      </c>
      <c r="W13" s="14">
        <v>0.34348007915122403</v>
      </c>
      <c r="X13" s="14">
        <v>0.32358130324980899</v>
      </c>
      <c r="Y13" s="14">
        <v>0.37089534128008</v>
      </c>
      <c r="Z13" s="14">
        <v>0.313780047740291</v>
      </c>
      <c r="AA13" s="14">
        <v>0.37142869622810198</v>
      </c>
      <c r="AB13" s="14">
        <v>0.39565226679695298</v>
      </c>
      <c r="AC13" s="14">
        <v>0.37036640840977503</v>
      </c>
      <c r="AD13" s="14">
        <v>0.35434575790810602</v>
      </c>
      <c r="AE13" s="14"/>
      <c r="AF13" s="14">
        <v>0.324720036783679</v>
      </c>
      <c r="AG13" s="14">
        <v>0.34086259682236197</v>
      </c>
      <c r="AH13" s="14">
        <v>0.39470048305305699</v>
      </c>
      <c r="AI13" s="14">
        <v>0.40556402813584302</v>
      </c>
      <c r="AJ13" s="14">
        <v>0.42924433682089802</v>
      </c>
      <c r="AK13" s="14"/>
      <c r="AL13" s="14">
        <v>9.9562582103889602E-2</v>
      </c>
      <c r="AM13" s="14">
        <v>0.19669093109521099</v>
      </c>
      <c r="AN13" s="14">
        <v>0.26934985531769501</v>
      </c>
      <c r="AO13" s="14">
        <v>0.33887012633769298</v>
      </c>
      <c r="AP13" s="14">
        <v>0.310048630836189</v>
      </c>
      <c r="AQ13" s="14">
        <v>0.33675984688593702</v>
      </c>
      <c r="AR13" s="14">
        <v>0.366862250832518</v>
      </c>
      <c r="AS13" s="14">
        <v>0.39700387242343899</v>
      </c>
      <c r="AT13" s="14">
        <v>0.407379795392526</v>
      </c>
      <c r="AU13" s="14">
        <v>0.40012332617208801</v>
      </c>
      <c r="AV13" s="14">
        <v>0.41158434203232602</v>
      </c>
      <c r="AW13" s="14">
        <v>0.405926488864779</v>
      </c>
      <c r="AX13" s="14">
        <v>0.37337814374153799</v>
      </c>
      <c r="AY13" s="14">
        <v>0.48468439442141198</v>
      </c>
      <c r="AZ13" s="14">
        <v>0.48222218336781397</v>
      </c>
      <c r="BA13" s="14">
        <v>0.50492257669473894</v>
      </c>
      <c r="BB13" s="14"/>
      <c r="BC13" s="14">
        <v>0.347080470535437</v>
      </c>
      <c r="BD13" s="14">
        <v>0.37378831320061701</v>
      </c>
      <c r="BE13" s="14"/>
      <c r="BF13" s="14">
        <v>0.56604243488808803</v>
      </c>
      <c r="BG13" s="14">
        <v>0.39864195235717598</v>
      </c>
      <c r="BH13" s="14">
        <v>0.22851369969930599</v>
      </c>
      <c r="BI13" s="14">
        <v>0.121085348567296</v>
      </c>
      <c r="BJ13" s="14"/>
      <c r="BK13" s="14">
        <v>0.575083783502502</v>
      </c>
      <c r="BL13" s="14">
        <v>0.45680371410406001</v>
      </c>
      <c r="BM13" s="14">
        <v>0.30531619383978398</v>
      </c>
      <c r="BN13" s="14">
        <v>0.16058843221407701</v>
      </c>
      <c r="BO13" s="14"/>
      <c r="BP13" s="14">
        <v>0.13221566802314699</v>
      </c>
      <c r="BQ13" s="14">
        <v>0.51377895241576299</v>
      </c>
      <c r="BR13" s="14">
        <v>0.61294196867725703</v>
      </c>
      <c r="BS13" s="14">
        <v>0.73165465530851803</v>
      </c>
      <c r="BT13" s="14">
        <v>3.9194026020564897E-2</v>
      </c>
    </row>
    <row r="14" spans="2:72" x14ac:dyDescent="0.35">
      <c r="B14" s="15" t="s">
        <v>102</v>
      </c>
      <c r="C14" s="20">
        <v>8.9352037311185104E-3</v>
      </c>
      <c r="D14" s="20">
        <v>8.3917984804499305E-3</v>
      </c>
      <c r="E14" s="20">
        <v>9.5050563101280895E-3</v>
      </c>
      <c r="F14" s="20"/>
      <c r="G14" s="20">
        <v>1.2050970400906099E-2</v>
      </c>
      <c r="H14" s="20">
        <v>1.29526362032344E-2</v>
      </c>
      <c r="I14" s="20">
        <v>1.18956783534839E-2</v>
      </c>
      <c r="J14" s="20">
        <v>4.0523805787599102E-3</v>
      </c>
      <c r="K14" s="20">
        <v>8.8850906364795704E-3</v>
      </c>
      <c r="L14" s="20">
        <v>5.1880950792009897E-3</v>
      </c>
      <c r="M14" s="20"/>
      <c r="N14" s="20">
        <v>7.2930853067240701E-3</v>
      </c>
      <c r="O14" s="20">
        <v>8.4719285503842001E-3</v>
      </c>
      <c r="P14" s="20">
        <v>6.3276772206399597E-3</v>
      </c>
      <c r="Q14" s="20">
        <v>1.36257080606307E-2</v>
      </c>
      <c r="R14" s="20"/>
      <c r="S14" s="20">
        <v>1.11198713587616E-2</v>
      </c>
      <c r="T14" s="20">
        <v>8.5171611161318998E-3</v>
      </c>
      <c r="U14" s="20">
        <v>1.4581476432129399E-2</v>
      </c>
      <c r="V14" s="20">
        <v>7.1053821098275701E-3</v>
      </c>
      <c r="W14" s="20">
        <v>1.1483373469807099E-2</v>
      </c>
      <c r="X14" s="20">
        <v>3.0122737651601802E-3</v>
      </c>
      <c r="Y14" s="20">
        <v>1.08989713498794E-2</v>
      </c>
      <c r="Z14" s="20">
        <v>7.3571409584318702E-3</v>
      </c>
      <c r="AA14" s="20">
        <v>6.6298400349662596E-3</v>
      </c>
      <c r="AB14" s="20">
        <v>8.2515848060906102E-3</v>
      </c>
      <c r="AC14" s="20">
        <v>1.0011499003200801E-2</v>
      </c>
      <c r="AD14" s="20">
        <v>8.3804443227587008E-3</v>
      </c>
      <c r="AE14" s="20"/>
      <c r="AF14" s="20">
        <v>8.0060954597895705E-3</v>
      </c>
      <c r="AG14" s="20">
        <v>7.7847076379852602E-3</v>
      </c>
      <c r="AH14" s="20">
        <v>7.07765770783929E-3</v>
      </c>
      <c r="AI14" s="20">
        <v>1.50151785121534E-2</v>
      </c>
      <c r="AJ14" s="20">
        <v>1.7279849153366601E-2</v>
      </c>
      <c r="AK14" s="20"/>
      <c r="AL14" s="20">
        <v>7.5618938348567102E-2</v>
      </c>
      <c r="AM14" s="20">
        <v>1.1982505160315999E-2</v>
      </c>
      <c r="AN14" s="20">
        <v>9.3560650995443296E-3</v>
      </c>
      <c r="AO14" s="20">
        <v>5.5651984918261696E-3</v>
      </c>
      <c r="AP14" s="20">
        <v>7.1924049666390504E-3</v>
      </c>
      <c r="AQ14" s="20">
        <v>1.1149419568397099E-2</v>
      </c>
      <c r="AR14" s="20">
        <v>3.8627412853232202E-3</v>
      </c>
      <c r="AS14" s="20">
        <v>6.3967570748742599E-3</v>
      </c>
      <c r="AT14" s="20">
        <v>8.8279075341001802E-3</v>
      </c>
      <c r="AU14" s="20">
        <v>6.51798186288703E-3</v>
      </c>
      <c r="AV14" s="20">
        <v>8.3831457337092703E-3</v>
      </c>
      <c r="AW14" s="20">
        <v>4.38364229984365E-3</v>
      </c>
      <c r="AX14" s="20">
        <v>1.33420021391988E-2</v>
      </c>
      <c r="AY14" s="20">
        <v>5.2214805569250804E-3</v>
      </c>
      <c r="AZ14" s="20">
        <v>9.5950729074439599E-3</v>
      </c>
      <c r="BA14" s="20">
        <v>3.3637021628034301E-3</v>
      </c>
      <c r="BB14" s="20"/>
      <c r="BC14" s="20">
        <v>7.62998425932897E-3</v>
      </c>
      <c r="BD14" s="20">
        <v>9.5072021671977792E-3</v>
      </c>
      <c r="BE14" s="20"/>
      <c r="BF14" s="20">
        <v>4.0414398009866199E-3</v>
      </c>
      <c r="BG14" s="20">
        <v>6.5834348937585298E-3</v>
      </c>
      <c r="BH14" s="20">
        <v>8.4482375301821594E-3</v>
      </c>
      <c r="BI14" s="20">
        <v>2.6432154582405401E-2</v>
      </c>
      <c r="BJ14" s="20"/>
      <c r="BK14" s="20">
        <v>4.7501714910616203E-3</v>
      </c>
      <c r="BL14" s="20">
        <v>8.9892089985100006E-3</v>
      </c>
      <c r="BM14" s="20">
        <v>7.3867825251980202E-3</v>
      </c>
      <c r="BN14" s="20">
        <v>1.5919878725031301E-2</v>
      </c>
      <c r="BO14" s="20"/>
      <c r="BP14" s="20">
        <v>1.2251252954120001E-2</v>
      </c>
      <c r="BQ14" s="20">
        <v>4.7542053015525599E-3</v>
      </c>
      <c r="BR14" s="20">
        <v>1.2390039215888101E-3</v>
      </c>
      <c r="BS14" s="20">
        <v>3.50498085835052E-3</v>
      </c>
      <c r="BT14" s="20">
        <v>1.6678891614256799E-2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189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179</v>
      </c>
      <c r="C9" s="14">
        <v>3.3709618599365498E-2</v>
      </c>
      <c r="D9" s="14">
        <v>4.3655373374897E-2</v>
      </c>
      <c r="E9" s="14">
        <v>2.41561613648772E-2</v>
      </c>
      <c r="F9" s="14"/>
      <c r="G9" s="14">
        <v>5.1189326478974603E-2</v>
      </c>
      <c r="H9" s="14">
        <v>6.30743343184125E-2</v>
      </c>
      <c r="I9" s="14">
        <v>4.7181819360003097E-2</v>
      </c>
      <c r="J9" s="14">
        <v>1.9521189616203902E-2</v>
      </c>
      <c r="K9" s="14">
        <v>1.30809594631389E-2</v>
      </c>
      <c r="L9" s="14">
        <v>1.26172142237755E-2</v>
      </c>
      <c r="M9" s="14"/>
      <c r="N9" s="14">
        <v>3.5863389839458602E-2</v>
      </c>
      <c r="O9" s="14">
        <v>2.6625577716161499E-2</v>
      </c>
      <c r="P9" s="14">
        <v>3.8917632992495899E-2</v>
      </c>
      <c r="Q9" s="14">
        <v>3.46885987005357E-2</v>
      </c>
      <c r="R9" s="14"/>
      <c r="S9" s="14">
        <v>4.8860571499188502E-2</v>
      </c>
      <c r="T9" s="14">
        <v>2.8275851872878701E-2</v>
      </c>
      <c r="U9" s="14">
        <v>2.7556723084567799E-2</v>
      </c>
      <c r="V9" s="14">
        <v>2.9535940090499001E-2</v>
      </c>
      <c r="W9" s="14">
        <v>1.9388988638415199E-2</v>
      </c>
      <c r="X9" s="14">
        <v>4.3047281116828602E-2</v>
      </c>
      <c r="Y9" s="14">
        <v>1.9559158075896602E-2</v>
      </c>
      <c r="Z9" s="14">
        <v>4.3420749475922102E-2</v>
      </c>
      <c r="AA9" s="14">
        <v>3.0078654363344001E-2</v>
      </c>
      <c r="AB9" s="14">
        <v>3.94407838395942E-2</v>
      </c>
      <c r="AC9" s="14">
        <v>3.2641676180957202E-2</v>
      </c>
      <c r="AD9" s="14">
        <v>4.3581555678030501E-2</v>
      </c>
      <c r="AE9" s="14"/>
      <c r="AF9" s="14">
        <v>2.6315408583260799E-2</v>
      </c>
      <c r="AG9" s="14">
        <v>2.6702464401952598E-2</v>
      </c>
      <c r="AH9" s="14">
        <v>3.47130038189409E-2</v>
      </c>
      <c r="AI9" s="14">
        <v>5.5300450123838399E-2</v>
      </c>
      <c r="AJ9" s="14">
        <v>7.8637561429663994E-2</v>
      </c>
      <c r="AK9" s="14"/>
      <c r="AL9" s="14">
        <v>6.21838115635805E-2</v>
      </c>
      <c r="AM9" s="14">
        <v>5.6667478149763598E-2</v>
      </c>
      <c r="AN9" s="14">
        <v>3.71388799760572E-2</v>
      </c>
      <c r="AO9" s="14">
        <v>2.8288500245909499E-2</v>
      </c>
      <c r="AP9" s="14">
        <v>3.2107140351675299E-2</v>
      </c>
      <c r="AQ9" s="14">
        <v>1.8497752740969299E-2</v>
      </c>
      <c r="AR9" s="14">
        <v>3.2327367863665697E-2</v>
      </c>
      <c r="AS9" s="14">
        <v>2.92897054205838E-2</v>
      </c>
      <c r="AT9" s="14">
        <v>3.5529975182613201E-2</v>
      </c>
      <c r="AU9" s="14">
        <v>3.8057649027450902E-2</v>
      </c>
      <c r="AV9" s="14">
        <v>1.9674817406100002E-2</v>
      </c>
      <c r="AW9" s="14">
        <v>3.9047410244406298E-2</v>
      </c>
      <c r="AX9" s="14">
        <v>2.91315714010098E-2</v>
      </c>
      <c r="AY9" s="14">
        <v>3.0106271017944799E-2</v>
      </c>
      <c r="AZ9" s="14">
        <v>3.4993332040922198E-2</v>
      </c>
      <c r="BA9" s="14">
        <v>7.18721876374534E-2</v>
      </c>
      <c r="BB9" s="14"/>
      <c r="BC9" s="14">
        <v>5.7081034270650498E-2</v>
      </c>
      <c r="BD9" s="14">
        <v>2.3467346321122001E-2</v>
      </c>
      <c r="BE9" s="14"/>
      <c r="BF9" s="14">
        <v>1.7406442880226299E-2</v>
      </c>
      <c r="BG9" s="14">
        <v>2.2184232869411399E-2</v>
      </c>
      <c r="BH9" s="14">
        <v>5.04164382981373E-2</v>
      </c>
      <c r="BI9" s="14">
        <v>6.5277401934815807E-2</v>
      </c>
      <c r="BJ9" s="14"/>
      <c r="BK9" s="14">
        <v>2.1581884291266899E-2</v>
      </c>
      <c r="BL9" s="14">
        <v>2.7834251604884699E-2</v>
      </c>
      <c r="BM9" s="14">
        <v>4.0115117745432402E-2</v>
      </c>
      <c r="BN9" s="14">
        <v>4.13418419888157E-2</v>
      </c>
      <c r="BO9" s="14"/>
      <c r="BP9" s="14">
        <v>8.2843971638207406E-2</v>
      </c>
      <c r="BQ9" s="14">
        <v>4.7438196430777601E-3</v>
      </c>
      <c r="BR9" s="14">
        <v>3.30256737531834E-3</v>
      </c>
      <c r="BS9" s="14">
        <v>9.7723494339734401E-3</v>
      </c>
      <c r="BT9" s="14">
        <v>4.2939982893073103E-2</v>
      </c>
    </row>
    <row r="10" spans="2:72" x14ac:dyDescent="0.35">
      <c r="B10" s="15" t="s">
        <v>180</v>
      </c>
      <c r="C10" s="14">
        <v>0.112084759212773</v>
      </c>
      <c r="D10" s="14">
        <v>0.11449042288469501</v>
      </c>
      <c r="E10" s="14">
        <v>0.109741176316448</v>
      </c>
      <c r="F10" s="14"/>
      <c r="G10" s="14">
        <v>0.190429045080409</v>
      </c>
      <c r="H10" s="14">
        <v>0.12836276691336801</v>
      </c>
      <c r="I10" s="14">
        <v>0.13889093689660301</v>
      </c>
      <c r="J10" s="14">
        <v>9.760063036029E-2</v>
      </c>
      <c r="K10" s="14">
        <v>7.5592482840647596E-2</v>
      </c>
      <c r="L10" s="14">
        <v>6.133622777041E-2</v>
      </c>
      <c r="M10" s="14"/>
      <c r="N10" s="14">
        <v>0.100840305619948</v>
      </c>
      <c r="O10" s="14">
        <v>9.6246153782869603E-2</v>
      </c>
      <c r="P10" s="14">
        <v>0.131527664147954</v>
      </c>
      <c r="Q10" s="14">
        <v>0.12380983211546499</v>
      </c>
      <c r="R10" s="14"/>
      <c r="S10" s="14">
        <v>0.13066265849974901</v>
      </c>
      <c r="T10" s="14">
        <v>9.2009680845961894E-2</v>
      </c>
      <c r="U10" s="14">
        <v>0.111701338392714</v>
      </c>
      <c r="V10" s="14">
        <v>0.111763725512095</v>
      </c>
      <c r="W10" s="14">
        <v>0.110526889803519</v>
      </c>
      <c r="X10" s="14">
        <v>0.146390366041009</v>
      </c>
      <c r="Y10" s="14">
        <v>0.10180525099426201</v>
      </c>
      <c r="Z10" s="14">
        <v>0.11588591090567101</v>
      </c>
      <c r="AA10" s="14">
        <v>0.115162996717063</v>
      </c>
      <c r="AB10" s="14">
        <v>9.5665074577796605E-2</v>
      </c>
      <c r="AC10" s="14">
        <v>0.10458022045638</v>
      </c>
      <c r="AD10" s="14">
        <v>8.78657015471105E-2</v>
      </c>
      <c r="AE10" s="14"/>
      <c r="AF10" s="14">
        <v>0.103707834432383</v>
      </c>
      <c r="AG10" s="14">
        <v>0.135281572328533</v>
      </c>
      <c r="AH10" s="14">
        <v>0.1009821607804</v>
      </c>
      <c r="AI10" s="14">
        <v>0.135374009028146</v>
      </c>
      <c r="AJ10" s="14">
        <v>0.12995967191996899</v>
      </c>
      <c r="AK10" s="14"/>
      <c r="AL10" s="14">
        <v>0.143675599792569</v>
      </c>
      <c r="AM10" s="14">
        <v>0.13015544515385399</v>
      </c>
      <c r="AN10" s="14">
        <v>0.112476581242239</v>
      </c>
      <c r="AO10" s="14">
        <v>0.104334946789783</v>
      </c>
      <c r="AP10" s="14">
        <v>0.12870040648936101</v>
      </c>
      <c r="AQ10" s="14">
        <v>0.118453788216691</v>
      </c>
      <c r="AR10" s="14">
        <v>0.13032410238568901</v>
      </c>
      <c r="AS10" s="14">
        <v>8.4893909872594306E-2</v>
      </c>
      <c r="AT10" s="14">
        <v>0.103799680455781</v>
      </c>
      <c r="AU10" s="14">
        <v>0.116599041454336</v>
      </c>
      <c r="AV10" s="14">
        <v>0.121535182260705</v>
      </c>
      <c r="AW10" s="14">
        <v>0.115913256123115</v>
      </c>
      <c r="AX10" s="14">
        <v>0.13686153675726401</v>
      </c>
      <c r="AY10" s="14">
        <v>5.9824335180297901E-2</v>
      </c>
      <c r="AZ10" s="14">
        <v>6.0427569290355601E-2</v>
      </c>
      <c r="BA10" s="14">
        <v>0.10618006198595099</v>
      </c>
      <c r="BB10" s="14"/>
      <c r="BC10" s="14">
        <v>0.13174533033361699</v>
      </c>
      <c r="BD10" s="14">
        <v>0.103468724762928</v>
      </c>
      <c r="BE10" s="14"/>
      <c r="BF10" s="14">
        <v>7.3327760865195005E-2</v>
      </c>
      <c r="BG10" s="14">
        <v>9.1701941100037002E-2</v>
      </c>
      <c r="BH10" s="14">
        <v>0.143458315709527</v>
      </c>
      <c r="BI10" s="14">
        <v>0.18563992722612799</v>
      </c>
      <c r="BJ10" s="14"/>
      <c r="BK10" s="14">
        <v>7.2639293678153999E-2</v>
      </c>
      <c r="BL10" s="14">
        <v>0.10155533215144601</v>
      </c>
      <c r="BM10" s="14">
        <v>0.126167995717612</v>
      </c>
      <c r="BN10" s="14">
        <v>0.14056487270297</v>
      </c>
      <c r="BO10" s="14"/>
      <c r="BP10" s="14">
        <v>0.21051148453873</v>
      </c>
      <c r="BQ10" s="14">
        <v>3.5224722709975703E-2</v>
      </c>
      <c r="BR10" s="14">
        <v>3.54442370843348E-2</v>
      </c>
      <c r="BS10" s="14">
        <v>3.6771508016964702E-2</v>
      </c>
      <c r="BT10" s="14">
        <v>0.173860004371681</v>
      </c>
    </row>
    <row r="11" spans="2:72" x14ac:dyDescent="0.35">
      <c r="B11" s="15" t="s">
        <v>181</v>
      </c>
      <c r="C11" s="14">
        <v>0.28529484987103698</v>
      </c>
      <c r="D11" s="14">
        <v>0.26982934119489499</v>
      </c>
      <c r="E11" s="14">
        <v>0.30065157907076201</v>
      </c>
      <c r="F11" s="14"/>
      <c r="G11" s="14">
        <v>0.32174811774187501</v>
      </c>
      <c r="H11" s="14">
        <v>0.27583825321911798</v>
      </c>
      <c r="I11" s="14">
        <v>0.26655148040051402</v>
      </c>
      <c r="J11" s="14">
        <v>0.29234215530325502</v>
      </c>
      <c r="K11" s="14">
        <v>0.29117688083978099</v>
      </c>
      <c r="L11" s="14">
        <v>0.27444398890773802</v>
      </c>
      <c r="M11" s="14"/>
      <c r="N11" s="14">
        <v>0.232601323769206</v>
      </c>
      <c r="O11" s="14">
        <v>0.28149376229988399</v>
      </c>
      <c r="P11" s="14">
        <v>0.29361136450186598</v>
      </c>
      <c r="Q11" s="14">
        <v>0.33922440749226701</v>
      </c>
      <c r="R11" s="14"/>
      <c r="S11" s="14">
        <v>0.280801535983353</v>
      </c>
      <c r="T11" s="14">
        <v>0.29031306327831402</v>
      </c>
      <c r="U11" s="14">
        <v>0.27978173600558498</v>
      </c>
      <c r="V11" s="14">
        <v>0.27893422974280702</v>
      </c>
      <c r="W11" s="14">
        <v>0.30072030817557599</v>
      </c>
      <c r="X11" s="14">
        <v>0.30256629605969199</v>
      </c>
      <c r="Y11" s="14">
        <v>0.29000848833728099</v>
      </c>
      <c r="Z11" s="14">
        <v>0.29337719790959799</v>
      </c>
      <c r="AA11" s="14">
        <v>0.26998321053354701</v>
      </c>
      <c r="AB11" s="14">
        <v>0.28936821207688601</v>
      </c>
      <c r="AC11" s="14">
        <v>0.26644765797776598</v>
      </c>
      <c r="AD11" s="14">
        <v>0.282465117842149</v>
      </c>
      <c r="AE11" s="14"/>
      <c r="AF11" s="14">
        <v>0.34578777075059902</v>
      </c>
      <c r="AG11" s="14">
        <v>0.27810452829343002</v>
      </c>
      <c r="AH11" s="14">
        <v>0.254870633290954</v>
      </c>
      <c r="AI11" s="14">
        <v>0.22838297719901701</v>
      </c>
      <c r="AJ11" s="14">
        <v>0.20291779905247201</v>
      </c>
      <c r="AK11" s="14"/>
      <c r="AL11" s="14">
        <v>0.42967092300731002</v>
      </c>
      <c r="AM11" s="14">
        <v>0.36977911255391699</v>
      </c>
      <c r="AN11" s="14">
        <v>0.330303562477196</v>
      </c>
      <c r="AO11" s="14">
        <v>0.33112599881565802</v>
      </c>
      <c r="AP11" s="14">
        <v>0.32351943174912401</v>
      </c>
      <c r="AQ11" s="14">
        <v>0.30746171561192898</v>
      </c>
      <c r="AR11" s="14">
        <v>0.26021234844600499</v>
      </c>
      <c r="AS11" s="14">
        <v>0.27430589882025203</v>
      </c>
      <c r="AT11" s="14">
        <v>0.27767486326509999</v>
      </c>
      <c r="AU11" s="14">
        <v>0.25859667180834001</v>
      </c>
      <c r="AV11" s="14">
        <v>0.248726695951758</v>
      </c>
      <c r="AW11" s="14">
        <v>0.24204024750120401</v>
      </c>
      <c r="AX11" s="14">
        <v>0.220149602229367</v>
      </c>
      <c r="AY11" s="14">
        <v>0.27125233139823501</v>
      </c>
      <c r="AZ11" s="14">
        <v>0.30514994761396902</v>
      </c>
      <c r="BA11" s="14">
        <v>0.18029897063956701</v>
      </c>
      <c r="BB11" s="14"/>
      <c r="BC11" s="14">
        <v>0.25755081103622401</v>
      </c>
      <c r="BD11" s="14">
        <v>0.29745337735781902</v>
      </c>
      <c r="BE11" s="14"/>
      <c r="BF11" s="14">
        <v>0.20342226339289099</v>
      </c>
      <c r="BG11" s="14">
        <v>0.27801956971277197</v>
      </c>
      <c r="BH11" s="14">
        <v>0.33260274520014699</v>
      </c>
      <c r="BI11" s="14">
        <v>0.386548646651937</v>
      </c>
      <c r="BJ11" s="14"/>
      <c r="BK11" s="14">
        <v>0.219643090874792</v>
      </c>
      <c r="BL11" s="14">
        <v>0.261335111717723</v>
      </c>
      <c r="BM11" s="14">
        <v>0.29156607589990602</v>
      </c>
      <c r="BN11" s="14">
        <v>0.36625850687963901</v>
      </c>
      <c r="BO11" s="14"/>
      <c r="BP11" s="14">
        <v>0.29973050142706797</v>
      </c>
      <c r="BQ11" s="14">
        <v>0.24617197658060799</v>
      </c>
      <c r="BR11" s="14">
        <v>0.25472585545947202</v>
      </c>
      <c r="BS11" s="14">
        <v>0.16037575871525001</v>
      </c>
      <c r="BT11" s="14">
        <v>0.42565569176257401</v>
      </c>
    </row>
    <row r="12" spans="2:72" x14ac:dyDescent="0.35">
      <c r="B12" s="15" t="s">
        <v>182</v>
      </c>
      <c r="C12" s="14">
        <v>0.29540222463266902</v>
      </c>
      <c r="D12" s="14">
        <v>0.28624325894036001</v>
      </c>
      <c r="E12" s="14">
        <v>0.30367665984541398</v>
      </c>
      <c r="F12" s="14"/>
      <c r="G12" s="14">
        <v>0.24307663189411499</v>
      </c>
      <c r="H12" s="14">
        <v>0.28593286989308703</v>
      </c>
      <c r="I12" s="14">
        <v>0.28911790285620498</v>
      </c>
      <c r="J12" s="14">
        <v>0.29915768709500101</v>
      </c>
      <c r="K12" s="14">
        <v>0.32476962873061899</v>
      </c>
      <c r="L12" s="14">
        <v>0.32014569454576303</v>
      </c>
      <c r="M12" s="14"/>
      <c r="N12" s="14">
        <v>0.28951246249622198</v>
      </c>
      <c r="O12" s="14">
        <v>0.33529596766768399</v>
      </c>
      <c r="P12" s="14">
        <v>0.28260103519030899</v>
      </c>
      <c r="Q12" s="14">
        <v>0.27218312341136602</v>
      </c>
      <c r="R12" s="14"/>
      <c r="S12" s="14">
        <v>0.26974001403895098</v>
      </c>
      <c r="T12" s="14">
        <v>0.30274429210989501</v>
      </c>
      <c r="U12" s="14">
        <v>0.32015628710086702</v>
      </c>
      <c r="V12" s="14">
        <v>0.30460123834652703</v>
      </c>
      <c r="W12" s="14">
        <v>0.27900203438224602</v>
      </c>
      <c r="X12" s="14">
        <v>0.27471570337212098</v>
      </c>
      <c r="Y12" s="14">
        <v>0.30287894293768503</v>
      </c>
      <c r="Z12" s="14">
        <v>0.28308904343922098</v>
      </c>
      <c r="AA12" s="14">
        <v>0.31332937569739</v>
      </c>
      <c r="AB12" s="14">
        <v>0.28587937779814898</v>
      </c>
      <c r="AC12" s="14">
        <v>0.32605709587618498</v>
      </c>
      <c r="AD12" s="14">
        <v>0.298262374912457</v>
      </c>
      <c r="AE12" s="14"/>
      <c r="AF12" s="14">
        <v>0.27233947045714002</v>
      </c>
      <c r="AG12" s="14">
        <v>0.318481086639466</v>
      </c>
      <c r="AH12" s="14">
        <v>0.30678591634832802</v>
      </c>
      <c r="AI12" s="14">
        <v>0.28376450383132101</v>
      </c>
      <c r="AJ12" s="14">
        <v>0.25448636593341201</v>
      </c>
      <c r="AK12" s="14"/>
      <c r="AL12" s="14">
        <v>0.17615117193079699</v>
      </c>
      <c r="AM12" s="14">
        <v>0.256834894964445</v>
      </c>
      <c r="AN12" s="14">
        <v>0.28115639154300298</v>
      </c>
      <c r="AO12" s="14">
        <v>0.28028423581796602</v>
      </c>
      <c r="AP12" s="14">
        <v>0.287144126090489</v>
      </c>
      <c r="AQ12" s="14">
        <v>0.31552652181337099</v>
      </c>
      <c r="AR12" s="14">
        <v>0.291247378678054</v>
      </c>
      <c r="AS12" s="14">
        <v>0.33638021309488197</v>
      </c>
      <c r="AT12" s="14">
        <v>0.29424974153900701</v>
      </c>
      <c r="AU12" s="14">
        <v>0.29811811795875498</v>
      </c>
      <c r="AV12" s="14">
        <v>0.32001795812642903</v>
      </c>
      <c r="AW12" s="14">
        <v>0.29502850007987402</v>
      </c>
      <c r="AX12" s="14">
        <v>0.30596318422725499</v>
      </c>
      <c r="AY12" s="14">
        <v>0.29698699530295197</v>
      </c>
      <c r="AZ12" s="14">
        <v>0.27399290520192399</v>
      </c>
      <c r="BA12" s="14">
        <v>0.27813005585764899</v>
      </c>
      <c r="BB12" s="14"/>
      <c r="BC12" s="14">
        <v>0.273207331649091</v>
      </c>
      <c r="BD12" s="14">
        <v>0.30512889846028701</v>
      </c>
      <c r="BE12" s="14"/>
      <c r="BF12" s="14">
        <v>0.336772889728989</v>
      </c>
      <c r="BG12" s="14">
        <v>0.31606922740225701</v>
      </c>
      <c r="BH12" s="14">
        <v>0.26901544491541601</v>
      </c>
      <c r="BI12" s="14">
        <v>0.20566268877188701</v>
      </c>
      <c r="BJ12" s="14"/>
      <c r="BK12" s="14">
        <v>0.327150769953371</v>
      </c>
      <c r="BL12" s="14">
        <v>0.315019533797333</v>
      </c>
      <c r="BM12" s="14">
        <v>0.29530065554391</v>
      </c>
      <c r="BN12" s="14">
        <v>0.24456653332564399</v>
      </c>
      <c r="BO12" s="14"/>
      <c r="BP12" s="14">
        <v>0.259217248791202</v>
      </c>
      <c r="BQ12" s="14">
        <v>0.40780786657481799</v>
      </c>
      <c r="BR12" s="14">
        <v>0.356091600753837</v>
      </c>
      <c r="BS12" s="14">
        <v>0.288382743008404</v>
      </c>
      <c r="BT12" s="14">
        <v>0.24099171007336101</v>
      </c>
    </row>
    <row r="13" spans="2:72" x14ac:dyDescent="0.35">
      <c r="B13" s="15" t="s">
        <v>183</v>
      </c>
      <c r="C13" s="14">
        <v>0.25851414038458798</v>
      </c>
      <c r="D13" s="14">
        <v>0.27378097228974202</v>
      </c>
      <c r="E13" s="14">
        <v>0.243792624900733</v>
      </c>
      <c r="F13" s="14"/>
      <c r="G13" s="14">
        <v>0.17574207157744501</v>
      </c>
      <c r="H13" s="14">
        <v>0.230749287268745</v>
      </c>
      <c r="I13" s="14">
        <v>0.24271244314624099</v>
      </c>
      <c r="J13" s="14">
        <v>0.275792286166752</v>
      </c>
      <c r="K13" s="14">
        <v>0.279432391836762</v>
      </c>
      <c r="L13" s="14">
        <v>0.32075138240491802</v>
      </c>
      <c r="M13" s="14"/>
      <c r="N13" s="14">
        <v>0.33156840068488402</v>
      </c>
      <c r="O13" s="14">
        <v>0.24637201105006801</v>
      </c>
      <c r="P13" s="14">
        <v>0.24409734691311999</v>
      </c>
      <c r="Q13" s="14">
        <v>0.20342782558449299</v>
      </c>
      <c r="R13" s="14"/>
      <c r="S13" s="14">
        <v>0.25273631355273901</v>
      </c>
      <c r="T13" s="14">
        <v>0.26406768363009098</v>
      </c>
      <c r="U13" s="14">
        <v>0.239322254725336</v>
      </c>
      <c r="V13" s="14">
        <v>0.26683504133191299</v>
      </c>
      <c r="W13" s="14">
        <v>0.26828052435251798</v>
      </c>
      <c r="X13" s="14">
        <v>0.22494966608403</v>
      </c>
      <c r="Y13" s="14">
        <v>0.26892083086766799</v>
      </c>
      <c r="Z13" s="14">
        <v>0.25678537323837602</v>
      </c>
      <c r="AA13" s="14">
        <v>0.26311520782527498</v>
      </c>
      <c r="AB13" s="14">
        <v>0.27332538738898798</v>
      </c>
      <c r="AC13" s="14">
        <v>0.25805763650338798</v>
      </c>
      <c r="AD13" s="14">
        <v>0.27963611952676698</v>
      </c>
      <c r="AE13" s="14"/>
      <c r="AF13" s="14">
        <v>0.23066080076541501</v>
      </c>
      <c r="AG13" s="14">
        <v>0.22750349538692299</v>
      </c>
      <c r="AH13" s="14">
        <v>0.29110195213261603</v>
      </c>
      <c r="AI13" s="14">
        <v>0.28639263386798097</v>
      </c>
      <c r="AJ13" s="14">
        <v>0.30873608102135502</v>
      </c>
      <c r="AK13" s="14"/>
      <c r="AL13" s="14">
        <v>0.110972113231016</v>
      </c>
      <c r="AM13" s="14">
        <v>0.165446682075092</v>
      </c>
      <c r="AN13" s="14">
        <v>0.22460400637345301</v>
      </c>
      <c r="AO13" s="14">
        <v>0.240810726653646</v>
      </c>
      <c r="AP13" s="14">
        <v>0.21467326054643901</v>
      </c>
      <c r="AQ13" s="14">
        <v>0.22386093301976501</v>
      </c>
      <c r="AR13" s="14">
        <v>0.27919423804149202</v>
      </c>
      <c r="AS13" s="14">
        <v>0.25908712147116603</v>
      </c>
      <c r="AT13" s="14">
        <v>0.27500701850353299</v>
      </c>
      <c r="AU13" s="14">
        <v>0.27481326138219803</v>
      </c>
      <c r="AV13" s="14">
        <v>0.28064264049573501</v>
      </c>
      <c r="AW13" s="14">
        <v>0.290642199871536</v>
      </c>
      <c r="AX13" s="14">
        <v>0.29813758306764698</v>
      </c>
      <c r="AY13" s="14">
        <v>0.33192923041978201</v>
      </c>
      <c r="AZ13" s="14">
        <v>0.31592874606344401</v>
      </c>
      <c r="BA13" s="14">
        <v>0.356757822210646</v>
      </c>
      <c r="BB13" s="14"/>
      <c r="BC13" s="14">
        <v>0.26658513029828301</v>
      </c>
      <c r="BD13" s="14">
        <v>0.25497711560980801</v>
      </c>
      <c r="BE13" s="14"/>
      <c r="BF13" s="14">
        <v>0.362837375032181</v>
      </c>
      <c r="BG13" s="14">
        <v>0.28020978870510399</v>
      </c>
      <c r="BH13" s="14">
        <v>0.189628641528932</v>
      </c>
      <c r="BI13" s="14">
        <v>0.114682215334628</v>
      </c>
      <c r="BJ13" s="14"/>
      <c r="BK13" s="14">
        <v>0.35298177790061103</v>
      </c>
      <c r="BL13" s="14">
        <v>0.28630668805106801</v>
      </c>
      <c r="BM13" s="14">
        <v>0.23178950388095501</v>
      </c>
      <c r="BN13" s="14">
        <v>0.176659141999121</v>
      </c>
      <c r="BO13" s="14"/>
      <c r="BP13" s="14">
        <v>0.136248089946506</v>
      </c>
      <c r="BQ13" s="14">
        <v>0.29077261270552901</v>
      </c>
      <c r="BR13" s="14">
        <v>0.34311054533063401</v>
      </c>
      <c r="BS13" s="14">
        <v>0.50105527539731198</v>
      </c>
      <c r="BT13" s="14">
        <v>8.5049639593917703E-2</v>
      </c>
    </row>
    <row r="14" spans="2:72" x14ac:dyDescent="0.35">
      <c r="B14" s="15" t="s">
        <v>102</v>
      </c>
      <c r="C14" s="20">
        <v>1.4994407299567599E-2</v>
      </c>
      <c r="D14" s="20">
        <v>1.20006313154112E-2</v>
      </c>
      <c r="E14" s="20">
        <v>1.7981798501766899E-2</v>
      </c>
      <c r="F14" s="20"/>
      <c r="G14" s="20">
        <v>1.7814807227182199E-2</v>
      </c>
      <c r="H14" s="20">
        <v>1.60424883872686E-2</v>
      </c>
      <c r="I14" s="20">
        <v>1.55454173404336E-2</v>
      </c>
      <c r="J14" s="20">
        <v>1.5586051458498401E-2</v>
      </c>
      <c r="K14" s="20">
        <v>1.59476562890517E-2</v>
      </c>
      <c r="L14" s="20">
        <v>1.0705492147394999E-2</v>
      </c>
      <c r="M14" s="20"/>
      <c r="N14" s="20">
        <v>9.6141175902804705E-3</v>
      </c>
      <c r="O14" s="20">
        <v>1.3966527483333E-2</v>
      </c>
      <c r="P14" s="20">
        <v>9.2449562542546593E-3</v>
      </c>
      <c r="Q14" s="20">
        <v>2.66662126958736E-2</v>
      </c>
      <c r="R14" s="20"/>
      <c r="S14" s="20">
        <v>1.7198906426019098E-2</v>
      </c>
      <c r="T14" s="20">
        <v>2.2589428262859299E-2</v>
      </c>
      <c r="U14" s="20">
        <v>2.148166069093E-2</v>
      </c>
      <c r="V14" s="20">
        <v>8.3298249761599701E-3</v>
      </c>
      <c r="W14" s="20">
        <v>2.20812546477255E-2</v>
      </c>
      <c r="X14" s="20">
        <v>8.3306873263191208E-3</v>
      </c>
      <c r="Y14" s="20">
        <v>1.6827328787207399E-2</v>
      </c>
      <c r="Z14" s="20">
        <v>7.4417250312121402E-3</v>
      </c>
      <c r="AA14" s="20">
        <v>8.3305548633797796E-3</v>
      </c>
      <c r="AB14" s="20">
        <v>1.6321164318586798E-2</v>
      </c>
      <c r="AC14" s="20">
        <v>1.2215713005323399E-2</v>
      </c>
      <c r="AD14" s="20">
        <v>8.1891304934859598E-3</v>
      </c>
      <c r="AE14" s="20"/>
      <c r="AF14" s="20">
        <v>2.11887150112024E-2</v>
      </c>
      <c r="AG14" s="20">
        <v>1.3926852949695E-2</v>
      </c>
      <c r="AH14" s="20">
        <v>1.15463336287612E-2</v>
      </c>
      <c r="AI14" s="20">
        <v>1.07854259496976E-2</v>
      </c>
      <c r="AJ14" s="20">
        <v>2.5262520643127999E-2</v>
      </c>
      <c r="AK14" s="20"/>
      <c r="AL14" s="20">
        <v>7.7346380474727694E-2</v>
      </c>
      <c r="AM14" s="20">
        <v>2.1116387102928499E-2</v>
      </c>
      <c r="AN14" s="20">
        <v>1.4320578388051701E-2</v>
      </c>
      <c r="AO14" s="20">
        <v>1.5155591677037001E-2</v>
      </c>
      <c r="AP14" s="20">
        <v>1.38556347729123E-2</v>
      </c>
      <c r="AQ14" s="20">
        <v>1.6199288597274701E-2</v>
      </c>
      <c r="AR14" s="20">
        <v>6.6945645850948199E-3</v>
      </c>
      <c r="AS14" s="20">
        <v>1.6043151320521799E-2</v>
      </c>
      <c r="AT14" s="20">
        <v>1.3738721053966001E-2</v>
      </c>
      <c r="AU14" s="20">
        <v>1.3815258368920299E-2</v>
      </c>
      <c r="AV14" s="20">
        <v>9.4027057592728901E-3</v>
      </c>
      <c r="AW14" s="20">
        <v>1.7328386179864701E-2</v>
      </c>
      <c r="AX14" s="20">
        <v>9.7565223174564397E-3</v>
      </c>
      <c r="AY14" s="20">
        <v>9.9008366807885797E-3</v>
      </c>
      <c r="AZ14" s="20">
        <v>9.5074997893862707E-3</v>
      </c>
      <c r="BA14" s="20">
        <v>6.7609016687332603E-3</v>
      </c>
      <c r="BB14" s="20"/>
      <c r="BC14" s="20">
        <v>1.3830362412135901E-2</v>
      </c>
      <c r="BD14" s="20">
        <v>1.5504537488036299E-2</v>
      </c>
      <c r="BE14" s="20"/>
      <c r="BF14" s="20">
        <v>6.2332681005177297E-3</v>
      </c>
      <c r="BG14" s="20">
        <v>1.1815240210419201E-2</v>
      </c>
      <c r="BH14" s="20">
        <v>1.48784143478412E-2</v>
      </c>
      <c r="BI14" s="20">
        <v>4.21891200806042E-2</v>
      </c>
      <c r="BJ14" s="20"/>
      <c r="BK14" s="20">
        <v>6.0031833018060303E-3</v>
      </c>
      <c r="BL14" s="20">
        <v>7.9490826775453407E-3</v>
      </c>
      <c r="BM14" s="20">
        <v>1.50606512121844E-2</v>
      </c>
      <c r="BN14" s="20">
        <v>3.0609103103810899E-2</v>
      </c>
      <c r="BO14" s="20"/>
      <c r="BP14" s="20">
        <v>1.14487036582869E-2</v>
      </c>
      <c r="BQ14" s="20">
        <v>1.5279001785990899E-2</v>
      </c>
      <c r="BR14" s="20">
        <v>7.3251939964036001E-3</v>
      </c>
      <c r="BS14" s="20">
        <v>3.6423654280966001E-3</v>
      </c>
      <c r="BT14" s="20">
        <v>3.1502971305393299E-2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12" width="20.6328125" customWidth="1"/>
  </cols>
  <sheetData>
    <row r="2" spans="2:12" ht="40" customHeight="1" x14ac:dyDescent="0.35">
      <c r="D2" s="27" t="s">
        <v>103</v>
      </c>
      <c r="E2" s="24"/>
      <c r="F2" s="24"/>
      <c r="G2" s="24"/>
      <c r="H2" s="24"/>
      <c r="I2" s="24"/>
      <c r="J2" s="24"/>
      <c r="K2" s="24"/>
      <c r="L2" s="24"/>
    </row>
    <row r="6" spans="2:12" ht="50" customHeight="1" x14ac:dyDescent="0.35">
      <c r="B6" s="17" t="s">
        <v>15</v>
      </c>
      <c r="C6" s="17" t="s">
        <v>89</v>
      </c>
      <c r="D6" s="17" t="s">
        <v>90</v>
      </c>
      <c r="E6" s="17" t="s">
        <v>91</v>
      </c>
      <c r="F6" s="17" t="s">
        <v>92</v>
      </c>
      <c r="G6" s="17" t="s">
        <v>93</v>
      </c>
      <c r="H6" s="17" t="s">
        <v>94</v>
      </c>
      <c r="I6" s="17" t="s">
        <v>95</v>
      </c>
      <c r="J6" s="17" t="s">
        <v>96</v>
      </c>
      <c r="K6" s="17" t="s">
        <v>97</v>
      </c>
    </row>
    <row r="7" spans="2:12" x14ac:dyDescent="0.35">
      <c r="B7" s="15" t="s">
        <v>98</v>
      </c>
      <c r="C7" s="14">
        <v>5.1425008589176202E-2</v>
      </c>
      <c r="D7" s="14">
        <v>3.8897075723087503E-2</v>
      </c>
      <c r="E7" s="14">
        <v>0.21540775925885799</v>
      </c>
      <c r="F7" s="14">
        <v>0.341025473368678</v>
      </c>
      <c r="G7" s="14">
        <v>4.6600745188084998E-2</v>
      </c>
      <c r="H7" s="14">
        <v>5.01130149460777E-2</v>
      </c>
      <c r="I7" s="14">
        <v>0.25569610931620601</v>
      </c>
      <c r="J7" s="14">
        <v>0.10739365753617</v>
      </c>
      <c r="K7" s="14">
        <v>3.6007104583023801E-2</v>
      </c>
    </row>
    <row r="8" spans="2:12" x14ac:dyDescent="0.35">
      <c r="B8" s="15" t="s">
        <v>99</v>
      </c>
      <c r="C8" s="14">
        <v>0.202804655005593</v>
      </c>
      <c r="D8" s="14">
        <v>0.167359154415235</v>
      </c>
      <c r="E8" s="14">
        <v>0.49696827890314199</v>
      </c>
      <c r="F8" s="14">
        <v>0.469296624881124</v>
      </c>
      <c r="G8" s="14">
        <v>0.24557724623037999</v>
      </c>
      <c r="H8" s="14">
        <v>0.233816343495308</v>
      </c>
      <c r="I8" s="14">
        <v>0.49295864719521998</v>
      </c>
      <c r="J8" s="14">
        <v>0.383551367537391</v>
      </c>
      <c r="K8" s="14">
        <v>0.15933110834896499</v>
      </c>
    </row>
    <row r="9" spans="2:12" x14ac:dyDescent="0.35">
      <c r="B9" s="15" t="s">
        <v>100</v>
      </c>
      <c r="C9" s="14">
        <v>0.26448146685493501</v>
      </c>
      <c r="D9" s="14">
        <v>0.29702585207447002</v>
      </c>
      <c r="E9" s="14">
        <v>0.22020981614139501</v>
      </c>
      <c r="F9" s="14">
        <v>0.147979076712798</v>
      </c>
      <c r="G9" s="14">
        <v>0.38878554357867101</v>
      </c>
      <c r="H9" s="14">
        <v>0.35424664976317699</v>
      </c>
      <c r="I9" s="14">
        <v>0.187898729789886</v>
      </c>
      <c r="J9" s="14">
        <v>0.33122323985929603</v>
      </c>
      <c r="K9" s="14">
        <v>0.381632797293048</v>
      </c>
    </row>
    <row r="10" spans="2:12" x14ac:dyDescent="0.35">
      <c r="B10" s="15" t="s">
        <v>101</v>
      </c>
      <c r="C10" s="14">
        <v>0.45839349032302001</v>
      </c>
      <c r="D10" s="14">
        <v>0.470640715869451</v>
      </c>
      <c r="E10" s="14">
        <v>4.8466772751580699E-2</v>
      </c>
      <c r="F10" s="14">
        <v>3.1485379351243598E-2</v>
      </c>
      <c r="G10" s="14">
        <v>0.27944237214657802</v>
      </c>
      <c r="H10" s="14">
        <v>0.33317265941107099</v>
      </c>
      <c r="I10" s="14">
        <v>4.1592286404199298E-2</v>
      </c>
      <c r="J10" s="14">
        <v>9.1803007107129894E-2</v>
      </c>
      <c r="K10" s="14">
        <v>0.36432811920368102</v>
      </c>
    </row>
    <row r="11" spans="2:12" x14ac:dyDescent="0.35">
      <c r="B11" s="15" t="s">
        <v>102</v>
      </c>
      <c r="C11" s="14">
        <v>2.2895379227275699E-2</v>
      </c>
      <c r="D11" s="14">
        <v>2.6077201917757E-2</v>
      </c>
      <c r="E11" s="14">
        <v>1.8947372945023098E-2</v>
      </c>
      <c r="F11" s="14">
        <v>1.02134456861568E-2</v>
      </c>
      <c r="G11" s="14">
        <v>3.9594092856286199E-2</v>
      </c>
      <c r="H11" s="14">
        <v>2.86513323843662E-2</v>
      </c>
      <c r="I11" s="14">
        <v>2.1854227294488202E-2</v>
      </c>
      <c r="J11" s="14">
        <v>8.6028727960012999E-2</v>
      </c>
      <c r="K11" s="14">
        <v>5.8700870571282003E-2</v>
      </c>
    </row>
    <row r="12" spans="2:12" x14ac:dyDescent="0.35">
      <c r="B12" s="16"/>
      <c r="C12" s="16"/>
      <c r="D12" s="16"/>
      <c r="E12" s="16"/>
      <c r="F12" s="16"/>
      <c r="G12" s="16"/>
      <c r="H12" s="16"/>
      <c r="I12" s="16"/>
      <c r="J12" s="16"/>
      <c r="K12" s="16"/>
    </row>
    <row r="13" spans="2:12" x14ac:dyDescent="0.35">
      <c r="B13" t="s">
        <v>104</v>
      </c>
    </row>
    <row r="14" spans="2:12" x14ac:dyDescent="0.35">
      <c r="B14" t="s">
        <v>105</v>
      </c>
    </row>
    <row r="18" spans="2:2" x14ac:dyDescent="0.35">
      <c r="B18"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J22"/>
  <sheetViews>
    <sheetView showGridLines="0" workbookViewId="0">
      <pane xSplit="2" topLeftCell="C1" activePane="topRight" state="frozen"/>
      <selection pane="topRight" activeCell="G20" sqref="G20"/>
    </sheetView>
  </sheetViews>
  <sheetFormatPr defaultColWidth="11.54296875" defaultRowHeight="14.5" x14ac:dyDescent="0.35"/>
  <cols>
    <col min="2" max="2" width="25.6328125" customWidth="1"/>
    <col min="3" max="10" width="20.6328125" customWidth="1"/>
  </cols>
  <sheetData>
    <row r="2" spans="2:10" ht="40" customHeight="1" x14ac:dyDescent="0.35">
      <c r="D2" s="27" t="s">
        <v>206</v>
      </c>
      <c r="E2" s="24"/>
      <c r="F2" s="24"/>
      <c r="G2" s="24"/>
      <c r="H2" s="24"/>
      <c r="I2" s="24"/>
      <c r="J2" s="24"/>
    </row>
    <row r="6" spans="2:10" ht="50" customHeight="1" x14ac:dyDescent="0.35">
      <c r="B6" s="17" t="s">
        <v>15</v>
      </c>
      <c r="C6" s="17" t="s">
        <v>190</v>
      </c>
      <c r="D6" s="17" t="s">
        <v>191</v>
      </c>
      <c r="E6" s="17" t="s">
        <v>192</v>
      </c>
      <c r="F6" s="17" t="s">
        <v>193</v>
      </c>
      <c r="G6" s="17" t="s">
        <v>194</v>
      </c>
      <c r="H6" s="17" t="s">
        <v>195</v>
      </c>
      <c r="I6" s="17" t="s">
        <v>196</v>
      </c>
    </row>
    <row r="7" spans="2:10" x14ac:dyDescent="0.35">
      <c r="B7" s="15" t="s">
        <v>197</v>
      </c>
      <c r="C7" s="14">
        <v>0.21959495618799901</v>
      </c>
      <c r="D7" s="14">
        <v>0.13900290570596699</v>
      </c>
      <c r="E7" s="14">
        <v>0.11322380519441699</v>
      </c>
      <c r="F7" s="14">
        <v>0.10161039363110599</v>
      </c>
      <c r="G7" s="14">
        <v>0.212195215741215</v>
      </c>
      <c r="H7" s="14">
        <v>0.101367505160342</v>
      </c>
      <c r="I7" s="14">
        <v>0.10046296796811</v>
      </c>
    </row>
    <row r="8" spans="2:10" x14ac:dyDescent="0.35">
      <c r="B8" s="15" t="s">
        <v>198</v>
      </c>
      <c r="C8" s="14">
        <v>5.1245066046636797E-2</v>
      </c>
      <c r="D8" s="14">
        <v>9.2025656274837095E-2</v>
      </c>
      <c r="E8" s="14">
        <v>0.44059591216417898</v>
      </c>
      <c r="F8" s="14">
        <v>2.13718235362086E-2</v>
      </c>
      <c r="G8" s="14">
        <v>0.10611926031293099</v>
      </c>
      <c r="H8" s="14">
        <v>0.12473142721787001</v>
      </c>
      <c r="I8" s="14">
        <v>0.12126030798455401</v>
      </c>
    </row>
    <row r="9" spans="2:10" x14ac:dyDescent="0.35">
      <c r="B9" s="15" t="s">
        <v>199</v>
      </c>
      <c r="C9" s="14">
        <v>3.0575645796644398E-2</v>
      </c>
      <c r="D9" s="14">
        <v>3.67234442159503E-2</v>
      </c>
      <c r="E9" s="14">
        <v>1.6887554097514398E-2</v>
      </c>
      <c r="F9" s="14">
        <v>8.4886576446962195E-2</v>
      </c>
      <c r="G9" s="14">
        <v>2.3624819381221601E-2</v>
      </c>
      <c r="H9" s="14">
        <v>6.9309586440610305E-2</v>
      </c>
      <c r="I9" s="14">
        <v>7.4400333071238195E-2</v>
      </c>
    </row>
    <row r="10" spans="2:10" x14ac:dyDescent="0.35">
      <c r="B10" s="15" t="s">
        <v>200</v>
      </c>
      <c r="C10" s="14">
        <v>4.8393558884774403E-2</v>
      </c>
      <c r="D10" s="14">
        <v>5.9514270511713499E-2</v>
      </c>
      <c r="E10" s="14">
        <v>0.121279564783235</v>
      </c>
      <c r="F10" s="14">
        <v>2.43137586124837E-2</v>
      </c>
      <c r="G10" s="14">
        <v>7.83378531644707E-2</v>
      </c>
      <c r="H10" s="14">
        <v>0.11419693336884799</v>
      </c>
      <c r="I10" s="14">
        <v>0.106654244906668</v>
      </c>
    </row>
    <row r="11" spans="2:10" x14ac:dyDescent="0.35">
      <c r="B11" s="15" t="s">
        <v>201</v>
      </c>
      <c r="C11" s="14">
        <v>0.20393499037902801</v>
      </c>
      <c r="D11" s="14">
        <v>0.250894332199744</v>
      </c>
      <c r="E11" s="14">
        <v>0.102903943462523</v>
      </c>
      <c r="F11" s="14">
        <v>0.363380028588069</v>
      </c>
      <c r="G11" s="14">
        <v>0.21475063326740801</v>
      </c>
      <c r="H11" s="14">
        <v>0.25579224433092201</v>
      </c>
      <c r="I11" s="14">
        <v>0.25947886292620698</v>
      </c>
    </row>
    <row r="12" spans="2:10" x14ac:dyDescent="0.35">
      <c r="B12" s="15" t="s">
        <v>202</v>
      </c>
      <c r="C12" s="14">
        <v>0.35553656477760998</v>
      </c>
      <c r="D12" s="14">
        <v>0.29675200724722001</v>
      </c>
      <c r="E12" s="14">
        <v>0.114194605599861</v>
      </c>
      <c r="F12" s="14">
        <v>0.32841652349265898</v>
      </c>
      <c r="G12" s="14">
        <v>0.252412893968679</v>
      </c>
      <c r="H12" s="14">
        <v>0.18153728896035901</v>
      </c>
      <c r="I12" s="14">
        <v>0.180828093325548</v>
      </c>
    </row>
    <row r="13" spans="2:10" x14ac:dyDescent="0.35">
      <c r="B13" s="15" t="s">
        <v>203</v>
      </c>
      <c r="C13" s="14">
        <v>1.08302056903641E-2</v>
      </c>
      <c r="D13" s="14">
        <v>1.37609863567702E-2</v>
      </c>
      <c r="E13" s="14">
        <v>9.3111985779299605E-3</v>
      </c>
      <c r="F13" s="14">
        <v>1.03628478875782E-2</v>
      </c>
      <c r="G13" s="14">
        <v>1.4619853810889099E-2</v>
      </c>
      <c r="H13" s="14">
        <v>1.4752472444001401E-2</v>
      </c>
      <c r="I13" s="14">
        <v>1.59605552959774E-2</v>
      </c>
    </row>
    <row r="14" spans="2:10" x14ac:dyDescent="0.35">
      <c r="B14" s="15" t="s">
        <v>204</v>
      </c>
      <c r="C14" s="14">
        <v>5.4582957256443701E-2</v>
      </c>
      <c r="D14" s="14">
        <v>8.0721255022424401E-2</v>
      </c>
      <c r="E14" s="14">
        <v>5.4754861188544703E-2</v>
      </c>
      <c r="F14" s="14">
        <v>4.9634689409368098E-2</v>
      </c>
      <c r="G14" s="14">
        <v>7.1534814704693805E-2</v>
      </c>
      <c r="H14" s="14">
        <v>0.110611642756447</v>
      </c>
      <c r="I14" s="14">
        <v>0.117213368609941</v>
      </c>
    </row>
    <row r="15" spans="2:10" x14ac:dyDescent="0.35">
      <c r="B15" s="15" t="s">
        <v>205</v>
      </c>
      <c r="C15" s="14">
        <v>2.53060549804997E-2</v>
      </c>
      <c r="D15" s="14">
        <v>3.0605142465374199E-2</v>
      </c>
      <c r="E15" s="14">
        <v>2.6848554931796002E-2</v>
      </c>
      <c r="F15" s="14">
        <v>1.60233583955652E-2</v>
      </c>
      <c r="G15" s="14">
        <v>2.6404655648491201E-2</v>
      </c>
      <c r="H15" s="14">
        <v>2.7700899320600301E-2</v>
      </c>
      <c r="I15" s="14">
        <v>2.37412659117569E-2</v>
      </c>
    </row>
    <row r="16" spans="2:10" x14ac:dyDescent="0.35">
      <c r="B16" s="16"/>
      <c r="C16" s="16"/>
      <c r="D16" s="16"/>
      <c r="E16" s="16"/>
      <c r="F16" s="16"/>
      <c r="G16" s="16"/>
      <c r="H16" s="16"/>
      <c r="I16" s="16"/>
    </row>
    <row r="17" spans="2:9" x14ac:dyDescent="0.35">
      <c r="B17" t="s">
        <v>104</v>
      </c>
      <c r="H17" s="22"/>
      <c r="I17" s="22"/>
    </row>
    <row r="18" spans="2:9" x14ac:dyDescent="0.35">
      <c r="B18" t="s">
        <v>105</v>
      </c>
    </row>
    <row r="22" spans="2:9" x14ac:dyDescent="0.35">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207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0.21959495618799901</v>
      </c>
      <c r="D9" s="14">
        <v>0.23889483605227699</v>
      </c>
      <c r="E9" s="14">
        <v>0.201249308325261</v>
      </c>
      <c r="F9" s="14"/>
      <c r="G9" s="14">
        <v>0.29553810985457701</v>
      </c>
      <c r="H9" s="14">
        <v>0.30608360676669399</v>
      </c>
      <c r="I9" s="14">
        <v>0.24475999868265499</v>
      </c>
      <c r="J9" s="14">
        <v>0.19642042272337701</v>
      </c>
      <c r="K9" s="14">
        <v>0.146760001767687</v>
      </c>
      <c r="L9" s="14">
        <v>0.14608264174393901</v>
      </c>
      <c r="M9" s="14"/>
      <c r="N9" s="14">
        <v>0.25435523182813702</v>
      </c>
      <c r="O9" s="14">
        <v>0.20456963786392701</v>
      </c>
      <c r="P9" s="14">
        <v>0.238829594784041</v>
      </c>
      <c r="Q9" s="14">
        <v>0.18166522111420499</v>
      </c>
      <c r="R9" s="14"/>
      <c r="S9" s="14">
        <v>0.28764640584135798</v>
      </c>
      <c r="T9" s="14">
        <v>0.201336580006406</v>
      </c>
      <c r="U9" s="14">
        <v>0.18510138460323999</v>
      </c>
      <c r="V9" s="14">
        <v>0.217949381656112</v>
      </c>
      <c r="W9" s="14">
        <v>0.203137259187116</v>
      </c>
      <c r="X9" s="14">
        <v>0.23149654384325</v>
      </c>
      <c r="Y9" s="14">
        <v>0.199182683528495</v>
      </c>
      <c r="Z9" s="14">
        <v>0.17738022803025</v>
      </c>
      <c r="AA9" s="14">
        <v>0.22632860470190599</v>
      </c>
      <c r="AB9" s="14">
        <v>0.19260781378831701</v>
      </c>
      <c r="AC9" s="14">
        <v>0.21565892062470099</v>
      </c>
      <c r="AD9" s="14">
        <v>0.254492834399345</v>
      </c>
      <c r="AE9" s="14"/>
      <c r="AF9" s="14">
        <v>0.17469769463370699</v>
      </c>
      <c r="AG9" s="14">
        <v>0.19100029886976599</v>
      </c>
      <c r="AH9" s="14">
        <v>0.240752480414541</v>
      </c>
      <c r="AI9" s="14">
        <v>0.29854435370688398</v>
      </c>
      <c r="AJ9" s="14">
        <v>0.34363789453274701</v>
      </c>
      <c r="AK9" s="14"/>
      <c r="AL9" s="14">
        <v>0.236903409780405</v>
      </c>
      <c r="AM9" s="14">
        <v>0.17005622578806301</v>
      </c>
      <c r="AN9" s="14">
        <v>0.207761637467099</v>
      </c>
      <c r="AO9" s="14">
        <v>0.168460472772824</v>
      </c>
      <c r="AP9" s="14">
        <v>0.177256024289838</v>
      </c>
      <c r="AQ9" s="14">
        <v>0.21356016537415201</v>
      </c>
      <c r="AR9" s="14">
        <v>0.22682716395455499</v>
      </c>
      <c r="AS9" s="14">
        <v>0.229736866856809</v>
      </c>
      <c r="AT9" s="14">
        <v>0.209632296300657</v>
      </c>
      <c r="AU9" s="14">
        <v>0.24740991996555201</v>
      </c>
      <c r="AV9" s="14">
        <v>0.195562398104206</v>
      </c>
      <c r="AW9" s="14">
        <v>0.208943398770743</v>
      </c>
      <c r="AX9" s="14">
        <v>0.27707450884788498</v>
      </c>
      <c r="AY9" s="14">
        <v>0.24676484470284801</v>
      </c>
      <c r="AZ9" s="14">
        <v>0.201604550869105</v>
      </c>
      <c r="BA9" s="14">
        <v>0.36182780135394599</v>
      </c>
      <c r="BB9" s="14"/>
      <c r="BC9" s="14">
        <v>0.29071087046830002</v>
      </c>
      <c r="BD9" s="14">
        <v>0.18842916941582699</v>
      </c>
      <c r="BE9" s="14"/>
      <c r="BF9" s="14">
        <v>0.221759538686052</v>
      </c>
      <c r="BG9" s="14">
        <v>0.22405850115239401</v>
      </c>
      <c r="BH9" s="14">
        <v>0.21764808915968401</v>
      </c>
      <c r="BI9" s="14">
        <v>0.207363243848282</v>
      </c>
      <c r="BJ9" s="14"/>
      <c r="BK9" s="14">
        <v>0.22989734581031099</v>
      </c>
      <c r="BL9" s="14">
        <v>0.227896229702088</v>
      </c>
      <c r="BM9" s="14">
        <v>0.222737047716523</v>
      </c>
      <c r="BN9" s="14">
        <v>0.196251861710043</v>
      </c>
      <c r="BO9" s="14"/>
      <c r="BP9" s="14">
        <v>0.28840404203945302</v>
      </c>
      <c r="BQ9" s="14">
        <v>0.151421211829221</v>
      </c>
      <c r="BR9" s="14">
        <v>0.12891840436126101</v>
      </c>
      <c r="BS9" s="14">
        <v>0.31006831198571599</v>
      </c>
      <c r="BT9" s="14">
        <v>0.15181238996545601</v>
      </c>
    </row>
    <row r="10" spans="2:72" x14ac:dyDescent="0.35">
      <c r="B10" s="15" t="s">
        <v>198</v>
      </c>
      <c r="C10" s="14">
        <v>5.1245066046636797E-2</v>
      </c>
      <c r="D10" s="14">
        <v>5.0405143787770799E-2</v>
      </c>
      <c r="E10" s="14">
        <v>5.17897177595859E-2</v>
      </c>
      <c r="F10" s="14"/>
      <c r="G10" s="14">
        <v>4.3453689918483702E-2</v>
      </c>
      <c r="H10" s="14">
        <v>5.4866011872062803E-2</v>
      </c>
      <c r="I10" s="14">
        <v>5.0491530111285002E-2</v>
      </c>
      <c r="J10" s="14">
        <v>6.1248316341246202E-2</v>
      </c>
      <c r="K10" s="14">
        <v>4.9905437898537602E-2</v>
      </c>
      <c r="L10" s="14">
        <v>4.68549580399691E-2</v>
      </c>
      <c r="M10" s="14"/>
      <c r="N10" s="14">
        <v>4.9559908980758099E-2</v>
      </c>
      <c r="O10" s="14">
        <v>4.3446898531424201E-2</v>
      </c>
      <c r="P10" s="14">
        <v>5.22793459958363E-2</v>
      </c>
      <c r="Q10" s="14">
        <v>5.9014571501745501E-2</v>
      </c>
      <c r="R10" s="14"/>
      <c r="S10" s="14">
        <v>5.4789397772853299E-2</v>
      </c>
      <c r="T10" s="14">
        <v>4.7985326210005501E-2</v>
      </c>
      <c r="U10" s="14">
        <v>6.6185519926646993E-2</v>
      </c>
      <c r="V10" s="14">
        <v>5.8675288773583002E-2</v>
      </c>
      <c r="W10" s="14">
        <v>6.8436070151855696E-2</v>
      </c>
      <c r="X10" s="14">
        <v>4.0129608906755203E-2</v>
      </c>
      <c r="Y10" s="14">
        <v>4.1481284387791799E-2</v>
      </c>
      <c r="Z10" s="14">
        <v>5.1486568057269901E-2</v>
      </c>
      <c r="AA10" s="14">
        <v>3.8761572638036403E-2</v>
      </c>
      <c r="AB10" s="14">
        <v>5.1847800009263201E-2</v>
      </c>
      <c r="AC10" s="14">
        <v>5.5508631966050999E-2</v>
      </c>
      <c r="AD10" s="14">
        <v>4.2498327644202E-2</v>
      </c>
      <c r="AE10" s="14"/>
      <c r="AF10" s="14">
        <v>5.87802722158162E-2</v>
      </c>
      <c r="AG10" s="14">
        <v>4.4818637271361199E-2</v>
      </c>
      <c r="AH10" s="14">
        <v>4.7254776188021201E-2</v>
      </c>
      <c r="AI10" s="14">
        <v>6.5529182856027698E-2</v>
      </c>
      <c r="AJ10" s="14">
        <v>7.4117932152168803E-2</v>
      </c>
      <c r="AK10" s="14"/>
      <c r="AL10" s="14">
        <v>4.9784408277527399E-2</v>
      </c>
      <c r="AM10" s="14">
        <v>7.4144325481400999E-2</v>
      </c>
      <c r="AN10" s="14">
        <v>5.3295455894852899E-2</v>
      </c>
      <c r="AO10" s="14">
        <v>5.2462998494944103E-2</v>
      </c>
      <c r="AP10" s="14">
        <v>4.5761735349792297E-2</v>
      </c>
      <c r="AQ10" s="14">
        <v>4.1993524265478102E-2</v>
      </c>
      <c r="AR10" s="14">
        <v>5.1284369308718498E-2</v>
      </c>
      <c r="AS10" s="14">
        <v>4.4696649513305098E-2</v>
      </c>
      <c r="AT10" s="14">
        <v>6.3478743292904302E-2</v>
      </c>
      <c r="AU10" s="14">
        <v>4.4314729417741103E-2</v>
      </c>
      <c r="AV10" s="14">
        <v>6.18839763139932E-2</v>
      </c>
      <c r="AW10" s="14">
        <v>4.1034808005070297E-2</v>
      </c>
      <c r="AX10" s="14">
        <v>6.3582206931891996E-2</v>
      </c>
      <c r="AY10" s="14">
        <v>3.7576214065032497E-2</v>
      </c>
      <c r="AZ10" s="14">
        <v>7.0228464654335701E-2</v>
      </c>
      <c r="BA10" s="14">
        <v>5.2295714261309002E-2</v>
      </c>
      <c r="BB10" s="14"/>
      <c r="BC10" s="14">
        <v>5.39710575402986E-2</v>
      </c>
      <c r="BD10" s="14">
        <v>5.0050429508612902E-2</v>
      </c>
      <c r="BE10" s="14"/>
      <c r="BF10" s="14">
        <v>4.71378964492545E-2</v>
      </c>
      <c r="BG10" s="14">
        <v>4.69993214638302E-2</v>
      </c>
      <c r="BH10" s="14">
        <v>6.0688626789766803E-2</v>
      </c>
      <c r="BI10" s="14">
        <v>5.2303466798544598E-2</v>
      </c>
      <c r="BJ10" s="14"/>
      <c r="BK10" s="14">
        <v>4.7970512130478302E-2</v>
      </c>
      <c r="BL10" s="14">
        <v>4.3519322179860098E-2</v>
      </c>
      <c r="BM10" s="14">
        <v>5.1861591546147702E-2</v>
      </c>
      <c r="BN10" s="14">
        <v>6.0395182733792102E-2</v>
      </c>
      <c r="BO10" s="14"/>
      <c r="BP10" s="14">
        <v>4.7585552686533299E-2</v>
      </c>
      <c r="BQ10" s="14">
        <v>5.6018916680290902E-2</v>
      </c>
      <c r="BR10" s="14">
        <v>4.7883700683927499E-2</v>
      </c>
      <c r="BS10" s="14">
        <v>2.7739884625575299E-2</v>
      </c>
      <c r="BT10" s="14">
        <v>7.4824457992917495E-2</v>
      </c>
    </row>
    <row r="11" spans="2:72" x14ac:dyDescent="0.35">
      <c r="B11" s="15" t="s">
        <v>199</v>
      </c>
      <c r="C11" s="14">
        <v>3.0575645796644398E-2</v>
      </c>
      <c r="D11" s="14">
        <v>3.0877173058861E-2</v>
      </c>
      <c r="E11" s="14">
        <v>3.0178226854994002E-2</v>
      </c>
      <c r="F11" s="14"/>
      <c r="G11" s="14">
        <v>3.2986137109350402E-2</v>
      </c>
      <c r="H11" s="14">
        <v>2.4708022051494801E-2</v>
      </c>
      <c r="I11" s="14">
        <v>2.72679238723957E-2</v>
      </c>
      <c r="J11" s="14">
        <v>3.1640373123808102E-2</v>
      </c>
      <c r="K11" s="14">
        <v>4.0218024560502601E-2</v>
      </c>
      <c r="L11" s="14">
        <v>2.9116628247804501E-2</v>
      </c>
      <c r="M11" s="14"/>
      <c r="N11" s="14">
        <v>2.4198988140702399E-2</v>
      </c>
      <c r="O11" s="14">
        <v>2.7270456971014299E-2</v>
      </c>
      <c r="P11" s="14">
        <v>3.2070924338706203E-2</v>
      </c>
      <c r="Q11" s="14">
        <v>3.9587630336258402E-2</v>
      </c>
      <c r="R11" s="14"/>
      <c r="S11" s="14">
        <v>2.0227592212772198E-2</v>
      </c>
      <c r="T11" s="14">
        <v>3.0786584471244299E-2</v>
      </c>
      <c r="U11" s="14">
        <v>2.63033328012733E-2</v>
      </c>
      <c r="V11" s="14">
        <v>2.9895119313805198E-2</v>
      </c>
      <c r="W11" s="14">
        <v>4.6371645115252297E-2</v>
      </c>
      <c r="X11" s="14">
        <v>3.08425940804537E-2</v>
      </c>
      <c r="Y11" s="14">
        <v>4.1409446912823299E-2</v>
      </c>
      <c r="Z11" s="14">
        <v>4.3626970205272501E-2</v>
      </c>
      <c r="AA11" s="14">
        <v>2.8644981795755999E-2</v>
      </c>
      <c r="AB11" s="14">
        <v>2.8747746644068099E-2</v>
      </c>
      <c r="AC11" s="14">
        <v>3.0526570012599698E-2</v>
      </c>
      <c r="AD11" s="14">
        <v>2.0066901533724101E-2</v>
      </c>
      <c r="AE11" s="14"/>
      <c r="AF11" s="14">
        <v>3.22576372988891E-2</v>
      </c>
      <c r="AG11" s="14">
        <v>4.00461129698702E-2</v>
      </c>
      <c r="AH11" s="14">
        <v>2.6510290544960499E-2</v>
      </c>
      <c r="AI11" s="14">
        <v>2.1066987105543E-2</v>
      </c>
      <c r="AJ11" s="14">
        <v>1.0420364046742899E-2</v>
      </c>
      <c r="AK11" s="14"/>
      <c r="AL11" s="14">
        <v>5.33083582293419E-2</v>
      </c>
      <c r="AM11" s="14">
        <v>4.5178775332228402E-2</v>
      </c>
      <c r="AN11" s="14">
        <v>4.6231705538498299E-2</v>
      </c>
      <c r="AO11" s="14">
        <v>2.8751254038829398E-2</v>
      </c>
      <c r="AP11" s="14">
        <v>4.2694291002800699E-2</v>
      </c>
      <c r="AQ11" s="14">
        <v>2.2196313590236601E-2</v>
      </c>
      <c r="AR11" s="14">
        <v>2.7567068331990501E-2</v>
      </c>
      <c r="AS11" s="14">
        <v>2.2602550602991101E-2</v>
      </c>
      <c r="AT11" s="14">
        <v>1.7669715115650901E-2</v>
      </c>
      <c r="AU11" s="14">
        <v>2.78218918987625E-2</v>
      </c>
      <c r="AV11" s="14">
        <v>3.66325555734415E-2</v>
      </c>
      <c r="AW11" s="14">
        <v>4.0839656320832501E-2</v>
      </c>
      <c r="AX11" s="14">
        <v>2.31698590867352E-2</v>
      </c>
      <c r="AY11" s="14">
        <v>2.5628511096059799E-2</v>
      </c>
      <c r="AZ11" s="14">
        <v>4.7658781544606503E-2</v>
      </c>
      <c r="BA11" s="14">
        <v>1.5821131803357098E-2</v>
      </c>
      <c r="BB11" s="14"/>
      <c r="BC11" s="14">
        <v>2.3273133183513501E-2</v>
      </c>
      <c r="BD11" s="14">
        <v>3.3775893635755297E-2</v>
      </c>
      <c r="BE11" s="14"/>
      <c r="BF11" s="14">
        <v>3.1353465909768598E-2</v>
      </c>
      <c r="BG11" s="14">
        <v>2.95040314813882E-2</v>
      </c>
      <c r="BH11" s="14">
        <v>2.7961714232335899E-2</v>
      </c>
      <c r="BI11" s="14">
        <v>3.6803060570804499E-2</v>
      </c>
      <c r="BJ11" s="14"/>
      <c r="BK11" s="14">
        <v>3.31679700373783E-2</v>
      </c>
      <c r="BL11" s="14">
        <v>2.2687766355155899E-2</v>
      </c>
      <c r="BM11" s="14">
        <v>3.1275006653787199E-2</v>
      </c>
      <c r="BN11" s="14">
        <v>3.3417893675565899E-2</v>
      </c>
      <c r="BO11" s="14"/>
      <c r="BP11" s="14">
        <v>1.7935555247823299E-2</v>
      </c>
      <c r="BQ11" s="14">
        <v>4.2799904523108598E-2</v>
      </c>
      <c r="BR11" s="14">
        <v>2.9290074855897501E-2</v>
      </c>
      <c r="BS11" s="14">
        <v>1.2865694662363E-2</v>
      </c>
      <c r="BT11" s="14">
        <v>5.11560288882279E-2</v>
      </c>
    </row>
    <row r="12" spans="2:72" x14ac:dyDescent="0.35">
      <c r="B12" s="15" t="s">
        <v>200</v>
      </c>
      <c r="C12" s="14">
        <v>4.8393558884774403E-2</v>
      </c>
      <c r="D12" s="14">
        <v>4.6181818449499402E-2</v>
      </c>
      <c r="E12" s="14">
        <v>5.0509601051415998E-2</v>
      </c>
      <c r="F12" s="14"/>
      <c r="G12" s="14">
        <v>6.0226007554253301E-2</v>
      </c>
      <c r="H12" s="14">
        <v>5.8549506401223098E-2</v>
      </c>
      <c r="I12" s="14">
        <v>5.2319178746458701E-2</v>
      </c>
      <c r="J12" s="14">
        <v>4.6212179013970803E-2</v>
      </c>
      <c r="K12" s="14">
        <v>4.5025589148902402E-2</v>
      </c>
      <c r="L12" s="14">
        <v>3.31254266358584E-2</v>
      </c>
      <c r="M12" s="14"/>
      <c r="N12" s="14">
        <v>4.6122910135885001E-2</v>
      </c>
      <c r="O12" s="14">
        <v>4.72549298635936E-2</v>
      </c>
      <c r="P12" s="14">
        <v>4.6703291681835297E-2</v>
      </c>
      <c r="Q12" s="14">
        <v>5.42707159378331E-2</v>
      </c>
      <c r="R12" s="14"/>
      <c r="S12" s="14">
        <v>6.2983210018521502E-2</v>
      </c>
      <c r="T12" s="14">
        <v>4.9354641255022001E-2</v>
      </c>
      <c r="U12" s="14">
        <v>3.8948156047355402E-2</v>
      </c>
      <c r="V12" s="14">
        <v>2.8545774814796102E-2</v>
      </c>
      <c r="W12" s="14">
        <v>5.7342095879576997E-2</v>
      </c>
      <c r="X12" s="14">
        <v>5.0475926498875098E-2</v>
      </c>
      <c r="Y12" s="14">
        <v>3.4789331595878097E-2</v>
      </c>
      <c r="Z12" s="14">
        <v>4.7637722950507999E-2</v>
      </c>
      <c r="AA12" s="14">
        <v>4.8211362313419097E-2</v>
      </c>
      <c r="AB12" s="14">
        <v>5.7067101586449502E-2</v>
      </c>
      <c r="AC12" s="14">
        <v>5.2878016142047901E-2</v>
      </c>
      <c r="AD12" s="14">
        <v>3.8230772118105202E-2</v>
      </c>
      <c r="AE12" s="14"/>
      <c r="AF12" s="14">
        <v>5.6217270132134303E-2</v>
      </c>
      <c r="AG12" s="14">
        <v>4.84960055886349E-2</v>
      </c>
      <c r="AH12" s="14">
        <v>4.7698090775756E-2</v>
      </c>
      <c r="AI12" s="14">
        <v>4.8181610251919998E-2</v>
      </c>
      <c r="AJ12" s="14">
        <v>7.2473367192991703E-2</v>
      </c>
      <c r="AK12" s="14"/>
      <c r="AL12" s="14">
        <v>6.2592018493032905E-2</v>
      </c>
      <c r="AM12" s="14">
        <v>6.4310550840772904E-2</v>
      </c>
      <c r="AN12" s="14">
        <v>5.6336089605262298E-2</v>
      </c>
      <c r="AO12" s="14">
        <v>2.8317587562209E-2</v>
      </c>
      <c r="AP12" s="14">
        <v>4.6069606071398601E-2</v>
      </c>
      <c r="AQ12" s="14">
        <v>4.5350959005398997E-2</v>
      </c>
      <c r="AR12" s="14">
        <v>4.5671863683045301E-2</v>
      </c>
      <c r="AS12" s="14">
        <v>3.8103725768789398E-2</v>
      </c>
      <c r="AT12" s="14">
        <v>4.5415134438694001E-2</v>
      </c>
      <c r="AU12" s="14">
        <v>3.8264030250939697E-2</v>
      </c>
      <c r="AV12" s="14">
        <v>4.88300681825211E-2</v>
      </c>
      <c r="AW12" s="14">
        <v>7.13191470838479E-2</v>
      </c>
      <c r="AX12" s="14">
        <v>7.6456610846233994E-2</v>
      </c>
      <c r="AY12" s="14">
        <v>5.8008631318640203E-2</v>
      </c>
      <c r="AZ12" s="14">
        <v>4.9593567180689101E-2</v>
      </c>
      <c r="BA12" s="14">
        <v>4.0047045361013098E-2</v>
      </c>
      <c r="BB12" s="14"/>
      <c r="BC12" s="14">
        <v>6.0061022895854903E-2</v>
      </c>
      <c r="BD12" s="14">
        <v>4.3280417906116503E-2</v>
      </c>
      <c r="BE12" s="14"/>
      <c r="BF12" s="14">
        <v>4.59077559020349E-2</v>
      </c>
      <c r="BG12" s="14">
        <v>3.9393046389413697E-2</v>
      </c>
      <c r="BH12" s="14">
        <v>6.0848589921775699E-2</v>
      </c>
      <c r="BI12" s="14">
        <v>5.2190515397793499E-2</v>
      </c>
      <c r="BJ12" s="14"/>
      <c r="BK12" s="14">
        <v>4.57338255484558E-2</v>
      </c>
      <c r="BL12" s="14">
        <v>3.5590488469188497E-2</v>
      </c>
      <c r="BM12" s="14">
        <v>5.0387181433207501E-2</v>
      </c>
      <c r="BN12" s="14">
        <v>5.8993236446072503E-2</v>
      </c>
      <c r="BO12" s="14"/>
      <c r="BP12" s="14">
        <v>5.1807811908352298E-2</v>
      </c>
      <c r="BQ12" s="14">
        <v>3.5223065774798001E-2</v>
      </c>
      <c r="BR12" s="14">
        <v>3.7843989567801099E-2</v>
      </c>
      <c r="BS12" s="14">
        <v>3.1563038145445602E-2</v>
      </c>
      <c r="BT12" s="14">
        <v>7.3360145365461399E-2</v>
      </c>
    </row>
    <row r="13" spans="2:72" x14ac:dyDescent="0.35">
      <c r="B13" s="15" t="s">
        <v>201</v>
      </c>
      <c r="C13" s="14">
        <v>0.20393499037902801</v>
      </c>
      <c r="D13" s="14">
        <v>0.20080705526107101</v>
      </c>
      <c r="E13" s="14">
        <v>0.20764109804026601</v>
      </c>
      <c r="F13" s="14"/>
      <c r="G13" s="14">
        <v>0.15798375642844101</v>
      </c>
      <c r="H13" s="14">
        <v>0.14650537425563301</v>
      </c>
      <c r="I13" s="14">
        <v>0.17342102994424699</v>
      </c>
      <c r="J13" s="14">
        <v>0.21473931695516699</v>
      </c>
      <c r="K13" s="14">
        <v>0.25283922757017802</v>
      </c>
      <c r="L13" s="14">
        <v>0.26438406371605</v>
      </c>
      <c r="M13" s="14"/>
      <c r="N13" s="14">
        <v>0.19094585661538799</v>
      </c>
      <c r="O13" s="14">
        <v>0.220444598897891</v>
      </c>
      <c r="P13" s="14">
        <v>0.19366050813748201</v>
      </c>
      <c r="Q13" s="14">
        <v>0.20965348229175301</v>
      </c>
      <c r="R13" s="14"/>
      <c r="S13" s="14">
        <v>0.155797540725259</v>
      </c>
      <c r="T13" s="14">
        <v>0.21111578671175399</v>
      </c>
      <c r="U13" s="14">
        <v>0.23316905287393</v>
      </c>
      <c r="V13" s="14">
        <v>0.22519005730622799</v>
      </c>
      <c r="W13" s="14">
        <v>0.19668198621844299</v>
      </c>
      <c r="X13" s="14">
        <v>0.19433933653173999</v>
      </c>
      <c r="Y13" s="14">
        <v>0.23073490167180399</v>
      </c>
      <c r="Z13" s="14">
        <v>0.22673312655879899</v>
      </c>
      <c r="AA13" s="14">
        <v>0.192605612334909</v>
      </c>
      <c r="AB13" s="14">
        <v>0.207818834156105</v>
      </c>
      <c r="AC13" s="14">
        <v>0.21564366473157301</v>
      </c>
      <c r="AD13" s="14">
        <v>0.20985067552030601</v>
      </c>
      <c r="AE13" s="14"/>
      <c r="AF13" s="14">
        <v>0.22520299350356601</v>
      </c>
      <c r="AG13" s="14">
        <v>0.20325859942521399</v>
      </c>
      <c r="AH13" s="14">
        <v>0.197946505976413</v>
      </c>
      <c r="AI13" s="14">
        <v>0.16005308984052699</v>
      </c>
      <c r="AJ13" s="14">
        <v>0.16583633324171801</v>
      </c>
      <c r="AK13" s="14"/>
      <c r="AL13" s="14">
        <v>0.18189748290146801</v>
      </c>
      <c r="AM13" s="14">
        <v>0.175527245179951</v>
      </c>
      <c r="AN13" s="14">
        <v>0.200797270445362</v>
      </c>
      <c r="AO13" s="14">
        <v>0.22269724909344801</v>
      </c>
      <c r="AP13" s="14">
        <v>0.20604262918879601</v>
      </c>
      <c r="AQ13" s="14">
        <v>0.22083976284439699</v>
      </c>
      <c r="AR13" s="14">
        <v>0.20157423618577999</v>
      </c>
      <c r="AS13" s="14">
        <v>0.24162557803606499</v>
      </c>
      <c r="AT13" s="14">
        <v>0.205095281427982</v>
      </c>
      <c r="AU13" s="14">
        <v>0.19378078296391801</v>
      </c>
      <c r="AV13" s="14">
        <v>0.22430614381039901</v>
      </c>
      <c r="AW13" s="14">
        <v>0.195759913184961</v>
      </c>
      <c r="AX13" s="14">
        <v>0.152549218796597</v>
      </c>
      <c r="AY13" s="14">
        <v>0.22222859123365801</v>
      </c>
      <c r="AZ13" s="14">
        <v>0.184647808561025</v>
      </c>
      <c r="BA13" s="14">
        <v>0.13994229848038001</v>
      </c>
      <c r="BB13" s="14"/>
      <c r="BC13" s="14">
        <v>0.16800176608086001</v>
      </c>
      <c r="BD13" s="14">
        <v>0.21968234057267599</v>
      </c>
      <c r="BE13" s="14"/>
      <c r="BF13" s="14">
        <v>0.21791829514477901</v>
      </c>
      <c r="BG13" s="14">
        <v>0.20735074117146701</v>
      </c>
      <c r="BH13" s="14">
        <v>0.189289889033322</v>
      </c>
      <c r="BI13" s="14">
        <v>0.194034923768862</v>
      </c>
      <c r="BJ13" s="14"/>
      <c r="BK13" s="14">
        <v>0.20489762151683999</v>
      </c>
      <c r="BL13" s="14">
        <v>0.20988441740928501</v>
      </c>
      <c r="BM13" s="14">
        <v>0.20640486813935799</v>
      </c>
      <c r="BN13" s="14">
        <v>0.19375723689489099</v>
      </c>
      <c r="BO13" s="14"/>
      <c r="BP13" s="14">
        <v>0.17487086636141999</v>
      </c>
      <c r="BQ13" s="14">
        <v>0.250984922367612</v>
      </c>
      <c r="BR13" s="14">
        <v>0.27159575618517501</v>
      </c>
      <c r="BS13" s="14">
        <v>0.16437178160353999</v>
      </c>
      <c r="BT13" s="14">
        <v>0.211288546576723</v>
      </c>
    </row>
    <row r="14" spans="2:72" x14ac:dyDescent="0.35">
      <c r="B14" s="15" t="s">
        <v>202</v>
      </c>
      <c r="C14" s="14">
        <v>0.35553656477760998</v>
      </c>
      <c r="D14" s="14">
        <v>0.33860928210959501</v>
      </c>
      <c r="E14" s="14">
        <v>0.371168853693229</v>
      </c>
      <c r="F14" s="14"/>
      <c r="G14" s="14">
        <v>0.34668217408265001</v>
      </c>
      <c r="H14" s="14">
        <v>0.36101846070878701</v>
      </c>
      <c r="I14" s="14">
        <v>0.36566746374554698</v>
      </c>
      <c r="J14" s="14">
        <v>0.34964908847167298</v>
      </c>
      <c r="K14" s="14">
        <v>0.34242153454007201</v>
      </c>
      <c r="L14" s="14">
        <v>0.362262455398981</v>
      </c>
      <c r="M14" s="14"/>
      <c r="N14" s="14">
        <v>0.36951573747043598</v>
      </c>
      <c r="O14" s="14">
        <v>0.35519162246290897</v>
      </c>
      <c r="P14" s="14">
        <v>0.35594005350464902</v>
      </c>
      <c r="Q14" s="14">
        <v>0.34035583533567099</v>
      </c>
      <c r="R14" s="14"/>
      <c r="S14" s="14">
        <v>0.33973850625822599</v>
      </c>
      <c r="T14" s="14">
        <v>0.372651119833872</v>
      </c>
      <c r="U14" s="14">
        <v>0.34997012283431</v>
      </c>
      <c r="V14" s="14">
        <v>0.36176261209493499</v>
      </c>
      <c r="W14" s="14">
        <v>0.311352214216642</v>
      </c>
      <c r="X14" s="14">
        <v>0.36134944413810399</v>
      </c>
      <c r="Y14" s="14">
        <v>0.34165972993625598</v>
      </c>
      <c r="Z14" s="14">
        <v>0.38517188540457198</v>
      </c>
      <c r="AA14" s="14">
        <v>0.38165678776503598</v>
      </c>
      <c r="AB14" s="14">
        <v>0.35780913565360301</v>
      </c>
      <c r="AC14" s="14">
        <v>0.33913249096377102</v>
      </c>
      <c r="AD14" s="14">
        <v>0.359099910057605</v>
      </c>
      <c r="AE14" s="14"/>
      <c r="AF14" s="14">
        <v>0.33943258771680002</v>
      </c>
      <c r="AG14" s="14">
        <v>0.3765403646621</v>
      </c>
      <c r="AH14" s="14">
        <v>0.36213163739729698</v>
      </c>
      <c r="AI14" s="14">
        <v>0.34522473041916202</v>
      </c>
      <c r="AJ14" s="14">
        <v>0.30108673783507001</v>
      </c>
      <c r="AK14" s="14"/>
      <c r="AL14" s="14">
        <v>0.25533996022588501</v>
      </c>
      <c r="AM14" s="14">
        <v>0.336791461064193</v>
      </c>
      <c r="AN14" s="14">
        <v>0.33123953393200001</v>
      </c>
      <c r="AO14" s="14">
        <v>0.37435557268713499</v>
      </c>
      <c r="AP14" s="14">
        <v>0.38733906695604597</v>
      </c>
      <c r="AQ14" s="14">
        <v>0.37146245338101402</v>
      </c>
      <c r="AR14" s="14">
        <v>0.36737000799693498</v>
      </c>
      <c r="AS14" s="14">
        <v>0.346622082746192</v>
      </c>
      <c r="AT14" s="14">
        <v>0.36986514353700001</v>
      </c>
      <c r="AU14" s="14">
        <v>0.371740584899313</v>
      </c>
      <c r="AV14" s="14">
        <v>0.336178528466682</v>
      </c>
      <c r="AW14" s="14">
        <v>0.35974923944404003</v>
      </c>
      <c r="AX14" s="14">
        <v>0.32021760999909998</v>
      </c>
      <c r="AY14" s="14">
        <v>0.35181944903658102</v>
      </c>
      <c r="AZ14" s="14">
        <v>0.37769233549374898</v>
      </c>
      <c r="BA14" s="14">
        <v>0.34650876149443</v>
      </c>
      <c r="BB14" s="14"/>
      <c r="BC14" s="14">
        <v>0.34505919372437199</v>
      </c>
      <c r="BD14" s="14">
        <v>0.36012816028028499</v>
      </c>
      <c r="BE14" s="14"/>
      <c r="BF14" s="14">
        <v>0.35315109219242702</v>
      </c>
      <c r="BG14" s="14">
        <v>0.36890709391366899</v>
      </c>
      <c r="BH14" s="14">
        <v>0.35459048719487202</v>
      </c>
      <c r="BI14" s="14">
        <v>0.32832108860654002</v>
      </c>
      <c r="BJ14" s="14"/>
      <c r="BK14" s="14">
        <v>0.35090776474833602</v>
      </c>
      <c r="BL14" s="14">
        <v>0.38334668491739099</v>
      </c>
      <c r="BM14" s="14">
        <v>0.36139934786938199</v>
      </c>
      <c r="BN14" s="14">
        <v>0.32706197634505602</v>
      </c>
      <c r="BO14" s="14"/>
      <c r="BP14" s="14">
        <v>0.385408488499145</v>
      </c>
      <c r="BQ14" s="14">
        <v>0.33227028529532499</v>
      </c>
      <c r="BR14" s="14">
        <v>0.35044837061220802</v>
      </c>
      <c r="BS14" s="14">
        <v>0.41277598857277498</v>
      </c>
      <c r="BT14" s="14">
        <v>0.29215974135452499</v>
      </c>
    </row>
    <row r="15" spans="2:72" x14ac:dyDescent="0.35">
      <c r="B15" s="15" t="s">
        <v>203</v>
      </c>
      <c r="C15" s="14">
        <v>1.08302056903641E-2</v>
      </c>
      <c r="D15" s="14">
        <v>1.47337665744881E-2</v>
      </c>
      <c r="E15" s="14">
        <v>7.0699513506125699E-3</v>
      </c>
      <c r="F15" s="14"/>
      <c r="G15" s="14">
        <v>3.2250224276579899E-2</v>
      </c>
      <c r="H15" s="14">
        <v>1.4772661152120401E-2</v>
      </c>
      <c r="I15" s="14">
        <v>1.25249784014041E-2</v>
      </c>
      <c r="J15" s="14">
        <v>4.9664849542792704E-3</v>
      </c>
      <c r="K15" s="14">
        <v>3.4200575512089602E-3</v>
      </c>
      <c r="L15" s="14">
        <v>1.7811395469862501E-3</v>
      </c>
      <c r="M15" s="14"/>
      <c r="N15" s="14">
        <v>6.0437109730094602E-3</v>
      </c>
      <c r="O15" s="14">
        <v>7.2252118310850199E-3</v>
      </c>
      <c r="P15" s="14">
        <v>1.8546251654911399E-2</v>
      </c>
      <c r="Q15" s="14">
        <v>1.31275292501881E-2</v>
      </c>
      <c r="R15" s="14"/>
      <c r="S15" s="14">
        <v>1.9305043770104599E-2</v>
      </c>
      <c r="T15" s="14">
        <v>6.35319311621155E-3</v>
      </c>
      <c r="U15" s="14">
        <v>9.50535579140422E-3</v>
      </c>
      <c r="V15" s="14">
        <v>7.4476731756076596E-3</v>
      </c>
      <c r="W15" s="14">
        <v>1.1570355788052201E-2</v>
      </c>
      <c r="X15" s="14">
        <v>1.6310697378475399E-2</v>
      </c>
      <c r="Y15" s="14">
        <v>8.1638930058761296E-3</v>
      </c>
      <c r="Z15" s="14">
        <v>1.09259283962986E-2</v>
      </c>
      <c r="AA15" s="14">
        <v>6.5621942651323296E-3</v>
      </c>
      <c r="AB15" s="14">
        <v>1.0286860517986499E-2</v>
      </c>
      <c r="AC15" s="14">
        <v>1.20656247458101E-2</v>
      </c>
      <c r="AD15" s="14">
        <v>8.3942288623094791E-3</v>
      </c>
      <c r="AE15" s="14"/>
      <c r="AF15" s="14">
        <v>8.7049314338121797E-3</v>
      </c>
      <c r="AG15" s="14">
        <v>1.2061383482378099E-2</v>
      </c>
      <c r="AH15" s="14">
        <v>1.05542432827282E-2</v>
      </c>
      <c r="AI15" s="14">
        <v>1.4914471789242901E-2</v>
      </c>
      <c r="AJ15" s="14">
        <v>1.40487808318519E-2</v>
      </c>
      <c r="AK15" s="14"/>
      <c r="AL15" s="14">
        <v>2.4237990310867801E-2</v>
      </c>
      <c r="AM15" s="14">
        <v>2.0159231483821601E-2</v>
      </c>
      <c r="AN15" s="14">
        <v>1.33713064158074E-2</v>
      </c>
      <c r="AO15" s="14">
        <v>1.3206543245077E-2</v>
      </c>
      <c r="AP15" s="14">
        <v>1.46056957137551E-2</v>
      </c>
      <c r="AQ15" s="14">
        <v>7.5377917282640197E-3</v>
      </c>
      <c r="AR15" s="14">
        <v>1.7444311350337999E-2</v>
      </c>
      <c r="AS15" s="14">
        <v>1.4742881242514E-2</v>
      </c>
      <c r="AT15" s="14">
        <v>1.23927987910091E-2</v>
      </c>
      <c r="AU15" s="14">
        <v>7.2698911693143001E-3</v>
      </c>
      <c r="AV15" s="14">
        <v>4.6936627233638501E-3</v>
      </c>
      <c r="AW15" s="14">
        <v>4.4604968171597804E-3</v>
      </c>
      <c r="AX15" s="14">
        <v>6.8425567184970401E-3</v>
      </c>
      <c r="AY15" s="14">
        <v>0</v>
      </c>
      <c r="AZ15" s="14">
        <v>1.9472983540270199E-2</v>
      </c>
      <c r="BA15" s="14">
        <v>5.7466246262233003E-3</v>
      </c>
      <c r="BB15" s="14"/>
      <c r="BC15" s="14">
        <v>1.6386242013962E-2</v>
      </c>
      <c r="BD15" s="14">
        <v>8.3953323555828394E-3</v>
      </c>
      <c r="BE15" s="14"/>
      <c r="BF15" s="14">
        <v>1.3316372523843199E-3</v>
      </c>
      <c r="BG15" s="14">
        <v>8.7506067292564098E-3</v>
      </c>
      <c r="BH15" s="14">
        <v>1.7500996740074E-2</v>
      </c>
      <c r="BI15" s="14">
        <v>2.3405802700298999E-2</v>
      </c>
      <c r="BJ15" s="14"/>
      <c r="BK15" s="14">
        <v>4.7220253497613496E-3</v>
      </c>
      <c r="BL15" s="14">
        <v>1.07556065987757E-2</v>
      </c>
      <c r="BM15" s="14">
        <v>1.32794436304339E-2</v>
      </c>
      <c r="BN15" s="14">
        <v>1.34659960383157E-2</v>
      </c>
      <c r="BO15" s="14"/>
      <c r="BP15" s="14">
        <v>1.63826309477339E-2</v>
      </c>
      <c r="BQ15" s="14">
        <v>9.3058936651119004E-3</v>
      </c>
      <c r="BR15" s="14">
        <v>1.2701731809894401E-3</v>
      </c>
      <c r="BS15" s="14">
        <v>1.60846725107694E-3</v>
      </c>
      <c r="BT15" s="14">
        <v>1.92702472877893E-2</v>
      </c>
    </row>
    <row r="16" spans="2:72" x14ac:dyDescent="0.35">
      <c r="B16" s="15" t="s">
        <v>204</v>
      </c>
      <c r="C16" s="14">
        <v>5.4582957256443701E-2</v>
      </c>
      <c r="D16" s="14">
        <v>5.4430752347411397E-2</v>
      </c>
      <c r="E16" s="14">
        <v>5.47348685815051E-2</v>
      </c>
      <c r="F16" s="14"/>
      <c r="G16" s="14">
        <v>1.5309079875224301E-2</v>
      </c>
      <c r="H16" s="14">
        <v>1.7758592978792901E-2</v>
      </c>
      <c r="I16" s="14">
        <v>5.1861706159425799E-2</v>
      </c>
      <c r="J16" s="14">
        <v>6.3846769022243094E-2</v>
      </c>
      <c r="K16" s="14">
        <v>8.4084073370773199E-2</v>
      </c>
      <c r="L16" s="14">
        <v>8.5470411392255405E-2</v>
      </c>
      <c r="M16" s="14"/>
      <c r="N16" s="14">
        <v>4.5473602529119403E-2</v>
      </c>
      <c r="O16" s="14">
        <v>6.6365972130505199E-2</v>
      </c>
      <c r="P16" s="14">
        <v>4.4820872992239698E-2</v>
      </c>
      <c r="Q16" s="14">
        <v>6.1107315696067997E-2</v>
      </c>
      <c r="R16" s="14"/>
      <c r="S16" s="14">
        <v>3.7708379958002997E-2</v>
      </c>
      <c r="T16" s="14">
        <v>5.68291707143872E-2</v>
      </c>
      <c r="U16" s="14">
        <v>5.8587639158086603E-2</v>
      </c>
      <c r="V16" s="14">
        <v>5.3743251725023901E-2</v>
      </c>
      <c r="W16" s="14">
        <v>6.8483516435608502E-2</v>
      </c>
      <c r="X16" s="14">
        <v>4.9185964527207401E-2</v>
      </c>
      <c r="Y16" s="14">
        <v>7.1211108637505405E-2</v>
      </c>
      <c r="Z16" s="14">
        <v>4.4365404356129998E-2</v>
      </c>
      <c r="AA16" s="14">
        <v>5.4026075813511598E-2</v>
      </c>
      <c r="AB16" s="14">
        <v>6.5648393779766695E-2</v>
      </c>
      <c r="AC16" s="14">
        <v>5.5949753329144397E-2</v>
      </c>
      <c r="AD16" s="14">
        <v>3.4994743502391901E-2</v>
      </c>
      <c r="AE16" s="14"/>
      <c r="AF16" s="14">
        <v>6.7768177581153402E-2</v>
      </c>
      <c r="AG16" s="14">
        <v>6.0686436609032099E-2</v>
      </c>
      <c r="AH16" s="14">
        <v>4.6505980495866399E-2</v>
      </c>
      <c r="AI16" s="14">
        <v>3.5654972784910997E-2</v>
      </c>
      <c r="AJ16" s="14">
        <v>1.83785901667089E-2</v>
      </c>
      <c r="AK16" s="14"/>
      <c r="AL16" s="14">
        <v>4.8801804885204803E-2</v>
      </c>
      <c r="AM16" s="14">
        <v>4.1357868795657698E-2</v>
      </c>
      <c r="AN16" s="14">
        <v>5.9703526616100497E-2</v>
      </c>
      <c r="AO16" s="14">
        <v>8.3945334910947397E-2</v>
      </c>
      <c r="AP16" s="14">
        <v>5.5944058732696797E-2</v>
      </c>
      <c r="AQ16" s="14">
        <v>4.9410977982653197E-2</v>
      </c>
      <c r="AR16" s="14">
        <v>4.7455777162699699E-2</v>
      </c>
      <c r="AS16" s="14">
        <v>4.42490461130415E-2</v>
      </c>
      <c r="AT16" s="14">
        <v>6.1392863553957802E-2</v>
      </c>
      <c r="AU16" s="14">
        <v>4.38517389198924E-2</v>
      </c>
      <c r="AV16" s="14">
        <v>6.8224342077205694E-2</v>
      </c>
      <c r="AW16" s="14">
        <v>6.5428201563506705E-2</v>
      </c>
      <c r="AX16" s="14">
        <v>5.5937313263646399E-2</v>
      </c>
      <c r="AY16" s="14">
        <v>4.7091145706281097E-2</v>
      </c>
      <c r="AZ16" s="14">
        <v>3.4504396216840698E-2</v>
      </c>
      <c r="BA16" s="14">
        <v>2.4004764556497901E-2</v>
      </c>
      <c r="BB16" s="14"/>
      <c r="BC16" s="14">
        <v>2.7671180708060399E-2</v>
      </c>
      <c r="BD16" s="14">
        <v>6.6376754721543293E-2</v>
      </c>
      <c r="BE16" s="14"/>
      <c r="BF16" s="14">
        <v>6.3899043319435203E-2</v>
      </c>
      <c r="BG16" s="14">
        <v>5.5259275373033899E-2</v>
      </c>
      <c r="BH16" s="14">
        <v>4.5345048233946202E-2</v>
      </c>
      <c r="BI16" s="14">
        <v>5.1055132847842299E-2</v>
      </c>
      <c r="BJ16" s="14"/>
      <c r="BK16" s="14">
        <v>6.3346746996890399E-2</v>
      </c>
      <c r="BL16" s="14">
        <v>5.0999816574987603E-2</v>
      </c>
      <c r="BM16" s="14">
        <v>4.4988606298723602E-2</v>
      </c>
      <c r="BN16" s="14">
        <v>6.3899242015555399E-2</v>
      </c>
      <c r="BO16" s="14"/>
      <c r="BP16" s="14">
        <v>1.1960221233954E-2</v>
      </c>
      <c r="BQ16" s="14">
        <v>9.0058298918674395E-2</v>
      </c>
      <c r="BR16" s="14">
        <v>9.7209283461810098E-2</v>
      </c>
      <c r="BS16" s="14">
        <v>3.1899010049907403E-2</v>
      </c>
      <c r="BT16" s="14">
        <v>7.4675714908127203E-2</v>
      </c>
    </row>
    <row r="17" spans="2:72" x14ac:dyDescent="0.35">
      <c r="B17" s="15" t="s">
        <v>205</v>
      </c>
      <c r="C17" s="20">
        <v>2.53060549804997E-2</v>
      </c>
      <c r="D17" s="20">
        <v>2.5060172359026401E-2</v>
      </c>
      <c r="E17" s="20">
        <v>2.56583743431304E-2</v>
      </c>
      <c r="F17" s="20"/>
      <c r="G17" s="20">
        <v>1.55708209004398E-2</v>
      </c>
      <c r="H17" s="20">
        <v>1.57377638131918E-2</v>
      </c>
      <c r="I17" s="20">
        <v>2.16861903365816E-2</v>
      </c>
      <c r="J17" s="20">
        <v>3.1277049394235999E-2</v>
      </c>
      <c r="K17" s="20">
        <v>3.5326053592138702E-2</v>
      </c>
      <c r="L17" s="20">
        <v>3.0922275278155401E-2</v>
      </c>
      <c r="M17" s="20"/>
      <c r="N17" s="20">
        <v>1.37840533265641E-2</v>
      </c>
      <c r="O17" s="20">
        <v>2.82306714476501E-2</v>
      </c>
      <c r="P17" s="20">
        <v>1.7149156910299501E-2</v>
      </c>
      <c r="Q17" s="20">
        <v>4.1217698536278102E-2</v>
      </c>
      <c r="R17" s="20"/>
      <c r="S17" s="20">
        <v>2.18039234429033E-2</v>
      </c>
      <c r="T17" s="20">
        <v>2.35875976810975E-2</v>
      </c>
      <c r="U17" s="20">
        <v>3.2229435963753397E-2</v>
      </c>
      <c r="V17" s="20">
        <v>1.6790841139909699E-2</v>
      </c>
      <c r="W17" s="20">
        <v>3.6624857007452501E-2</v>
      </c>
      <c r="X17" s="20">
        <v>2.5869884095138702E-2</v>
      </c>
      <c r="Y17" s="20">
        <v>3.1367620323570801E-2</v>
      </c>
      <c r="Z17" s="20">
        <v>1.26721660408998E-2</v>
      </c>
      <c r="AA17" s="20">
        <v>2.3202808372293899E-2</v>
      </c>
      <c r="AB17" s="20">
        <v>2.8166313864441399E-2</v>
      </c>
      <c r="AC17" s="20">
        <v>2.26363274843016E-2</v>
      </c>
      <c r="AD17" s="20">
        <v>3.2371606362010898E-2</v>
      </c>
      <c r="AE17" s="20"/>
      <c r="AF17" s="20">
        <v>3.6938435484120999E-2</v>
      </c>
      <c r="AG17" s="20">
        <v>2.3092161121643001E-2</v>
      </c>
      <c r="AH17" s="20">
        <v>2.0645994924416301E-2</v>
      </c>
      <c r="AI17" s="20">
        <v>1.08306012457824E-2</v>
      </c>
      <c r="AJ17" s="20">
        <v>0</v>
      </c>
      <c r="AK17" s="20"/>
      <c r="AL17" s="20">
        <v>8.7134566896267696E-2</v>
      </c>
      <c r="AM17" s="20">
        <v>7.2474316033911093E-2</v>
      </c>
      <c r="AN17" s="20">
        <v>3.1263474085017298E-2</v>
      </c>
      <c r="AO17" s="20">
        <v>2.7802987194586001E-2</v>
      </c>
      <c r="AP17" s="20">
        <v>2.42868926948764E-2</v>
      </c>
      <c r="AQ17" s="20">
        <v>2.7648051828406298E-2</v>
      </c>
      <c r="AR17" s="20">
        <v>1.4805202025938101E-2</v>
      </c>
      <c r="AS17" s="20">
        <v>1.7620619120292599E-2</v>
      </c>
      <c r="AT17" s="20">
        <v>1.5058023542143801E-2</v>
      </c>
      <c r="AU17" s="20">
        <v>2.5546430514566801E-2</v>
      </c>
      <c r="AV17" s="20">
        <v>2.3688324748188001E-2</v>
      </c>
      <c r="AW17" s="20">
        <v>1.24651388098392E-2</v>
      </c>
      <c r="AX17" s="20">
        <v>2.4170115509414E-2</v>
      </c>
      <c r="AY17" s="20">
        <v>1.08826128408999E-2</v>
      </c>
      <c r="AZ17" s="20">
        <v>1.4597111939379501E-2</v>
      </c>
      <c r="BA17" s="20">
        <v>1.38058580628434E-2</v>
      </c>
      <c r="BB17" s="20"/>
      <c r="BC17" s="20">
        <v>1.48655333847792E-2</v>
      </c>
      <c r="BD17" s="20">
        <v>2.98815016035998E-2</v>
      </c>
      <c r="BE17" s="20"/>
      <c r="BF17" s="20">
        <v>1.7541275143864599E-2</v>
      </c>
      <c r="BG17" s="20">
        <v>1.9777382325547301E-2</v>
      </c>
      <c r="BH17" s="20">
        <v>2.6126558694223902E-2</v>
      </c>
      <c r="BI17" s="20">
        <v>5.4522765461032199E-2</v>
      </c>
      <c r="BJ17" s="20"/>
      <c r="BK17" s="20">
        <v>1.9356187861547899E-2</v>
      </c>
      <c r="BL17" s="20">
        <v>1.53196677932691E-2</v>
      </c>
      <c r="BM17" s="20">
        <v>1.7666906712437199E-2</v>
      </c>
      <c r="BN17" s="20">
        <v>5.2757374140708399E-2</v>
      </c>
      <c r="BO17" s="20"/>
      <c r="BP17" s="20">
        <v>5.6448310755853898E-3</v>
      </c>
      <c r="BQ17" s="20">
        <v>3.19175009458572E-2</v>
      </c>
      <c r="BR17" s="20">
        <v>3.5540247090931197E-2</v>
      </c>
      <c r="BS17" s="20">
        <v>7.1078231036013802E-3</v>
      </c>
      <c r="BT17" s="20">
        <v>5.1452727660772697E-2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208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0.13900290570596699</v>
      </c>
      <c r="D9" s="14">
        <v>0.151307556696192</v>
      </c>
      <c r="E9" s="14">
        <v>0.12737293660080201</v>
      </c>
      <c r="F9" s="14"/>
      <c r="G9" s="14">
        <v>0.19544965866715899</v>
      </c>
      <c r="H9" s="14">
        <v>0.22485000436433</v>
      </c>
      <c r="I9" s="14">
        <v>0.184951473687303</v>
      </c>
      <c r="J9" s="14">
        <v>0.101838885814791</v>
      </c>
      <c r="K9" s="14">
        <v>7.3139540240064096E-2</v>
      </c>
      <c r="L9" s="14">
        <v>6.8676622271458501E-2</v>
      </c>
      <c r="M9" s="14"/>
      <c r="N9" s="14">
        <v>0.17410922229151499</v>
      </c>
      <c r="O9" s="14">
        <v>0.13282323327244999</v>
      </c>
      <c r="P9" s="14">
        <v>0.138741180159176</v>
      </c>
      <c r="Q9" s="14">
        <v>0.10890734615174801</v>
      </c>
      <c r="R9" s="14"/>
      <c r="S9" s="14">
        <v>0.203778652571625</v>
      </c>
      <c r="T9" s="14">
        <v>0.115954620596403</v>
      </c>
      <c r="U9" s="14">
        <v>0.10634029791664799</v>
      </c>
      <c r="V9" s="14">
        <v>0.13470087621740101</v>
      </c>
      <c r="W9" s="14">
        <v>0.131443845480335</v>
      </c>
      <c r="X9" s="14">
        <v>0.161464564147907</v>
      </c>
      <c r="Y9" s="14">
        <v>0.10909158903147501</v>
      </c>
      <c r="Z9" s="14">
        <v>0.14315457495216399</v>
      </c>
      <c r="AA9" s="14">
        <v>0.14844031046481501</v>
      </c>
      <c r="AB9" s="14">
        <v>0.113551026385078</v>
      </c>
      <c r="AC9" s="14">
        <v>0.109704378984206</v>
      </c>
      <c r="AD9" s="14">
        <v>0.15178656142958</v>
      </c>
      <c r="AE9" s="14"/>
      <c r="AF9" s="14">
        <v>9.6962229552376197E-2</v>
      </c>
      <c r="AG9" s="14">
        <v>0.118334862881496</v>
      </c>
      <c r="AH9" s="14">
        <v>0.17054731277483301</v>
      </c>
      <c r="AI9" s="14">
        <v>0.22057826213071599</v>
      </c>
      <c r="AJ9" s="14">
        <v>0.24087228757664</v>
      </c>
      <c r="AK9" s="14"/>
      <c r="AL9" s="14">
        <v>7.7562019722873493E-2</v>
      </c>
      <c r="AM9" s="14">
        <v>0.111194123575017</v>
      </c>
      <c r="AN9" s="14">
        <v>9.9211098546702403E-2</v>
      </c>
      <c r="AO9" s="14">
        <v>9.71344367766412E-2</v>
      </c>
      <c r="AP9" s="14">
        <v>0.1053120607399</v>
      </c>
      <c r="AQ9" s="14">
        <v>0.12032595185129499</v>
      </c>
      <c r="AR9" s="14">
        <v>0.13931811596897101</v>
      </c>
      <c r="AS9" s="14">
        <v>0.10530102386335501</v>
      </c>
      <c r="AT9" s="14">
        <v>0.11146799052602099</v>
      </c>
      <c r="AU9" s="14">
        <v>0.14034532578856801</v>
      </c>
      <c r="AV9" s="14">
        <v>0.152811133613281</v>
      </c>
      <c r="AW9" s="14">
        <v>0.19415372002831499</v>
      </c>
      <c r="AX9" s="14">
        <v>0.19522509381073899</v>
      </c>
      <c r="AY9" s="14">
        <v>0.16634108933417899</v>
      </c>
      <c r="AZ9" s="14">
        <v>0.20664801821145401</v>
      </c>
      <c r="BA9" s="14">
        <v>0.282343901514576</v>
      </c>
      <c r="BB9" s="14"/>
      <c r="BC9" s="14">
        <v>0.224536439931978</v>
      </c>
      <c r="BD9" s="14">
        <v>0.101518751610003</v>
      </c>
      <c r="BE9" s="14"/>
      <c r="BF9" s="14">
        <v>0.125958049300819</v>
      </c>
      <c r="BG9" s="14">
        <v>0.12504206855570801</v>
      </c>
      <c r="BH9" s="14">
        <v>0.170548549587972</v>
      </c>
      <c r="BI9" s="14">
        <v>0.14052023657635401</v>
      </c>
      <c r="BJ9" s="14"/>
      <c r="BK9" s="14">
        <v>0.142239543284919</v>
      </c>
      <c r="BL9" s="14">
        <v>0.13840712283690901</v>
      </c>
      <c r="BM9" s="14">
        <v>0.15244826566688799</v>
      </c>
      <c r="BN9" s="14">
        <v>0.114075660208569</v>
      </c>
      <c r="BO9" s="14"/>
      <c r="BP9" s="14">
        <v>0.19459581801928599</v>
      </c>
      <c r="BQ9" s="14">
        <v>8.39943939297082E-2</v>
      </c>
      <c r="BR9" s="14">
        <v>5.5965640824063703E-2</v>
      </c>
      <c r="BS9" s="14">
        <v>0.207966550099391</v>
      </c>
      <c r="BT9" s="14">
        <v>9.1841664707774107E-2</v>
      </c>
    </row>
    <row r="10" spans="2:72" x14ac:dyDescent="0.35">
      <c r="B10" s="15" t="s">
        <v>198</v>
      </c>
      <c r="C10" s="14">
        <v>9.2025656274837095E-2</v>
      </c>
      <c r="D10" s="14">
        <v>7.4319738393010898E-2</v>
      </c>
      <c r="E10" s="14">
        <v>0.108712025418796</v>
      </c>
      <c r="F10" s="14"/>
      <c r="G10" s="14">
        <v>0.121006591242336</v>
      </c>
      <c r="H10" s="14">
        <v>9.2459917247617304E-2</v>
      </c>
      <c r="I10" s="14">
        <v>9.6582854141242694E-2</v>
      </c>
      <c r="J10" s="14">
        <v>0.102341996900989</v>
      </c>
      <c r="K10" s="14">
        <v>8.8435079720866505E-2</v>
      </c>
      <c r="L10" s="14">
        <v>6.2798877500293004E-2</v>
      </c>
      <c r="M10" s="14"/>
      <c r="N10" s="14">
        <v>6.9760703123730602E-2</v>
      </c>
      <c r="O10" s="14">
        <v>8.8944465223138897E-2</v>
      </c>
      <c r="P10" s="14">
        <v>7.5355368185298505E-2</v>
      </c>
      <c r="Q10" s="14">
        <v>0.133367009575175</v>
      </c>
      <c r="R10" s="14"/>
      <c r="S10" s="14">
        <v>7.7466736017126406E-2</v>
      </c>
      <c r="T10" s="14">
        <v>9.7099460317488007E-2</v>
      </c>
      <c r="U10" s="14">
        <v>0.104503603060809</v>
      </c>
      <c r="V10" s="14">
        <v>7.6069662725691406E-2</v>
      </c>
      <c r="W10" s="14">
        <v>0.102592271151409</v>
      </c>
      <c r="X10" s="14">
        <v>0.10756621187877401</v>
      </c>
      <c r="Y10" s="14">
        <v>9.21054108231351E-2</v>
      </c>
      <c r="Z10" s="14">
        <v>0.100468616638272</v>
      </c>
      <c r="AA10" s="14">
        <v>8.6682795185863803E-2</v>
      </c>
      <c r="AB10" s="14">
        <v>9.2347862710211698E-2</v>
      </c>
      <c r="AC10" s="14">
        <v>8.2788737850164704E-2</v>
      </c>
      <c r="AD10" s="14">
        <v>0.10386303682900901</v>
      </c>
      <c r="AE10" s="14"/>
      <c r="AF10" s="14">
        <v>9.6233232945642594E-2</v>
      </c>
      <c r="AG10" s="14">
        <v>0.11378533636933701</v>
      </c>
      <c r="AH10" s="14">
        <v>8.7000825666674803E-2</v>
      </c>
      <c r="AI10" s="14">
        <v>7.11541742795226E-2</v>
      </c>
      <c r="AJ10" s="14">
        <v>6.7565419450263495E-2</v>
      </c>
      <c r="AK10" s="14"/>
      <c r="AL10" s="14">
        <v>0.24426244662355401</v>
      </c>
      <c r="AM10" s="14">
        <v>0.127685851091831</v>
      </c>
      <c r="AN10" s="14">
        <v>0.12871513516285199</v>
      </c>
      <c r="AO10" s="14">
        <v>0.13444205294536499</v>
      </c>
      <c r="AP10" s="14">
        <v>0.12828898534914501</v>
      </c>
      <c r="AQ10" s="14">
        <v>0.100380653076013</v>
      </c>
      <c r="AR10" s="14">
        <v>9.9484881151151394E-2</v>
      </c>
      <c r="AS10" s="14">
        <v>8.1125800236701504E-2</v>
      </c>
      <c r="AT10" s="14">
        <v>8.4568714263737396E-2</v>
      </c>
      <c r="AU10" s="14">
        <v>5.6202343782871499E-2</v>
      </c>
      <c r="AV10" s="14">
        <v>6.7650912622718606E-2</v>
      </c>
      <c r="AW10" s="14">
        <v>6.3799291954895407E-2</v>
      </c>
      <c r="AX10" s="14">
        <v>7.0413460785731297E-2</v>
      </c>
      <c r="AY10" s="14">
        <v>5.1368170885398398E-2</v>
      </c>
      <c r="AZ10" s="14">
        <v>4.07647816307889E-2</v>
      </c>
      <c r="BA10" s="14">
        <v>4.55409622815326E-2</v>
      </c>
      <c r="BB10" s="14"/>
      <c r="BC10" s="14">
        <v>8.07467835470419E-2</v>
      </c>
      <c r="BD10" s="14">
        <v>9.6968501290925199E-2</v>
      </c>
      <c r="BE10" s="14"/>
      <c r="BF10" s="14">
        <v>7.0555580096922504E-2</v>
      </c>
      <c r="BG10" s="14">
        <v>9.6416865156338405E-2</v>
      </c>
      <c r="BH10" s="14">
        <v>0.100775324889229</v>
      </c>
      <c r="BI10" s="14">
        <v>0.109675586241679</v>
      </c>
      <c r="BJ10" s="14"/>
      <c r="BK10" s="14">
        <v>7.3869635796797103E-2</v>
      </c>
      <c r="BL10" s="14">
        <v>8.7765371560713706E-2</v>
      </c>
      <c r="BM10" s="14">
        <v>9.5208963338638999E-2</v>
      </c>
      <c r="BN10" s="14">
        <v>0.110018442588371</v>
      </c>
      <c r="BO10" s="14"/>
      <c r="BP10" s="14">
        <v>9.7909063847266706E-2</v>
      </c>
      <c r="BQ10" s="14">
        <v>9.4629255471076201E-2</v>
      </c>
      <c r="BR10" s="14">
        <v>6.6911350294527799E-2</v>
      </c>
      <c r="BS10" s="14">
        <v>4.1296738204733202E-2</v>
      </c>
      <c r="BT10" s="14">
        <v>0.142549855861655</v>
      </c>
    </row>
    <row r="11" spans="2:72" x14ac:dyDescent="0.35">
      <c r="B11" s="15" t="s">
        <v>199</v>
      </c>
      <c r="C11" s="14">
        <v>3.67234442159503E-2</v>
      </c>
      <c r="D11" s="14">
        <v>4.2252268341598301E-2</v>
      </c>
      <c r="E11" s="14">
        <v>3.1004157570991699E-2</v>
      </c>
      <c r="F11" s="14"/>
      <c r="G11" s="14">
        <v>5.3102289803923897E-2</v>
      </c>
      <c r="H11" s="14">
        <v>3.46273736909447E-2</v>
      </c>
      <c r="I11" s="14">
        <v>2.12168291894239E-2</v>
      </c>
      <c r="J11" s="14">
        <v>4.6039026876612703E-2</v>
      </c>
      <c r="K11" s="14">
        <v>3.8852491403153999E-2</v>
      </c>
      <c r="L11" s="14">
        <v>3.1222070118910601E-2</v>
      </c>
      <c r="M11" s="14"/>
      <c r="N11" s="14">
        <v>2.97387425818063E-2</v>
      </c>
      <c r="O11" s="14">
        <v>3.2392668000362501E-2</v>
      </c>
      <c r="P11" s="14">
        <v>4.0625210569857399E-2</v>
      </c>
      <c r="Q11" s="14">
        <v>4.5910790108815998E-2</v>
      </c>
      <c r="R11" s="14"/>
      <c r="S11" s="14">
        <v>4.3567556177741003E-2</v>
      </c>
      <c r="T11" s="14">
        <v>3.6654795043175301E-2</v>
      </c>
      <c r="U11" s="14">
        <v>4.4739338399180303E-2</v>
      </c>
      <c r="V11" s="14">
        <v>4.2049805982139102E-2</v>
      </c>
      <c r="W11" s="14">
        <v>2.9449926359536301E-2</v>
      </c>
      <c r="X11" s="14">
        <v>3.3148421969691998E-2</v>
      </c>
      <c r="Y11" s="14">
        <v>3.1358821302818099E-2</v>
      </c>
      <c r="Z11" s="14">
        <v>3.9384216195155398E-2</v>
      </c>
      <c r="AA11" s="14">
        <v>3.42107585654607E-2</v>
      </c>
      <c r="AB11" s="14">
        <v>3.4172070573543899E-2</v>
      </c>
      <c r="AC11" s="14">
        <v>3.7845358812245898E-2</v>
      </c>
      <c r="AD11" s="14">
        <v>2.1115083722689901E-2</v>
      </c>
      <c r="AE11" s="14"/>
      <c r="AF11" s="14">
        <v>3.75729422006413E-2</v>
      </c>
      <c r="AG11" s="14">
        <v>4.3441516420869797E-2</v>
      </c>
      <c r="AH11" s="14">
        <v>3.6915455175151199E-2</v>
      </c>
      <c r="AI11" s="14">
        <v>2.6141524158606801E-2</v>
      </c>
      <c r="AJ11" s="14">
        <v>3.4440969798557999E-2</v>
      </c>
      <c r="AK11" s="14"/>
      <c r="AL11" s="14">
        <v>4.9808663160829297E-2</v>
      </c>
      <c r="AM11" s="14">
        <v>4.8472037451876199E-2</v>
      </c>
      <c r="AN11" s="14">
        <v>4.4291683529302697E-2</v>
      </c>
      <c r="AO11" s="14">
        <v>3.8320025105672499E-2</v>
      </c>
      <c r="AP11" s="14">
        <v>3.4380496905779899E-2</v>
      </c>
      <c r="AQ11" s="14">
        <v>4.8347914659645101E-2</v>
      </c>
      <c r="AR11" s="14">
        <v>2.7079908288839601E-2</v>
      </c>
      <c r="AS11" s="14">
        <v>3.2343972671315301E-2</v>
      </c>
      <c r="AT11" s="14">
        <v>2.77721873903937E-2</v>
      </c>
      <c r="AU11" s="14">
        <v>6.2010645348134302E-2</v>
      </c>
      <c r="AV11" s="14">
        <v>4.2371445226384502E-2</v>
      </c>
      <c r="AW11" s="14">
        <v>2.2192869794445399E-2</v>
      </c>
      <c r="AX11" s="14">
        <v>4.5165140050299701E-2</v>
      </c>
      <c r="AY11" s="14">
        <v>3.03731478801448E-2</v>
      </c>
      <c r="AZ11" s="14">
        <v>3.2288108759900298E-2</v>
      </c>
      <c r="BA11" s="14">
        <v>2.05284662074042E-2</v>
      </c>
      <c r="BB11" s="14"/>
      <c r="BC11" s="14">
        <v>2.7183468014600001E-2</v>
      </c>
      <c r="BD11" s="14">
        <v>4.0904236477595203E-2</v>
      </c>
      <c r="BE11" s="14"/>
      <c r="BF11" s="14">
        <v>3.7733076455909197E-2</v>
      </c>
      <c r="BG11" s="14">
        <v>3.3203140445438498E-2</v>
      </c>
      <c r="BH11" s="14">
        <v>3.7906752563424899E-2</v>
      </c>
      <c r="BI11" s="14">
        <v>4.1225520048845402E-2</v>
      </c>
      <c r="BJ11" s="14"/>
      <c r="BK11" s="14">
        <v>3.4376115203041402E-2</v>
      </c>
      <c r="BL11" s="14">
        <v>3.52772142973155E-2</v>
      </c>
      <c r="BM11" s="14">
        <v>3.5360365189519703E-2</v>
      </c>
      <c r="BN11" s="14">
        <v>4.2716613933436398E-2</v>
      </c>
      <c r="BO11" s="14"/>
      <c r="BP11" s="14">
        <v>2.9259705569358099E-2</v>
      </c>
      <c r="BQ11" s="14">
        <v>4.23748579902333E-2</v>
      </c>
      <c r="BR11" s="14">
        <v>3.13683457588863E-2</v>
      </c>
      <c r="BS11" s="14">
        <v>2.4340310571485099E-2</v>
      </c>
      <c r="BT11" s="14">
        <v>5.3416560224293197E-2</v>
      </c>
    </row>
    <row r="12" spans="2:72" x14ac:dyDescent="0.35">
      <c r="B12" s="15" t="s">
        <v>200</v>
      </c>
      <c r="C12" s="14">
        <v>5.9514270511713499E-2</v>
      </c>
      <c r="D12" s="14">
        <v>5.0547083975885303E-2</v>
      </c>
      <c r="E12" s="14">
        <v>6.82950372111676E-2</v>
      </c>
      <c r="F12" s="14"/>
      <c r="G12" s="14">
        <v>0.10675399647459299</v>
      </c>
      <c r="H12" s="14">
        <v>8.9806536716101101E-2</v>
      </c>
      <c r="I12" s="14">
        <v>7.15694601256711E-2</v>
      </c>
      <c r="J12" s="14">
        <v>4.5534745030915903E-2</v>
      </c>
      <c r="K12" s="14">
        <v>3.3703474460069202E-2</v>
      </c>
      <c r="L12" s="14">
        <v>2.2413382990989002E-2</v>
      </c>
      <c r="M12" s="14"/>
      <c r="N12" s="14">
        <v>5.95304632440408E-2</v>
      </c>
      <c r="O12" s="14">
        <v>4.9309942659168E-2</v>
      </c>
      <c r="P12" s="14">
        <v>6.6313468149357693E-2</v>
      </c>
      <c r="Q12" s="14">
        <v>6.4047057544785305E-2</v>
      </c>
      <c r="R12" s="14"/>
      <c r="S12" s="14">
        <v>8.0076376931422305E-2</v>
      </c>
      <c r="T12" s="14">
        <v>4.9251779015414103E-2</v>
      </c>
      <c r="U12" s="14">
        <v>5.3965826209913401E-2</v>
      </c>
      <c r="V12" s="14">
        <v>5.1695597104382297E-2</v>
      </c>
      <c r="W12" s="14">
        <v>5.4549795820346303E-2</v>
      </c>
      <c r="X12" s="14">
        <v>6.9442806730292697E-2</v>
      </c>
      <c r="Y12" s="14">
        <v>5.4198063184728203E-2</v>
      </c>
      <c r="Z12" s="14">
        <v>5.7984314703654401E-2</v>
      </c>
      <c r="AA12" s="14">
        <v>5.9318490481399297E-2</v>
      </c>
      <c r="AB12" s="14">
        <v>6.1858872613681698E-2</v>
      </c>
      <c r="AC12" s="14">
        <v>4.8437724853532801E-2</v>
      </c>
      <c r="AD12" s="14">
        <v>5.6441598757672101E-2</v>
      </c>
      <c r="AE12" s="14"/>
      <c r="AF12" s="14">
        <v>6.4116450690889601E-2</v>
      </c>
      <c r="AG12" s="14">
        <v>5.21665490450074E-2</v>
      </c>
      <c r="AH12" s="14">
        <v>6.4856302841685906E-2</v>
      </c>
      <c r="AI12" s="14">
        <v>6.6254801520733E-2</v>
      </c>
      <c r="AJ12" s="14">
        <v>3.6411415168015202E-2</v>
      </c>
      <c r="AK12" s="14"/>
      <c r="AL12" s="14">
        <v>0.110762868610136</v>
      </c>
      <c r="AM12" s="14">
        <v>0.12128388540000599</v>
      </c>
      <c r="AN12" s="14">
        <v>5.9600666546782199E-2</v>
      </c>
      <c r="AO12" s="14">
        <v>6.4664222970118104E-2</v>
      </c>
      <c r="AP12" s="14">
        <v>5.8610724445941703E-2</v>
      </c>
      <c r="AQ12" s="14">
        <v>4.7584360163721702E-2</v>
      </c>
      <c r="AR12" s="14">
        <v>5.5349286742396503E-2</v>
      </c>
      <c r="AS12" s="14">
        <v>4.3119326351156201E-2</v>
      </c>
      <c r="AT12" s="14">
        <v>4.7322823057739001E-2</v>
      </c>
      <c r="AU12" s="14">
        <v>6.2882422737205096E-2</v>
      </c>
      <c r="AV12" s="14">
        <v>6.7304927651120797E-2</v>
      </c>
      <c r="AW12" s="14">
        <v>4.3369589557535303E-2</v>
      </c>
      <c r="AX12" s="14">
        <v>6.1140643474161503E-2</v>
      </c>
      <c r="AY12" s="14">
        <v>7.3247634353007393E-2</v>
      </c>
      <c r="AZ12" s="14">
        <v>4.2162467079813498E-2</v>
      </c>
      <c r="BA12" s="14">
        <v>6.15086053145881E-2</v>
      </c>
      <c r="BB12" s="14"/>
      <c r="BC12" s="14">
        <v>6.7784234759312501E-2</v>
      </c>
      <c r="BD12" s="14">
        <v>5.5890047368940099E-2</v>
      </c>
      <c r="BE12" s="14"/>
      <c r="BF12" s="14">
        <v>4.0552943260542103E-2</v>
      </c>
      <c r="BG12" s="14">
        <v>5.6537434203727699E-2</v>
      </c>
      <c r="BH12" s="14">
        <v>7.2200902212564005E-2</v>
      </c>
      <c r="BI12" s="14">
        <v>8.2855589000198293E-2</v>
      </c>
      <c r="BJ12" s="14"/>
      <c r="BK12" s="14">
        <v>4.2256021740132099E-2</v>
      </c>
      <c r="BL12" s="14">
        <v>6.0295008062787599E-2</v>
      </c>
      <c r="BM12" s="14">
        <v>6.5112335308839406E-2</v>
      </c>
      <c r="BN12" s="14">
        <v>6.8269133865815998E-2</v>
      </c>
      <c r="BO12" s="14"/>
      <c r="BP12" s="14">
        <v>8.6885210089907197E-2</v>
      </c>
      <c r="BQ12" s="14">
        <v>5.2422901890169703E-2</v>
      </c>
      <c r="BR12" s="14">
        <v>1.98553089020196E-2</v>
      </c>
      <c r="BS12" s="14">
        <v>3.4312601845645399E-2</v>
      </c>
      <c r="BT12" s="14">
        <v>7.8991010878527404E-2</v>
      </c>
    </row>
    <row r="13" spans="2:72" x14ac:dyDescent="0.35">
      <c r="B13" s="15" t="s">
        <v>201</v>
      </c>
      <c r="C13" s="14">
        <v>0.250894332199744</v>
      </c>
      <c r="D13" s="14">
        <v>0.26005462601888202</v>
      </c>
      <c r="E13" s="14">
        <v>0.24230750172503701</v>
      </c>
      <c r="F13" s="14"/>
      <c r="G13" s="14">
        <v>0.20876229484893599</v>
      </c>
      <c r="H13" s="14">
        <v>0.17219502666308101</v>
      </c>
      <c r="I13" s="14">
        <v>0.21549764013824699</v>
      </c>
      <c r="J13" s="14">
        <v>0.275141066218274</v>
      </c>
      <c r="K13" s="14">
        <v>0.30585773347212097</v>
      </c>
      <c r="L13" s="14">
        <v>0.31512062420062198</v>
      </c>
      <c r="M13" s="14"/>
      <c r="N13" s="14">
        <v>0.24971013295008601</v>
      </c>
      <c r="O13" s="14">
        <v>0.28258694423395903</v>
      </c>
      <c r="P13" s="14">
        <v>0.24824063839687099</v>
      </c>
      <c r="Q13" s="14">
        <v>0.220439991666881</v>
      </c>
      <c r="R13" s="14"/>
      <c r="S13" s="14">
        <v>0.20040186717219</v>
      </c>
      <c r="T13" s="14">
        <v>0.25956820410259601</v>
      </c>
      <c r="U13" s="14">
        <v>0.257461159230431</v>
      </c>
      <c r="V13" s="14">
        <v>0.26810200624909297</v>
      </c>
      <c r="W13" s="14">
        <v>0.23662153804202199</v>
      </c>
      <c r="X13" s="14">
        <v>0.22919484867307</v>
      </c>
      <c r="Y13" s="14">
        <v>0.28815528833241399</v>
      </c>
      <c r="Z13" s="14">
        <v>0.234656607441877</v>
      </c>
      <c r="AA13" s="14">
        <v>0.25944494619356601</v>
      </c>
      <c r="AB13" s="14">
        <v>0.27354527450068999</v>
      </c>
      <c r="AC13" s="14">
        <v>0.25527343985929202</v>
      </c>
      <c r="AD13" s="14">
        <v>0.293929572825404</v>
      </c>
      <c r="AE13" s="14"/>
      <c r="AF13" s="14">
        <v>0.27029193070381902</v>
      </c>
      <c r="AG13" s="14">
        <v>0.24848538615247101</v>
      </c>
      <c r="AH13" s="14">
        <v>0.25374816460827798</v>
      </c>
      <c r="AI13" s="14">
        <v>0.2006582788213</v>
      </c>
      <c r="AJ13" s="14">
        <v>0.155966922422314</v>
      </c>
      <c r="AK13" s="14"/>
      <c r="AL13" s="14">
        <v>0.15780962002822399</v>
      </c>
      <c r="AM13" s="14">
        <v>0.152140965932346</v>
      </c>
      <c r="AN13" s="14">
        <v>0.23440786566753499</v>
      </c>
      <c r="AO13" s="14">
        <v>0.224406848752849</v>
      </c>
      <c r="AP13" s="14">
        <v>0.26236313755594798</v>
      </c>
      <c r="AQ13" s="14">
        <v>0.27182756488190901</v>
      </c>
      <c r="AR13" s="14">
        <v>0.238975132276358</v>
      </c>
      <c r="AS13" s="14">
        <v>0.29292050536403302</v>
      </c>
      <c r="AT13" s="14">
        <v>0.292677588202649</v>
      </c>
      <c r="AU13" s="14">
        <v>0.279828696561018</v>
      </c>
      <c r="AV13" s="14">
        <v>0.26725920032914202</v>
      </c>
      <c r="AW13" s="14">
        <v>0.26531296629342299</v>
      </c>
      <c r="AX13" s="14">
        <v>0.214759588522346</v>
      </c>
      <c r="AY13" s="14">
        <v>0.29658779428681398</v>
      </c>
      <c r="AZ13" s="14">
        <v>0.20092734981032701</v>
      </c>
      <c r="BA13" s="14">
        <v>0.20571591796664199</v>
      </c>
      <c r="BB13" s="14"/>
      <c r="BC13" s="14">
        <v>0.198679067580774</v>
      </c>
      <c r="BD13" s="14">
        <v>0.27377711195215299</v>
      </c>
      <c r="BE13" s="14"/>
      <c r="BF13" s="14">
        <v>0.29563529425804602</v>
      </c>
      <c r="BG13" s="14">
        <v>0.26775672123645899</v>
      </c>
      <c r="BH13" s="14">
        <v>0.21388078884678999</v>
      </c>
      <c r="BI13" s="14">
        <v>0.18461234346934999</v>
      </c>
      <c r="BJ13" s="14"/>
      <c r="BK13" s="14">
        <v>0.27535421739542998</v>
      </c>
      <c r="BL13" s="14">
        <v>0.262114115724907</v>
      </c>
      <c r="BM13" s="14">
        <v>0.24701654291276501</v>
      </c>
      <c r="BN13" s="14">
        <v>0.22127765046673001</v>
      </c>
      <c r="BO13" s="14"/>
      <c r="BP13" s="14">
        <v>0.22498567976973</v>
      </c>
      <c r="BQ13" s="14">
        <v>0.29130888639171398</v>
      </c>
      <c r="BR13" s="14">
        <v>0.32106956663199598</v>
      </c>
      <c r="BS13" s="14">
        <v>0.257365662292663</v>
      </c>
      <c r="BT13" s="14">
        <v>0.21545967123606899</v>
      </c>
    </row>
    <row r="14" spans="2:72" x14ac:dyDescent="0.35">
      <c r="B14" s="15" t="s">
        <v>202</v>
      </c>
      <c r="C14" s="14">
        <v>0.29675200724722001</v>
      </c>
      <c r="D14" s="14">
        <v>0.30847290071107503</v>
      </c>
      <c r="E14" s="14">
        <v>0.285160668835443</v>
      </c>
      <c r="F14" s="14"/>
      <c r="G14" s="14">
        <v>0.241809561660215</v>
      </c>
      <c r="H14" s="14">
        <v>0.30516611174614</v>
      </c>
      <c r="I14" s="14">
        <v>0.29792189124089702</v>
      </c>
      <c r="J14" s="14">
        <v>0.28864532244344199</v>
      </c>
      <c r="K14" s="14">
        <v>0.31027688068695503</v>
      </c>
      <c r="L14" s="14">
        <v>0.32285928214702803</v>
      </c>
      <c r="M14" s="14"/>
      <c r="N14" s="14">
        <v>0.32859052342488898</v>
      </c>
      <c r="O14" s="14">
        <v>0.274949512090504</v>
      </c>
      <c r="P14" s="14">
        <v>0.313467861435552</v>
      </c>
      <c r="Q14" s="14">
        <v>0.27087476348009798</v>
      </c>
      <c r="R14" s="14"/>
      <c r="S14" s="14">
        <v>0.30417829072674402</v>
      </c>
      <c r="T14" s="14">
        <v>0.314648117748625</v>
      </c>
      <c r="U14" s="14">
        <v>0.298050171656356</v>
      </c>
      <c r="V14" s="14">
        <v>0.31327837310793399</v>
      </c>
      <c r="W14" s="14">
        <v>0.29568139404508098</v>
      </c>
      <c r="X14" s="14">
        <v>0.26562514678946803</v>
      </c>
      <c r="Y14" s="14">
        <v>0.260137274588287</v>
      </c>
      <c r="Z14" s="14">
        <v>0.29037796251166997</v>
      </c>
      <c r="AA14" s="14">
        <v>0.29592377604726999</v>
      </c>
      <c r="AB14" s="14">
        <v>0.30774893197179098</v>
      </c>
      <c r="AC14" s="14">
        <v>0.313077583691803</v>
      </c>
      <c r="AD14" s="14">
        <v>0.27633789067792303</v>
      </c>
      <c r="AE14" s="14"/>
      <c r="AF14" s="14">
        <v>0.28030914609829499</v>
      </c>
      <c r="AG14" s="14">
        <v>0.29153237619973899</v>
      </c>
      <c r="AH14" s="14">
        <v>0.28111465239432498</v>
      </c>
      <c r="AI14" s="14">
        <v>0.31313769779010803</v>
      </c>
      <c r="AJ14" s="14">
        <v>0.42807978155191501</v>
      </c>
      <c r="AK14" s="14"/>
      <c r="AL14" s="14">
        <v>0.196492863261268</v>
      </c>
      <c r="AM14" s="14">
        <v>0.25016150143463101</v>
      </c>
      <c r="AN14" s="14">
        <v>0.28506031588630099</v>
      </c>
      <c r="AO14" s="14">
        <v>0.27394534921786801</v>
      </c>
      <c r="AP14" s="14">
        <v>0.273146363796272</v>
      </c>
      <c r="AQ14" s="14">
        <v>0.272147620122417</v>
      </c>
      <c r="AR14" s="14">
        <v>0.32936743530166701</v>
      </c>
      <c r="AS14" s="14">
        <v>0.30956618009213399</v>
      </c>
      <c r="AT14" s="14">
        <v>0.331443143328505</v>
      </c>
      <c r="AU14" s="14">
        <v>0.26478780670759999</v>
      </c>
      <c r="AV14" s="14">
        <v>0.29985449676370202</v>
      </c>
      <c r="AW14" s="14">
        <v>0.31898200360870499</v>
      </c>
      <c r="AX14" s="14">
        <v>0.32551057577591802</v>
      </c>
      <c r="AY14" s="14">
        <v>0.28804751165731501</v>
      </c>
      <c r="AZ14" s="14">
        <v>0.39506514400348702</v>
      </c>
      <c r="BA14" s="14">
        <v>0.34333603204706797</v>
      </c>
      <c r="BB14" s="14"/>
      <c r="BC14" s="14">
        <v>0.32957240728930998</v>
      </c>
      <c r="BD14" s="14">
        <v>0.28236881890125298</v>
      </c>
      <c r="BE14" s="14"/>
      <c r="BF14" s="14">
        <v>0.31899407573591898</v>
      </c>
      <c r="BG14" s="14">
        <v>0.293473467734577</v>
      </c>
      <c r="BH14" s="14">
        <v>0.28688807740581501</v>
      </c>
      <c r="BI14" s="14">
        <v>0.27679437881465002</v>
      </c>
      <c r="BJ14" s="14"/>
      <c r="BK14" s="14">
        <v>0.31394605075779097</v>
      </c>
      <c r="BL14" s="14">
        <v>0.30641922934349602</v>
      </c>
      <c r="BM14" s="14">
        <v>0.29259568195723601</v>
      </c>
      <c r="BN14" s="14">
        <v>0.27674023607709503</v>
      </c>
      <c r="BO14" s="14"/>
      <c r="BP14" s="14">
        <v>0.30156412343410299</v>
      </c>
      <c r="BQ14" s="14">
        <v>0.27352995600022401</v>
      </c>
      <c r="BR14" s="14">
        <v>0.31362165818676702</v>
      </c>
      <c r="BS14" s="14">
        <v>0.35682236856316901</v>
      </c>
      <c r="BT14" s="14">
        <v>0.24401574687132899</v>
      </c>
    </row>
    <row r="15" spans="2:72" x14ac:dyDescent="0.35">
      <c r="B15" s="15" t="s">
        <v>203</v>
      </c>
      <c r="C15" s="14">
        <v>1.37609863567702E-2</v>
      </c>
      <c r="D15" s="14">
        <v>1.64957374352982E-2</v>
      </c>
      <c r="E15" s="14">
        <v>1.11540614396214E-2</v>
      </c>
      <c r="F15" s="14"/>
      <c r="G15" s="14">
        <v>2.63900784248099E-2</v>
      </c>
      <c r="H15" s="14">
        <v>1.9045598602853799E-2</v>
      </c>
      <c r="I15" s="14">
        <v>1.41076995112873E-2</v>
      </c>
      <c r="J15" s="14">
        <v>1.47546075530493E-2</v>
      </c>
      <c r="K15" s="14">
        <v>6.0398147034340299E-3</v>
      </c>
      <c r="L15" s="14">
        <v>5.1850836036383303E-3</v>
      </c>
      <c r="M15" s="14"/>
      <c r="N15" s="14">
        <v>7.3235940081697098E-3</v>
      </c>
      <c r="O15" s="14">
        <v>1.2867001365156699E-2</v>
      </c>
      <c r="P15" s="14">
        <v>1.9488423207987E-2</v>
      </c>
      <c r="Q15" s="14">
        <v>1.68188010388069E-2</v>
      </c>
      <c r="R15" s="14"/>
      <c r="S15" s="14">
        <v>1.9105891195177201E-2</v>
      </c>
      <c r="T15" s="14">
        <v>1.0465200052553201E-2</v>
      </c>
      <c r="U15" s="14">
        <v>6.2024252776601103E-3</v>
      </c>
      <c r="V15" s="14">
        <v>1.02362710501689E-2</v>
      </c>
      <c r="W15" s="14">
        <v>1.96171701225905E-2</v>
      </c>
      <c r="X15" s="14">
        <v>1.9657585472795201E-2</v>
      </c>
      <c r="Y15" s="14">
        <v>1.5599481537948399E-2</v>
      </c>
      <c r="Z15" s="14">
        <v>1.93873544465069E-2</v>
      </c>
      <c r="AA15" s="14">
        <v>1.47137206142586E-2</v>
      </c>
      <c r="AB15" s="14">
        <v>2.96611632661216E-3</v>
      </c>
      <c r="AC15" s="14">
        <v>2.0153162061980801E-2</v>
      </c>
      <c r="AD15" s="14">
        <v>8.3191841430927792E-3</v>
      </c>
      <c r="AE15" s="14"/>
      <c r="AF15" s="14">
        <v>1.7016535609745E-2</v>
      </c>
      <c r="AG15" s="14">
        <v>1.3363136143089E-2</v>
      </c>
      <c r="AH15" s="14">
        <v>1.19212025629939E-2</v>
      </c>
      <c r="AI15" s="14">
        <v>1.53038792963035E-2</v>
      </c>
      <c r="AJ15" s="14">
        <v>0</v>
      </c>
      <c r="AK15" s="14"/>
      <c r="AL15" s="14">
        <v>1.48365410129457E-2</v>
      </c>
      <c r="AM15" s="14">
        <v>3.2172537615718401E-2</v>
      </c>
      <c r="AN15" s="14">
        <v>1.33532937115356E-2</v>
      </c>
      <c r="AO15" s="14">
        <v>1.54404349547607E-2</v>
      </c>
      <c r="AP15" s="14">
        <v>1.51062811327309E-2</v>
      </c>
      <c r="AQ15" s="14">
        <v>1.7540033515323999E-2</v>
      </c>
      <c r="AR15" s="14">
        <v>1.9422146123991998E-2</v>
      </c>
      <c r="AS15" s="14">
        <v>1.1271689949451E-2</v>
      </c>
      <c r="AT15" s="14">
        <v>1.13902690796749E-2</v>
      </c>
      <c r="AU15" s="14">
        <v>1.8609049990916799E-2</v>
      </c>
      <c r="AV15" s="14">
        <v>1.30697498801909E-2</v>
      </c>
      <c r="AW15" s="14">
        <v>6.2862455088807997E-3</v>
      </c>
      <c r="AX15" s="14">
        <v>1.4000673473204E-2</v>
      </c>
      <c r="AY15" s="14">
        <v>4.7360588852726404E-3</v>
      </c>
      <c r="AZ15" s="14">
        <v>5.5547229620042599E-3</v>
      </c>
      <c r="BA15" s="14">
        <v>2.06290957306135E-3</v>
      </c>
      <c r="BB15" s="14"/>
      <c r="BC15" s="14">
        <v>1.16787590935726E-2</v>
      </c>
      <c r="BD15" s="14">
        <v>1.46735001246484E-2</v>
      </c>
      <c r="BE15" s="14"/>
      <c r="BF15" s="14">
        <v>8.8848683700601307E-3</v>
      </c>
      <c r="BG15" s="14">
        <v>1.17640686877009E-2</v>
      </c>
      <c r="BH15" s="14">
        <v>1.6441503372334701E-2</v>
      </c>
      <c r="BI15" s="14">
        <v>2.4062402116829799E-2</v>
      </c>
      <c r="BJ15" s="14"/>
      <c r="BK15" s="14">
        <v>9.1637752805530399E-3</v>
      </c>
      <c r="BL15" s="14">
        <v>1.18864403715635E-2</v>
      </c>
      <c r="BM15" s="14">
        <v>1.5466503908989701E-2</v>
      </c>
      <c r="BN15" s="14">
        <v>1.7531335799013299E-2</v>
      </c>
      <c r="BO15" s="14"/>
      <c r="BP15" s="14">
        <v>1.8859050000031099E-2</v>
      </c>
      <c r="BQ15" s="14">
        <v>6.04409618889279E-3</v>
      </c>
      <c r="BR15" s="14">
        <v>4.6928978957532603E-3</v>
      </c>
      <c r="BS15" s="14">
        <v>5.6681722237012701E-3</v>
      </c>
      <c r="BT15" s="14">
        <v>2.5151787053212499E-2</v>
      </c>
    </row>
    <row r="16" spans="2:72" x14ac:dyDescent="0.35">
      <c r="B16" s="15" t="s">
        <v>204</v>
      </c>
      <c r="C16" s="14">
        <v>8.0721255022424401E-2</v>
      </c>
      <c r="D16" s="14">
        <v>7.0065322597241006E-2</v>
      </c>
      <c r="E16" s="14">
        <v>9.1232592041199295E-2</v>
      </c>
      <c r="F16" s="14"/>
      <c r="G16" s="14">
        <v>3.3431168336149703E-2</v>
      </c>
      <c r="H16" s="14">
        <v>4.0123117579637199E-2</v>
      </c>
      <c r="I16" s="14">
        <v>7.18680624088949E-2</v>
      </c>
      <c r="J16" s="14">
        <v>9.2131942612496298E-2</v>
      </c>
      <c r="K16" s="14">
        <v>0.111314254978492</v>
      </c>
      <c r="L16" s="14">
        <v>0.12250868289636099</v>
      </c>
      <c r="M16" s="14"/>
      <c r="N16" s="14">
        <v>6.4002212150928703E-2</v>
      </c>
      <c r="O16" s="14">
        <v>9.3931447035658505E-2</v>
      </c>
      <c r="P16" s="14">
        <v>7.2763353701244704E-2</v>
      </c>
      <c r="Q16" s="14">
        <v>9.1875991852073305E-2</v>
      </c>
      <c r="R16" s="14"/>
      <c r="S16" s="14">
        <v>5.43840128437756E-2</v>
      </c>
      <c r="T16" s="14">
        <v>8.7159536979274199E-2</v>
      </c>
      <c r="U16" s="14">
        <v>8.8334339765429704E-2</v>
      </c>
      <c r="V16" s="14">
        <v>7.8440818332707302E-2</v>
      </c>
      <c r="W16" s="14">
        <v>8.65785489271267E-2</v>
      </c>
      <c r="X16" s="14">
        <v>6.8380058485085701E-2</v>
      </c>
      <c r="Y16" s="14">
        <v>0.10418660502525399</v>
      </c>
      <c r="Z16" s="14">
        <v>0.104123414039877</v>
      </c>
      <c r="AA16" s="14">
        <v>8.12697810941308E-2</v>
      </c>
      <c r="AB16" s="14">
        <v>8.14878322183369E-2</v>
      </c>
      <c r="AC16" s="14">
        <v>9.8062137829637394E-2</v>
      </c>
      <c r="AD16" s="14">
        <v>5.85402102556783E-2</v>
      </c>
      <c r="AE16" s="14"/>
      <c r="AF16" s="14">
        <v>9.51361917676843E-2</v>
      </c>
      <c r="AG16" s="14">
        <v>8.9281044392564499E-2</v>
      </c>
      <c r="AH16" s="14">
        <v>6.9659691487302E-2</v>
      </c>
      <c r="AI16" s="14">
        <v>7.3012640421802305E-2</v>
      </c>
      <c r="AJ16" s="14">
        <v>1.6013828962473602E-2</v>
      </c>
      <c r="AK16" s="14"/>
      <c r="AL16" s="14">
        <v>3.8345409714621401E-2</v>
      </c>
      <c r="AM16" s="14">
        <v>9.2293753333764605E-2</v>
      </c>
      <c r="AN16" s="14">
        <v>0.102687714468989</v>
      </c>
      <c r="AO16" s="14">
        <v>0.10529397248392</v>
      </c>
      <c r="AP16" s="14">
        <v>8.0140305371842399E-2</v>
      </c>
      <c r="AQ16" s="14">
        <v>9.1911153819898006E-2</v>
      </c>
      <c r="AR16" s="14">
        <v>7.3755301938765894E-2</v>
      </c>
      <c r="AS16" s="14">
        <v>9.66210973270938E-2</v>
      </c>
      <c r="AT16" s="14">
        <v>6.0771528741414199E-2</v>
      </c>
      <c r="AU16" s="14">
        <v>9.2626607365885003E-2</v>
      </c>
      <c r="AV16" s="14">
        <v>6.9305939044380496E-2</v>
      </c>
      <c r="AW16" s="14">
        <v>7.1648705775558194E-2</v>
      </c>
      <c r="AX16" s="14">
        <v>6.08696354413924E-2</v>
      </c>
      <c r="AY16" s="14">
        <v>7.3251340756545796E-2</v>
      </c>
      <c r="AZ16" s="14">
        <v>6.1968262813969298E-2</v>
      </c>
      <c r="BA16" s="14">
        <v>3.2324710853218801E-2</v>
      </c>
      <c r="BB16" s="14"/>
      <c r="BC16" s="14">
        <v>4.4774542827033803E-2</v>
      </c>
      <c r="BD16" s="14">
        <v>9.6474516142383102E-2</v>
      </c>
      <c r="BE16" s="14"/>
      <c r="BF16" s="14">
        <v>7.90515332908312E-2</v>
      </c>
      <c r="BG16" s="14">
        <v>9.0426301264079204E-2</v>
      </c>
      <c r="BH16" s="14">
        <v>7.0071582017982997E-2</v>
      </c>
      <c r="BI16" s="14">
        <v>8.0491695462007101E-2</v>
      </c>
      <c r="BJ16" s="14"/>
      <c r="BK16" s="14">
        <v>8.8341232323708205E-2</v>
      </c>
      <c r="BL16" s="14">
        <v>7.6525275088352995E-2</v>
      </c>
      <c r="BM16" s="14">
        <v>7.2083194021474395E-2</v>
      </c>
      <c r="BN16" s="14">
        <v>9.0232683867343497E-2</v>
      </c>
      <c r="BO16" s="14"/>
      <c r="BP16" s="14">
        <v>3.7117514243791901E-2</v>
      </c>
      <c r="BQ16" s="14">
        <v>0.12053721445820501</v>
      </c>
      <c r="BR16" s="14">
        <v>0.12714715620453201</v>
      </c>
      <c r="BS16" s="14">
        <v>6.0391128747322297E-2</v>
      </c>
      <c r="BT16" s="14">
        <v>9.5328687361228306E-2</v>
      </c>
    </row>
    <row r="17" spans="2:72" x14ac:dyDescent="0.35">
      <c r="B17" s="15" t="s">
        <v>205</v>
      </c>
      <c r="C17" s="20">
        <v>3.0605142465374199E-2</v>
      </c>
      <c r="D17" s="20">
        <v>2.64847658308177E-2</v>
      </c>
      <c r="E17" s="20">
        <v>3.4761019156942401E-2</v>
      </c>
      <c r="F17" s="20"/>
      <c r="G17" s="20">
        <v>1.32943605418776E-2</v>
      </c>
      <c r="H17" s="20">
        <v>2.1726313389295801E-2</v>
      </c>
      <c r="I17" s="20">
        <v>2.6284089557033999E-2</v>
      </c>
      <c r="J17" s="20">
        <v>3.3572406549429702E-2</v>
      </c>
      <c r="K17" s="20">
        <v>3.2380730334844801E-2</v>
      </c>
      <c r="L17" s="20">
        <v>4.9215374270698997E-2</v>
      </c>
      <c r="M17" s="20"/>
      <c r="N17" s="20">
        <v>1.7234406224833701E-2</v>
      </c>
      <c r="O17" s="20">
        <v>3.2194786119602199E-2</v>
      </c>
      <c r="P17" s="20">
        <v>2.5004496194655099E-2</v>
      </c>
      <c r="Q17" s="20">
        <v>4.7758248581615897E-2</v>
      </c>
      <c r="R17" s="20"/>
      <c r="S17" s="20">
        <v>1.7040616364199099E-2</v>
      </c>
      <c r="T17" s="20">
        <v>2.9198286144471099E-2</v>
      </c>
      <c r="U17" s="20">
        <v>4.0402838483573102E-2</v>
      </c>
      <c r="V17" s="20">
        <v>2.5426589230483E-2</v>
      </c>
      <c r="W17" s="20">
        <v>4.3465510051553399E-2</v>
      </c>
      <c r="X17" s="20">
        <v>4.5520355852914397E-2</v>
      </c>
      <c r="Y17" s="20">
        <v>4.5167466173940803E-2</v>
      </c>
      <c r="Z17" s="20">
        <v>1.04629390708236E-2</v>
      </c>
      <c r="AA17" s="20">
        <v>1.9995421353235999E-2</v>
      </c>
      <c r="AB17" s="20">
        <v>3.2322012700054803E-2</v>
      </c>
      <c r="AC17" s="20">
        <v>3.4657476057137197E-2</v>
      </c>
      <c r="AD17" s="20">
        <v>2.9666861358951201E-2</v>
      </c>
      <c r="AE17" s="20"/>
      <c r="AF17" s="20">
        <v>4.2361340430906801E-2</v>
      </c>
      <c r="AG17" s="20">
        <v>2.9609792395426899E-2</v>
      </c>
      <c r="AH17" s="20">
        <v>2.4236392488755001E-2</v>
      </c>
      <c r="AI17" s="20">
        <v>1.3758741580908101E-2</v>
      </c>
      <c r="AJ17" s="20">
        <v>2.0649375069820401E-2</v>
      </c>
      <c r="AK17" s="20"/>
      <c r="AL17" s="20">
        <v>0.110119567865548</v>
      </c>
      <c r="AM17" s="20">
        <v>6.45953441648104E-2</v>
      </c>
      <c r="AN17" s="20">
        <v>3.2672226479999698E-2</v>
      </c>
      <c r="AO17" s="20">
        <v>4.63526567928048E-2</v>
      </c>
      <c r="AP17" s="20">
        <v>4.2651644702440199E-2</v>
      </c>
      <c r="AQ17" s="20">
        <v>2.99347479097768E-2</v>
      </c>
      <c r="AR17" s="20">
        <v>1.72477922078592E-2</v>
      </c>
      <c r="AS17" s="20">
        <v>2.77304041447601E-2</v>
      </c>
      <c r="AT17" s="20">
        <v>3.2585755409865899E-2</v>
      </c>
      <c r="AU17" s="20">
        <v>2.2707101717801999E-2</v>
      </c>
      <c r="AV17" s="20">
        <v>2.0372194869080099E-2</v>
      </c>
      <c r="AW17" s="20">
        <v>1.42546074782422E-2</v>
      </c>
      <c r="AX17" s="20">
        <v>1.2915188666209099E-2</v>
      </c>
      <c r="AY17" s="20">
        <v>1.60472519613232E-2</v>
      </c>
      <c r="AZ17" s="20">
        <v>1.4621144728255601E-2</v>
      </c>
      <c r="BA17" s="20">
        <v>6.6384942419099903E-3</v>
      </c>
      <c r="BB17" s="20"/>
      <c r="BC17" s="20">
        <v>1.5044296956377001E-2</v>
      </c>
      <c r="BD17" s="20">
        <v>3.7424516132098601E-2</v>
      </c>
      <c r="BE17" s="20"/>
      <c r="BF17" s="20">
        <v>2.2634579230951399E-2</v>
      </c>
      <c r="BG17" s="20">
        <v>2.53799327159706E-2</v>
      </c>
      <c r="BH17" s="20">
        <v>3.12865191038873E-2</v>
      </c>
      <c r="BI17" s="20">
        <v>5.9762248270085E-2</v>
      </c>
      <c r="BJ17" s="20"/>
      <c r="BK17" s="20">
        <v>2.0453408217629001E-2</v>
      </c>
      <c r="BL17" s="20">
        <v>2.1310222713954701E-2</v>
      </c>
      <c r="BM17" s="20">
        <v>2.4708147695648899E-2</v>
      </c>
      <c r="BN17" s="20">
        <v>5.9138243193626198E-2</v>
      </c>
      <c r="BO17" s="20"/>
      <c r="BP17" s="20">
        <v>8.8238350265263908E-3</v>
      </c>
      <c r="BQ17" s="20">
        <v>3.5158437679776701E-2</v>
      </c>
      <c r="BR17" s="20">
        <v>5.9368075301453702E-2</v>
      </c>
      <c r="BS17" s="20">
        <v>1.18364674518901E-2</v>
      </c>
      <c r="BT17" s="20">
        <v>5.3245015805911802E-2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209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0.11322380519441699</v>
      </c>
      <c r="D9" s="14">
        <v>0.13486511703321399</v>
      </c>
      <c r="E9" s="14">
        <v>9.2613263359991996E-2</v>
      </c>
      <c r="F9" s="14"/>
      <c r="G9" s="14">
        <v>0.12895143575556101</v>
      </c>
      <c r="H9" s="14">
        <v>0.190702838109538</v>
      </c>
      <c r="I9" s="14">
        <v>0.127169097207806</v>
      </c>
      <c r="J9" s="14">
        <v>8.1793389088369597E-2</v>
      </c>
      <c r="K9" s="14">
        <v>7.2504290242904099E-2</v>
      </c>
      <c r="L9" s="14">
        <v>8.1232168133968094E-2</v>
      </c>
      <c r="M9" s="14"/>
      <c r="N9" s="14">
        <v>0.17697356399447201</v>
      </c>
      <c r="O9" s="14">
        <v>9.2345138232418994E-2</v>
      </c>
      <c r="P9" s="14">
        <v>0.104149335709734</v>
      </c>
      <c r="Q9" s="14">
        <v>7.47988261140968E-2</v>
      </c>
      <c r="R9" s="14"/>
      <c r="S9" s="14">
        <v>0.17760626796057699</v>
      </c>
      <c r="T9" s="14">
        <v>9.2354773466384196E-2</v>
      </c>
      <c r="U9" s="14">
        <v>0.10425155791439999</v>
      </c>
      <c r="V9" s="14">
        <v>0.105748844226234</v>
      </c>
      <c r="W9" s="14">
        <v>0.109090317926964</v>
      </c>
      <c r="X9" s="14">
        <v>0.111149687934867</v>
      </c>
      <c r="Y9" s="14">
        <v>7.3732837605743604E-2</v>
      </c>
      <c r="Z9" s="14">
        <v>0.10299249671267</v>
      </c>
      <c r="AA9" s="14">
        <v>0.121715667585975</v>
      </c>
      <c r="AB9" s="14">
        <v>0.115245489638635</v>
      </c>
      <c r="AC9" s="14">
        <v>8.7011980249744394E-2</v>
      </c>
      <c r="AD9" s="14">
        <v>9.0885816826607096E-2</v>
      </c>
      <c r="AE9" s="14"/>
      <c r="AF9" s="14">
        <v>6.2540114018411599E-2</v>
      </c>
      <c r="AG9" s="14">
        <v>7.9919095104854995E-2</v>
      </c>
      <c r="AH9" s="14">
        <v>0.139005833480039</v>
      </c>
      <c r="AI9" s="14">
        <v>0.21384023278514</v>
      </c>
      <c r="AJ9" s="14">
        <v>0.308333113190495</v>
      </c>
      <c r="AK9" s="14"/>
      <c r="AL9" s="14">
        <v>6.1825784453872101E-2</v>
      </c>
      <c r="AM9" s="14">
        <v>5.52503429691392E-2</v>
      </c>
      <c r="AN9" s="14">
        <v>7.5124468456096605E-2</v>
      </c>
      <c r="AO9" s="14">
        <v>6.1101631112022103E-2</v>
      </c>
      <c r="AP9" s="14">
        <v>7.9012840788969793E-2</v>
      </c>
      <c r="AQ9" s="14">
        <v>0.103811051996204</v>
      </c>
      <c r="AR9" s="14">
        <v>0.11937576844030599</v>
      </c>
      <c r="AS9" s="14">
        <v>0.10442998770221799</v>
      </c>
      <c r="AT9" s="14">
        <v>0.102017186528412</v>
      </c>
      <c r="AU9" s="14">
        <v>0.112975955866123</v>
      </c>
      <c r="AV9" s="14">
        <v>0.120350701016341</v>
      </c>
      <c r="AW9" s="14">
        <v>0.121141971244841</v>
      </c>
      <c r="AX9" s="14">
        <v>0.17269534485350499</v>
      </c>
      <c r="AY9" s="14">
        <v>0.123345616163189</v>
      </c>
      <c r="AZ9" s="14">
        <v>0.18766494082104401</v>
      </c>
      <c r="BA9" s="14">
        <v>0.26620162736751102</v>
      </c>
      <c r="BB9" s="14"/>
      <c r="BC9" s="14">
        <v>0.17964302630798301</v>
      </c>
      <c r="BD9" s="14">
        <v>8.4116293834297903E-2</v>
      </c>
      <c r="BE9" s="14"/>
      <c r="BF9" s="14">
        <v>0.12816641465647999</v>
      </c>
      <c r="BG9" s="14">
        <v>9.7965994179366397E-2</v>
      </c>
      <c r="BH9" s="14">
        <v>0.117027752115919</v>
      </c>
      <c r="BI9" s="14">
        <v>0.11263824276086799</v>
      </c>
      <c r="BJ9" s="14"/>
      <c r="BK9" s="14">
        <v>0.13219699020739401</v>
      </c>
      <c r="BL9" s="14">
        <v>0.12364126992345301</v>
      </c>
      <c r="BM9" s="14">
        <v>0.122264901818675</v>
      </c>
      <c r="BN9" s="14">
        <v>6.9101891592612194E-2</v>
      </c>
      <c r="BO9" s="14"/>
      <c r="BP9" s="14">
        <v>0.16308256929478199</v>
      </c>
      <c r="BQ9" s="14">
        <v>5.41306197194939E-2</v>
      </c>
      <c r="BR9" s="14">
        <v>6.6110296750370307E-2</v>
      </c>
      <c r="BS9" s="14">
        <v>0.18064133077569999</v>
      </c>
      <c r="BT9" s="14">
        <v>6.11461012823208E-2</v>
      </c>
    </row>
    <row r="10" spans="2:72" x14ac:dyDescent="0.35">
      <c r="B10" s="15" t="s">
        <v>198</v>
      </c>
      <c r="C10" s="14">
        <v>0.44059591216417898</v>
      </c>
      <c r="D10" s="14">
        <v>0.37460178373089198</v>
      </c>
      <c r="E10" s="14">
        <v>0.50371316168415403</v>
      </c>
      <c r="F10" s="14"/>
      <c r="G10" s="14">
        <v>0.41674893659434598</v>
      </c>
      <c r="H10" s="14">
        <v>0.3398980885647</v>
      </c>
      <c r="I10" s="14">
        <v>0.44001563661945298</v>
      </c>
      <c r="J10" s="14">
        <v>0.51958681611231805</v>
      </c>
      <c r="K10" s="14">
        <v>0.49614551391467498</v>
      </c>
      <c r="L10" s="14">
        <v>0.43742687367667199</v>
      </c>
      <c r="M10" s="14"/>
      <c r="N10" s="14">
        <v>0.37326921796217799</v>
      </c>
      <c r="O10" s="14">
        <v>0.484783969970353</v>
      </c>
      <c r="P10" s="14">
        <v>0.42135722007866699</v>
      </c>
      <c r="Q10" s="14">
        <v>0.48367414798188502</v>
      </c>
      <c r="R10" s="14"/>
      <c r="S10" s="14">
        <v>0.31400265367743702</v>
      </c>
      <c r="T10" s="14">
        <v>0.47040103946752598</v>
      </c>
      <c r="U10" s="14">
        <v>0.46859222458471</v>
      </c>
      <c r="V10" s="14">
        <v>0.46278091040592301</v>
      </c>
      <c r="W10" s="14">
        <v>0.46094479976618902</v>
      </c>
      <c r="X10" s="14">
        <v>0.428641744121321</v>
      </c>
      <c r="Y10" s="14">
        <v>0.497739997062281</v>
      </c>
      <c r="Z10" s="14">
        <v>0.43769139654118799</v>
      </c>
      <c r="AA10" s="14">
        <v>0.45646940802809699</v>
      </c>
      <c r="AB10" s="14">
        <v>0.44205490043837697</v>
      </c>
      <c r="AC10" s="14">
        <v>0.48001712721552903</v>
      </c>
      <c r="AD10" s="14">
        <v>0.47260628639857999</v>
      </c>
      <c r="AE10" s="14"/>
      <c r="AF10" s="14">
        <v>0.49462914542630199</v>
      </c>
      <c r="AG10" s="14">
        <v>0.50022742314148405</v>
      </c>
      <c r="AH10" s="14">
        <v>0.42838259086411801</v>
      </c>
      <c r="AI10" s="14">
        <v>0.31553455328177998</v>
      </c>
      <c r="AJ10" s="14">
        <v>0.208324218069874</v>
      </c>
      <c r="AK10" s="14"/>
      <c r="AL10" s="14">
        <v>0.54053325252464202</v>
      </c>
      <c r="AM10" s="14">
        <v>0.42849215639900201</v>
      </c>
      <c r="AN10" s="14">
        <v>0.49074485293887898</v>
      </c>
      <c r="AO10" s="14">
        <v>0.46064627223201599</v>
      </c>
      <c r="AP10" s="14">
        <v>0.47226622754469499</v>
      </c>
      <c r="AQ10" s="14">
        <v>0.47328909907950401</v>
      </c>
      <c r="AR10" s="14">
        <v>0.420699077792212</v>
      </c>
      <c r="AS10" s="14">
        <v>0.45590956174354902</v>
      </c>
      <c r="AT10" s="14">
        <v>0.45279802377898398</v>
      </c>
      <c r="AU10" s="14">
        <v>0.44799014563977202</v>
      </c>
      <c r="AV10" s="14">
        <v>0.46826407287765298</v>
      </c>
      <c r="AW10" s="14">
        <v>0.419661840142104</v>
      </c>
      <c r="AX10" s="14">
        <v>0.407200710952898</v>
      </c>
      <c r="AY10" s="14">
        <v>0.41799338127748997</v>
      </c>
      <c r="AZ10" s="14">
        <v>0.31838514289384501</v>
      </c>
      <c r="BA10" s="14">
        <v>0.26277790481317098</v>
      </c>
      <c r="BB10" s="14"/>
      <c r="BC10" s="14">
        <v>0.36386410511747602</v>
      </c>
      <c r="BD10" s="14">
        <v>0.47422280371527897</v>
      </c>
      <c r="BE10" s="14"/>
      <c r="BF10" s="14">
        <v>0.45017419611290099</v>
      </c>
      <c r="BG10" s="14">
        <v>0.467802563572082</v>
      </c>
      <c r="BH10" s="14">
        <v>0.42527515173730801</v>
      </c>
      <c r="BI10" s="14">
        <v>0.38062634177117999</v>
      </c>
      <c r="BJ10" s="14"/>
      <c r="BK10" s="14">
        <v>0.44158670817971502</v>
      </c>
      <c r="BL10" s="14">
        <v>0.436225525840094</v>
      </c>
      <c r="BM10" s="14">
        <v>0.43714948772538897</v>
      </c>
      <c r="BN10" s="14">
        <v>0.44891091707804198</v>
      </c>
      <c r="BO10" s="14"/>
      <c r="BP10" s="14">
        <v>0.41371746753613597</v>
      </c>
      <c r="BQ10" s="14">
        <v>0.54217389319286802</v>
      </c>
      <c r="BR10" s="14">
        <v>0.469578322195916</v>
      </c>
      <c r="BS10" s="14">
        <v>0.35073719716162299</v>
      </c>
      <c r="BT10" s="14">
        <v>0.47462398271651102</v>
      </c>
    </row>
    <row r="11" spans="2:72" x14ac:dyDescent="0.35">
      <c r="B11" s="15" t="s">
        <v>199</v>
      </c>
      <c r="C11" s="14">
        <v>1.6887554097514398E-2</v>
      </c>
      <c r="D11" s="14">
        <v>2.2031675657543801E-2</v>
      </c>
      <c r="E11" s="14">
        <v>1.1943902603197399E-2</v>
      </c>
      <c r="F11" s="14"/>
      <c r="G11" s="14">
        <v>3.2257482185913199E-2</v>
      </c>
      <c r="H11" s="14">
        <v>2.9710789864213199E-2</v>
      </c>
      <c r="I11" s="14">
        <v>1.32862523781807E-2</v>
      </c>
      <c r="J11" s="14">
        <v>1.7542431054602702E-2</v>
      </c>
      <c r="K11" s="14">
        <v>8.7615980090548305E-3</v>
      </c>
      <c r="L11" s="14">
        <v>4.12595382553197E-3</v>
      </c>
      <c r="M11" s="14"/>
      <c r="N11" s="14">
        <v>1.1476639237963399E-2</v>
      </c>
      <c r="O11" s="14">
        <v>1.34795981667907E-2</v>
      </c>
      <c r="P11" s="14">
        <v>2.0321774459985401E-2</v>
      </c>
      <c r="Q11" s="14">
        <v>2.35181166515901E-2</v>
      </c>
      <c r="R11" s="14"/>
      <c r="S11" s="14">
        <v>1.8897897154660899E-2</v>
      </c>
      <c r="T11" s="14">
        <v>1.77548970534381E-2</v>
      </c>
      <c r="U11" s="14">
        <v>8.9288558332244108E-3</v>
      </c>
      <c r="V11" s="14">
        <v>2.2720878433543701E-2</v>
      </c>
      <c r="W11" s="14">
        <v>2.3729875792062899E-2</v>
      </c>
      <c r="X11" s="14">
        <v>1.4798106577433299E-2</v>
      </c>
      <c r="Y11" s="14">
        <v>1.5698734665391002E-2</v>
      </c>
      <c r="Z11" s="14">
        <v>1.17496199968088E-2</v>
      </c>
      <c r="AA11" s="14">
        <v>1.6792649465594198E-2</v>
      </c>
      <c r="AB11" s="14">
        <v>1.45977347410277E-2</v>
      </c>
      <c r="AC11" s="14">
        <v>1.3341624951224601E-2</v>
      </c>
      <c r="AD11" s="14">
        <v>2.09580953481865E-2</v>
      </c>
      <c r="AE11" s="14"/>
      <c r="AF11" s="14">
        <v>1.83640125953063E-2</v>
      </c>
      <c r="AG11" s="14">
        <v>2.0617012737655999E-2</v>
      </c>
      <c r="AH11" s="14">
        <v>1.30142777750544E-2</v>
      </c>
      <c r="AI11" s="14">
        <v>1.4775552563444099E-2</v>
      </c>
      <c r="AJ11" s="14">
        <v>1.32770863324898E-2</v>
      </c>
      <c r="AK11" s="14"/>
      <c r="AL11" s="14">
        <v>2.59167736694009E-2</v>
      </c>
      <c r="AM11" s="14">
        <v>2.9229094288668E-2</v>
      </c>
      <c r="AN11" s="14">
        <v>2.2671143694347001E-2</v>
      </c>
      <c r="AO11" s="14">
        <v>1.54759689767963E-2</v>
      </c>
      <c r="AP11" s="14">
        <v>2.1606269319353E-2</v>
      </c>
      <c r="AQ11" s="14">
        <v>2.5651127480747299E-2</v>
      </c>
      <c r="AR11" s="14">
        <v>1.0755730212325501E-2</v>
      </c>
      <c r="AS11" s="14">
        <v>1.5050765389196301E-2</v>
      </c>
      <c r="AT11" s="14">
        <v>1.22346812772398E-2</v>
      </c>
      <c r="AU11" s="14">
        <v>1.42384486566731E-2</v>
      </c>
      <c r="AV11" s="14">
        <v>2.0172108989215301E-2</v>
      </c>
      <c r="AW11" s="14">
        <v>1.67863879056874E-2</v>
      </c>
      <c r="AX11" s="14">
        <v>3.2040884155958701E-3</v>
      </c>
      <c r="AY11" s="14">
        <v>1.52871036733669E-2</v>
      </c>
      <c r="AZ11" s="14">
        <v>3.3329362606748299E-2</v>
      </c>
      <c r="BA11" s="14">
        <v>7.56474242400932E-3</v>
      </c>
      <c r="BB11" s="14"/>
      <c r="BC11" s="14">
        <v>2.02838322681832E-2</v>
      </c>
      <c r="BD11" s="14">
        <v>1.53991716115794E-2</v>
      </c>
      <c r="BE11" s="14"/>
      <c r="BF11" s="14">
        <v>1.09838946371387E-2</v>
      </c>
      <c r="BG11" s="14">
        <v>1.35068631033195E-2</v>
      </c>
      <c r="BH11" s="14">
        <v>2.5110568193028902E-2</v>
      </c>
      <c r="BI11" s="14">
        <v>2.2002350726920201E-2</v>
      </c>
      <c r="BJ11" s="14"/>
      <c r="BK11" s="14">
        <v>1.6096665053043399E-2</v>
      </c>
      <c r="BL11" s="14">
        <v>1.0632136704075E-2</v>
      </c>
      <c r="BM11" s="14">
        <v>1.7692208415652499E-2</v>
      </c>
      <c r="BN11" s="14">
        <v>2.1795868204726999E-2</v>
      </c>
      <c r="BO11" s="14"/>
      <c r="BP11" s="14">
        <v>1.3602885314861901E-2</v>
      </c>
      <c r="BQ11" s="14">
        <v>1.27138660272588E-2</v>
      </c>
      <c r="BR11" s="14">
        <v>4.8450459930331497E-3</v>
      </c>
      <c r="BS11" s="14">
        <v>1.12296744550571E-2</v>
      </c>
      <c r="BT11" s="14">
        <v>3.22576456327964E-2</v>
      </c>
    </row>
    <row r="12" spans="2:72" x14ac:dyDescent="0.35">
      <c r="B12" s="15" t="s">
        <v>200</v>
      </c>
      <c r="C12" s="14">
        <v>0.121279564783235</v>
      </c>
      <c r="D12" s="14">
        <v>0.10353677935453</v>
      </c>
      <c r="E12" s="14">
        <v>0.13840664792555199</v>
      </c>
      <c r="F12" s="14"/>
      <c r="G12" s="14">
        <v>0.15097931328682099</v>
      </c>
      <c r="H12" s="14">
        <v>0.12761407062407201</v>
      </c>
      <c r="I12" s="14">
        <v>0.12494249709338801</v>
      </c>
      <c r="J12" s="14">
        <v>0.12117127815999899</v>
      </c>
      <c r="K12" s="14">
        <v>0.122936131457898</v>
      </c>
      <c r="L12" s="14">
        <v>9.2447023735308304E-2</v>
      </c>
      <c r="M12" s="14"/>
      <c r="N12" s="14">
        <v>9.9670500721988603E-2</v>
      </c>
      <c r="O12" s="14">
        <v>0.10911008712075899</v>
      </c>
      <c r="P12" s="14">
        <v>0.13819917646781901</v>
      </c>
      <c r="Q12" s="14">
        <v>0.14324743107011301</v>
      </c>
      <c r="R12" s="14"/>
      <c r="S12" s="14">
        <v>0.11645069944954201</v>
      </c>
      <c r="T12" s="14">
        <v>0.10789100827012001</v>
      </c>
      <c r="U12" s="14">
        <v>0.138568260448167</v>
      </c>
      <c r="V12" s="14">
        <v>0.104247375705366</v>
      </c>
      <c r="W12" s="14">
        <v>0.120801710876729</v>
      </c>
      <c r="X12" s="14">
        <v>0.159374110418596</v>
      </c>
      <c r="Y12" s="14">
        <v>0.125624825053265</v>
      </c>
      <c r="Z12" s="14">
        <v>0.13196861036924101</v>
      </c>
      <c r="AA12" s="14">
        <v>0.106097632947861</v>
      </c>
      <c r="AB12" s="14">
        <v>0.13009654084198</v>
      </c>
      <c r="AC12" s="14">
        <v>0.10156063479281401</v>
      </c>
      <c r="AD12" s="14">
        <v>0.12986148780158599</v>
      </c>
      <c r="AE12" s="14"/>
      <c r="AF12" s="14">
        <v>0.13679748101792799</v>
      </c>
      <c r="AG12" s="14">
        <v>0.13144953117694799</v>
      </c>
      <c r="AH12" s="14">
        <v>0.10819544353121401</v>
      </c>
      <c r="AI12" s="14">
        <v>0.101204718291658</v>
      </c>
      <c r="AJ12" s="14">
        <v>0.110074417870754</v>
      </c>
      <c r="AK12" s="14"/>
      <c r="AL12" s="14">
        <v>0.112765281754915</v>
      </c>
      <c r="AM12" s="14">
        <v>0.16621458735462299</v>
      </c>
      <c r="AN12" s="14">
        <v>0.13985315211389199</v>
      </c>
      <c r="AO12" s="14">
        <v>0.12515051142004499</v>
      </c>
      <c r="AP12" s="14">
        <v>0.13725740421427601</v>
      </c>
      <c r="AQ12" s="14">
        <v>0.12626101486417299</v>
      </c>
      <c r="AR12" s="14">
        <v>0.12715302773633799</v>
      </c>
      <c r="AS12" s="14">
        <v>0.118128473474316</v>
      </c>
      <c r="AT12" s="14">
        <v>0.117020814618663</v>
      </c>
      <c r="AU12" s="14">
        <v>0.108103499961076</v>
      </c>
      <c r="AV12" s="14">
        <v>0.115171623811577</v>
      </c>
      <c r="AW12" s="14">
        <v>0.111614792974218</v>
      </c>
      <c r="AX12" s="14">
        <v>0.1171229130554</v>
      </c>
      <c r="AY12" s="14">
        <v>0.101638948849365</v>
      </c>
      <c r="AZ12" s="14">
        <v>9.7492896879088506E-2</v>
      </c>
      <c r="BA12" s="14">
        <v>0.10144280382665</v>
      </c>
      <c r="BB12" s="14"/>
      <c r="BC12" s="14">
        <v>0.12782456052747401</v>
      </c>
      <c r="BD12" s="14">
        <v>0.118411290588155</v>
      </c>
      <c r="BE12" s="14"/>
      <c r="BF12" s="14">
        <v>9.0782214798434194E-2</v>
      </c>
      <c r="BG12" s="14">
        <v>0.124750983420576</v>
      </c>
      <c r="BH12" s="14">
        <v>0.14352669297023099</v>
      </c>
      <c r="BI12" s="14">
        <v>0.13405505148495001</v>
      </c>
      <c r="BJ12" s="14"/>
      <c r="BK12" s="14">
        <v>9.5771529209554798E-2</v>
      </c>
      <c r="BL12" s="14">
        <v>0.11908068695719499</v>
      </c>
      <c r="BM12" s="14">
        <v>0.12403901169315899</v>
      </c>
      <c r="BN12" s="14">
        <v>0.146104006607503</v>
      </c>
      <c r="BO12" s="14"/>
      <c r="BP12" s="14">
        <v>0.12886834042727299</v>
      </c>
      <c r="BQ12" s="14">
        <v>0.123150275720046</v>
      </c>
      <c r="BR12" s="14">
        <v>9.9412030817700198E-2</v>
      </c>
      <c r="BS12" s="14">
        <v>8.2466696284226801E-2</v>
      </c>
      <c r="BT12" s="14">
        <v>0.158348804755131</v>
      </c>
    </row>
    <row r="13" spans="2:72" x14ac:dyDescent="0.35">
      <c r="B13" s="15" t="s">
        <v>201</v>
      </c>
      <c r="C13" s="14">
        <v>0.102903943462523</v>
      </c>
      <c r="D13" s="14">
        <v>0.131176222521518</v>
      </c>
      <c r="E13" s="14">
        <v>7.5778281205633694E-2</v>
      </c>
      <c r="F13" s="14"/>
      <c r="G13" s="14">
        <v>0.10544579686021199</v>
      </c>
      <c r="H13" s="14">
        <v>0.10753124110024199</v>
      </c>
      <c r="I13" s="14">
        <v>0.102706275074212</v>
      </c>
      <c r="J13" s="14">
        <v>8.3307995610079497E-2</v>
      </c>
      <c r="K13" s="14">
        <v>8.6927741848848494E-2</v>
      </c>
      <c r="L13" s="14">
        <v>0.12423193482823</v>
      </c>
      <c r="M13" s="14"/>
      <c r="N13" s="14">
        <v>0.116451130522624</v>
      </c>
      <c r="O13" s="14">
        <v>0.108417730187477</v>
      </c>
      <c r="P13" s="14">
        <v>0.103828728886194</v>
      </c>
      <c r="Q13" s="14">
        <v>8.1252785163977201E-2</v>
      </c>
      <c r="R13" s="14"/>
      <c r="S13" s="14">
        <v>0.12591151734373601</v>
      </c>
      <c r="T13" s="14">
        <v>0.104144063156992</v>
      </c>
      <c r="U13" s="14">
        <v>8.3043061183664696E-2</v>
      </c>
      <c r="V13" s="14">
        <v>9.1918595667099701E-2</v>
      </c>
      <c r="W13" s="14">
        <v>8.1975151880333899E-2</v>
      </c>
      <c r="X13" s="14">
        <v>9.3411521374197198E-2</v>
      </c>
      <c r="Y13" s="14">
        <v>0.111338388611675</v>
      </c>
      <c r="Z13" s="14">
        <v>0.119812924416462</v>
      </c>
      <c r="AA13" s="14">
        <v>9.8884929375272199E-2</v>
      </c>
      <c r="AB13" s="14">
        <v>0.112130791231684</v>
      </c>
      <c r="AC13" s="14">
        <v>0.105808700338582</v>
      </c>
      <c r="AD13" s="14">
        <v>9.0495836149743103E-2</v>
      </c>
      <c r="AE13" s="14"/>
      <c r="AF13" s="14">
        <v>8.66890312213172E-2</v>
      </c>
      <c r="AG13" s="14">
        <v>9.9835704302549302E-2</v>
      </c>
      <c r="AH13" s="14">
        <v>0.105906612741132</v>
      </c>
      <c r="AI13" s="14">
        <v>0.115201271899248</v>
      </c>
      <c r="AJ13" s="14">
        <v>0.11079450609356301</v>
      </c>
      <c r="AK13" s="14"/>
      <c r="AL13" s="14">
        <v>6.05027182520309E-2</v>
      </c>
      <c r="AM13" s="14">
        <v>6.6645773922313495E-2</v>
      </c>
      <c r="AN13" s="14">
        <v>6.3922233188188599E-2</v>
      </c>
      <c r="AO13" s="14">
        <v>0.10479165531115001</v>
      </c>
      <c r="AP13" s="14">
        <v>0.10285538050607899</v>
      </c>
      <c r="AQ13" s="14">
        <v>9.7036795176545801E-2</v>
      </c>
      <c r="AR13" s="14">
        <v>0.122798684658997</v>
      </c>
      <c r="AS13" s="14">
        <v>0.117916876171484</v>
      </c>
      <c r="AT13" s="14">
        <v>0.133197178787789</v>
      </c>
      <c r="AU13" s="14">
        <v>6.9599997400888902E-2</v>
      </c>
      <c r="AV13" s="14">
        <v>0.10589375449449701</v>
      </c>
      <c r="AW13" s="14">
        <v>0.113875486267997</v>
      </c>
      <c r="AX13" s="14">
        <v>0.103114603040727</v>
      </c>
      <c r="AY13" s="14">
        <v>0.115659279285994</v>
      </c>
      <c r="AZ13" s="14">
        <v>0.12265530036005499</v>
      </c>
      <c r="BA13" s="14">
        <v>0.12396198058192601</v>
      </c>
      <c r="BB13" s="14"/>
      <c r="BC13" s="14">
        <v>0.101843471861624</v>
      </c>
      <c r="BD13" s="14">
        <v>0.10336868376890899</v>
      </c>
      <c r="BE13" s="14"/>
      <c r="BF13" s="14">
        <v>0.12216589582381</v>
      </c>
      <c r="BG13" s="14">
        <v>9.2195568000417699E-2</v>
      </c>
      <c r="BH13" s="14">
        <v>9.6569542075181106E-2</v>
      </c>
      <c r="BI13" s="14">
        <v>0.101397773693221</v>
      </c>
      <c r="BJ13" s="14"/>
      <c r="BK13" s="14">
        <v>0.116193829023774</v>
      </c>
      <c r="BL13" s="14">
        <v>0.11557121974045401</v>
      </c>
      <c r="BM13" s="14">
        <v>0.100879064572133</v>
      </c>
      <c r="BN13" s="14">
        <v>8.1035574433702601E-2</v>
      </c>
      <c r="BO13" s="14"/>
      <c r="BP13" s="14">
        <v>0.102478499548917</v>
      </c>
      <c r="BQ13" s="14">
        <v>7.00082458985469E-2</v>
      </c>
      <c r="BR13" s="14">
        <v>0.11309049744555399</v>
      </c>
      <c r="BS13" s="14">
        <v>0.14574751970231201</v>
      </c>
      <c r="BT13" s="14">
        <v>7.9390201338457894E-2</v>
      </c>
    </row>
    <row r="14" spans="2:72" x14ac:dyDescent="0.35">
      <c r="B14" s="15" t="s">
        <v>202</v>
      </c>
      <c r="C14" s="14">
        <v>0.114194605599861</v>
      </c>
      <c r="D14" s="14">
        <v>0.141031899169483</v>
      </c>
      <c r="E14" s="14">
        <v>8.8023195376245103E-2</v>
      </c>
      <c r="F14" s="14"/>
      <c r="G14" s="14">
        <v>0.118473056694871</v>
      </c>
      <c r="H14" s="14">
        <v>0.143733696266926</v>
      </c>
      <c r="I14" s="14">
        <v>0.124347743791451</v>
      </c>
      <c r="J14" s="14">
        <v>8.5567130432238597E-2</v>
      </c>
      <c r="K14" s="14">
        <v>8.9380972302023104E-2</v>
      </c>
      <c r="L14" s="14">
        <v>0.118932067016467</v>
      </c>
      <c r="M14" s="14"/>
      <c r="N14" s="14">
        <v>0.15664132080153201</v>
      </c>
      <c r="O14" s="14">
        <v>9.2859642730637695E-2</v>
      </c>
      <c r="P14" s="14">
        <v>0.11723538220933701</v>
      </c>
      <c r="Q14" s="14">
        <v>8.7664849018907198E-2</v>
      </c>
      <c r="R14" s="14"/>
      <c r="S14" s="14">
        <v>0.16189981914115001</v>
      </c>
      <c r="T14" s="14">
        <v>0.113372636685162</v>
      </c>
      <c r="U14" s="14">
        <v>9.95682068790366E-2</v>
      </c>
      <c r="V14" s="14">
        <v>0.120700978654344</v>
      </c>
      <c r="W14" s="14">
        <v>0.103810187711667</v>
      </c>
      <c r="X14" s="14">
        <v>0.10042680956633999</v>
      </c>
      <c r="Y14" s="14">
        <v>7.8803638832903894E-2</v>
      </c>
      <c r="Z14" s="14">
        <v>0.124699330820293</v>
      </c>
      <c r="AA14" s="14">
        <v>0.118874203688026</v>
      </c>
      <c r="AB14" s="14">
        <v>9.5520459518779299E-2</v>
      </c>
      <c r="AC14" s="14">
        <v>0.118249509862824</v>
      </c>
      <c r="AD14" s="14">
        <v>9.2621809107330602E-2</v>
      </c>
      <c r="AE14" s="14"/>
      <c r="AF14" s="14">
        <v>8.6757189449515895E-2</v>
      </c>
      <c r="AG14" s="14">
        <v>9.3675148675769093E-2</v>
      </c>
      <c r="AH14" s="14">
        <v>0.12929521289713899</v>
      </c>
      <c r="AI14" s="14">
        <v>0.16972752533204699</v>
      </c>
      <c r="AJ14" s="14">
        <v>0.21182245126634799</v>
      </c>
      <c r="AK14" s="14"/>
      <c r="AL14" s="14">
        <v>5.0499169913063899E-2</v>
      </c>
      <c r="AM14" s="14">
        <v>0.1148938905371</v>
      </c>
      <c r="AN14" s="14">
        <v>0.102507103833164</v>
      </c>
      <c r="AO14" s="14">
        <v>0.10010380514551</v>
      </c>
      <c r="AP14" s="14">
        <v>8.9362511618266902E-2</v>
      </c>
      <c r="AQ14" s="14">
        <v>0.10371996499384201</v>
      </c>
      <c r="AR14" s="14">
        <v>0.118489950598601</v>
      </c>
      <c r="AS14" s="14">
        <v>9.9401345014753298E-2</v>
      </c>
      <c r="AT14" s="14">
        <v>9.1860077501936296E-2</v>
      </c>
      <c r="AU14" s="14">
        <v>0.115533908607129</v>
      </c>
      <c r="AV14" s="14">
        <v>0.104250758796919</v>
      </c>
      <c r="AW14" s="14">
        <v>0.13969891616683699</v>
      </c>
      <c r="AX14" s="14">
        <v>0.130653820360912</v>
      </c>
      <c r="AY14" s="14">
        <v>0.15964422425517</v>
      </c>
      <c r="AZ14" s="14">
        <v>0.18056078512002599</v>
      </c>
      <c r="BA14" s="14">
        <v>0.19457642770369099</v>
      </c>
      <c r="BB14" s="14"/>
      <c r="BC14" s="14">
        <v>0.15351429837063801</v>
      </c>
      <c r="BD14" s="14">
        <v>9.6963171915251695E-2</v>
      </c>
      <c r="BE14" s="14"/>
      <c r="BF14" s="14">
        <v>0.121544627610812</v>
      </c>
      <c r="BG14" s="14">
        <v>0.108798692189714</v>
      </c>
      <c r="BH14" s="14">
        <v>0.111839304632847</v>
      </c>
      <c r="BI14" s="14">
        <v>0.116849148814284</v>
      </c>
      <c r="BJ14" s="14"/>
      <c r="BK14" s="14">
        <v>0.123573409599747</v>
      </c>
      <c r="BL14" s="14">
        <v>0.11919858390842999</v>
      </c>
      <c r="BM14" s="14">
        <v>0.112171156801426</v>
      </c>
      <c r="BN14" s="14">
        <v>0.103112005186229</v>
      </c>
      <c r="BO14" s="14"/>
      <c r="BP14" s="14">
        <v>0.13938680226042799</v>
      </c>
      <c r="BQ14" s="14">
        <v>7.3395253142920294E-2</v>
      </c>
      <c r="BR14" s="14">
        <v>9.0182554268879805E-2</v>
      </c>
      <c r="BS14" s="14">
        <v>0.16884950129530901</v>
      </c>
      <c r="BT14" s="14">
        <v>7.5381190078542007E-2</v>
      </c>
    </row>
    <row r="15" spans="2:72" x14ac:dyDescent="0.35">
      <c r="B15" s="15" t="s">
        <v>203</v>
      </c>
      <c r="C15" s="14">
        <v>9.3111985779299605E-3</v>
      </c>
      <c r="D15" s="14">
        <v>1.1908678585395399E-2</v>
      </c>
      <c r="E15" s="14">
        <v>6.8184273338582901E-3</v>
      </c>
      <c r="F15" s="14"/>
      <c r="G15" s="14">
        <v>1.42270048481766E-2</v>
      </c>
      <c r="H15" s="14">
        <v>2.1575606036729301E-2</v>
      </c>
      <c r="I15" s="14">
        <v>1.01846790231614E-2</v>
      </c>
      <c r="J15" s="14">
        <v>6.5247299370643696E-3</v>
      </c>
      <c r="K15" s="14">
        <v>3.48580085545331E-3</v>
      </c>
      <c r="L15" s="14">
        <v>1.5344376918008901E-3</v>
      </c>
      <c r="M15" s="14"/>
      <c r="N15" s="14">
        <v>8.4255601509196799E-3</v>
      </c>
      <c r="O15" s="14">
        <v>7.9827378756288508E-3</v>
      </c>
      <c r="P15" s="14">
        <v>1.09702175934596E-2</v>
      </c>
      <c r="Q15" s="14">
        <v>1.0333988901081901E-2</v>
      </c>
      <c r="R15" s="14"/>
      <c r="S15" s="14">
        <v>1.8791588005912001E-2</v>
      </c>
      <c r="T15" s="14">
        <v>6.9035768306476598E-3</v>
      </c>
      <c r="U15" s="14">
        <v>8.9704656978710304E-3</v>
      </c>
      <c r="V15" s="14">
        <v>4.09926336291664E-3</v>
      </c>
      <c r="W15" s="14">
        <v>1.32595806147295E-2</v>
      </c>
      <c r="X15" s="14">
        <v>1.0334832206623399E-2</v>
      </c>
      <c r="Y15" s="14">
        <v>8.0503332987804498E-3</v>
      </c>
      <c r="Z15" s="14">
        <v>3.0581065165903002E-3</v>
      </c>
      <c r="AA15" s="14">
        <v>7.8343078136156891E-3</v>
      </c>
      <c r="AB15" s="14">
        <v>1.06283816106161E-2</v>
      </c>
      <c r="AC15" s="14">
        <v>0</v>
      </c>
      <c r="AD15" s="14">
        <v>8.4554063290833807E-3</v>
      </c>
      <c r="AE15" s="14"/>
      <c r="AF15" s="14">
        <v>6.4494394762879296E-3</v>
      </c>
      <c r="AG15" s="14">
        <v>1.01203712086387E-2</v>
      </c>
      <c r="AH15" s="14">
        <v>6.9844516641261196E-3</v>
      </c>
      <c r="AI15" s="14">
        <v>1.53960566439546E-2</v>
      </c>
      <c r="AJ15" s="14">
        <v>1.6444178750028501E-2</v>
      </c>
      <c r="AK15" s="14"/>
      <c r="AL15" s="14">
        <v>2.7313067228846698E-2</v>
      </c>
      <c r="AM15" s="14">
        <v>8.8825949468804392E-3</v>
      </c>
      <c r="AN15" s="14">
        <v>9.4367187538334993E-3</v>
      </c>
      <c r="AO15" s="14">
        <v>5.89564434158572E-3</v>
      </c>
      <c r="AP15" s="14">
        <v>1.08715633783026E-2</v>
      </c>
      <c r="AQ15" s="14">
        <v>6.54887942582906E-3</v>
      </c>
      <c r="AR15" s="14">
        <v>1.98816501594332E-2</v>
      </c>
      <c r="AS15" s="14">
        <v>8.8329077365582893E-3</v>
      </c>
      <c r="AT15" s="14">
        <v>1.3602319514544501E-2</v>
      </c>
      <c r="AU15" s="14">
        <v>1.73972039260217E-2</v>
      </c>
      <c r="AV15" s="14">
        <v>3.1967959200731601E-3</v>
      </c>
      <c r="AW15" s="14">
        <v>4.1726453921140799E-3</v>
      </c>
      <c r="AX15" s="14">
        <v>1.6082717343597501E-2</v>
      </c>
      <c r="AY15" s="14">
        <v>8.9426828760358294E-3</v>
      </c>
      <c r="AZ15" s="14">
        <v>5.3149736052559198E-3</v>
      </c>
      <c r="BA15" s="14">
        <v>0</v>
      </c>
      <c r="BB15" s="14"/>
      <c r="BC15" s="14">
        <v>1.4287023306183E-2</v>
      </c>
      <c r="BD15" s="14">
        <v>7.1305967525043699E-3</v>
      </c>
      <c r="BE15" s="14"/>
      <c r="BF15" s="14">
        <v>2.7272293710561102E-3</v>
      </c>
      <c r="BG15" s="14">
        <v>7.6170708707574801E-3</v>
      </c>
      <c r="BH15" s="14">
        <v>1.3212792732258999E-2</v>
      </c>
      <c r="BI15" s="14">
        <v>2.0099571898582198E-2</v>
      </c>
      <c r="BJ15" s="14"/>
      <c r="BK15" s="14">
        <v>5.0617609899602104E-3</v>
      </c>
      <c r="BL15" s="14">
        <v>5.5197413580694498E-3</v>
      </c>
      <c r="BM15" s="14">
        <v>1.3236792143326299E-2</v>
      </c>
      <c r="BN15" s="14">
        <v>1.0727973910123499E-2</v>
      </c>
      <c r="BO15" s="14"/>
      <c r="BP15" s="14">
        <v>9.9615902693395101E-3</v>
      </c>
      <c r="BQ15" s="14">
        <v>6.6139564720347601E-3</v>
      </c>
      <c r="BR15" s="14">
        <v>1.18371322185636E-3</v>
      </c>
      <c r="BS15" s="14">
        <v>1.62048607365963E-3</v>
      </c>
      <c r="BT15" s="14">
        <v>2.07470095876615E-2</v>
      </c>
    </row>
    <row r="16" spans="2:72" x14ac:dyDescent="0.35">
      <c r="B16" s="15" t="s">
        <v>204</v>
      </c>
      <c r="C16" s="14">
        <v>5.4754861188544703E-2</v>
      </c>
      <c r="D16" s="14">
        <v>5.6503381755523302E-2</v>
      </c>
      <c r="E16" s="14">
        <v>5.3292249670783699E-2</v>
      </c>
      <c r="F16" s="14"/>
      <c r="G16" s="14">
        <v>1.5706675994979501E-2</v>
      </c>
      <c r="H16" s="14">
        <v>2.3816608176666702E-2</v>
      </c>
      <c r="I16" s="14">
        <v>4.1064904001291098E-2</v>
      </c>
      <c r="J16" s="14">
        <v>5.8826374045181297E-2</v>
      </c>
      <c r="K16" s="14">
        <v>8.0233528883902006E-2</v>
      </c>
      <c r="L16" s="14">
        <v>9.6549818789663996E-2</v>
      </c>
      <c r="M16" s="14"/>
      <c r="N16" s="14">
        <v>4.8993097153671797E-2</v>
      </c>
      <c r="O16" s="14">
        <v>6.6651447089923502E-2</v>
      </c>
      <c r="P16" s="14">
        <v>5.4564710621327499E-2</v>
      </c>
      <c r="Q16" s="14">
        <v>4.8675057462681401E-2</v>
      </c>
      <c r="R16" s="14"/>
      <c r="S16" s="14">
        <v>4.2660656182723897E-2</v>
      </c>
      <c r="T16" s="14">
        <v>6.2883479883387397E-2</v>
      </c>
      <c r="U16" s="14">
        <v>5.4433423769682202E-2</v>
      </c>
      <c r="V16" s="14">
        <v>6.3899599016033107E-2</v>
      </c>
      <c r="W16" s="14">
        <v>5.7605682811679701E-2</v>
      </c>
      <c r="X16" s="14">
        <v>4.7622356564804999E-2</v>
      </c>
      <c r="Y16" s="14">
        <v>5.5632591404614802E-2</v>
      </c>
      <c r="Z16" s="14">
        <v>5.03040367876312E-2</v>
      </c>
      <c r="AA16" s="14">
        <v>5.10428545692534E-2</v>
      </c>
      <c r="AB16" s="14">
        <v>5.1186850953590102E-2</v>
      </c>
      <c r="AC16" s="14">
        <v>7.3579305863420194E-2</v>
      </c>
      <c r="AD16" s="14">
        <v>6.0689132534723703E-2</v>
      </c>
      <c r="AE16" s="14"/>
      <c r="AF16" s="14">
        <v>6.8287182309432107E-2</v>
      </c>
      <c r="AG16" s="14">
        <v>3.9891668767727297E-2</v>
      </c>
      <c r="AH16" s="14">
        <v>5.1080996072461797E-2</v>
      </c>
      <c r="AI16" s="14">
        <v>4.0775874559688702E-2</v>
      </c>
      <c r="AJ16" s="14">
        <v>2.09300284264477E-2</v>
      </c>
      <c r="AK16" s="14"/>
      <c r="AL16" s="14">
        <v>3.57841243348129E-2</v>
      </c>
      <c r="AM16" s="14">
        <v>6.6502305071694301E-2</v>
      </c>
      <c r="AN16" s="14">
        <v>5.5101022526519702E-2</v>
      </c>
      <c r="AO16" s="14">
        <v>6.5374939246701305E-2</v>
      </c>
      <c r="AP16" s="14">
        <v>4.9067580047792603E-2</v>
      </c>
      <c r="AQ16" s="14">
        <v>4.5949380876279103E-2</v>
      </c>
      <c r="AR16" s="14">
        <v>4.3644227818044397E-2</v>
      </c>
      <c r="AS16" s="14">
        <v>6.38701139756572E-2</v>
      </c>
      <c r="AT16" s="14">
        <v>6.1298016501295301E-2</v>
      </c>
      <c r="AU16" s="14">
        <v>8.8701446899515493E-2</v>
      </c>
      <c r="AV16" s="14">
        <v>4.7066800194480597E-2</v>
      </c>
      <c r="AW16" s="14">
        <v>6.0337693416234503E-2</v>
      </c>
      <c r="AX16" s="14">
        <v>3.6318975840055501E-2</v>
      </c>
      <c r="AY16" s="14">
        <v>4.6208952051575901E-2</v>
      </c>
      <c r="AZ16" s="14">
        <v>4.9836607023703003E-2</v>
      </c>
      <c r="BA16" s="14">
        <v>3.6836019041131401E-2</v>
      </c>
      <c r="BB16" s="14"/>
      <c r="BC16" s="14">
        <v>2.7535210687215601E-2</v>
      </c>
      <c r="BD16" s="14">
        <v>6.6683581111821502E-2</v>
      </c>
      <c r="BE16" s="14"/>
      <c r="BF16" s="14">
        <v>5.6299197064070598E-2</v>
      </c>
      <c r="BG16" s="14">
        <v>6.33374008642342E-2</v>
      </c>
      <c r="BH16" s="14">
        <v>4.1522779408021501E-2</v>
      </c>
      <c r="BI16" s="14">
        <v>5.55841466328304E-2</v>
      </c>
      <c r="BJ16" s="14"/>
      <c r="BK16" s="14">
        <v>5.4060592416054501E-2</v>
      </c>
      <c r="BL16" s="14">
        <v>5.2837701866525498E-2</v>
      </c>
      <c r="BM16" s="14">
        <v>4.8638731263645103E-2</v>
      </c>
      <c r="BN16" s="14">
        <v>6.7135881966840893E-2</v>
      </c>
      <c r="BO16" s="14"/>
      <c r="BP16" s="14">
        <v>1.5708825307596899E-2</v>
      </c>
      <c r="BQ16" s="14">
        <v>8.7493291304254595E-2</v>
      </c>
      <c r="BR16" s="14">
        <v>0.112923190580905</v>
      </c>
      <c r="BS16" s="14">
        <v>4.7734796124791701E-2</v>
      </c>
      <c r="BT16" s="14">
        <v>5.2738999055747998E-2</v>
      </c>
    </row>
    <row r="17" spans="2:72" x14ac:dyDescent="0.35">
      <c r="B17" s="15" t="s">
        <v>205</v>
      </c>
      <c r="C17" s="20">
        <v>2.6848554931796002E-2</v>
      </c>
      <c r="D17" s="20">
        <v>2.43444621918994E-2</v>
      </c>
      <c r="E17" s="20">
        <v>2.9410870840583199E-2</v>
      </c>
      <c r="F17" s="20"/>
      <c r="G17" s="20">
        <v>1.7210297779119199E-2</v>
      </c>
      <c r="H17" s="20">
        <v>1.54170612569132E-2</v>
      </c>
      <c r="I17" s="20">
        <v>1.62829148110578E-2</v>
      </c>
      <c r="J17" s="20">
        <v>2.5679855560146701E-2</v>
      </c>
      <c r="K17" s="20">
        <v>3.9624422485241201E-2</v>
      </c>
      <c r="L17" s="20">
        <v>4.3519722302357199E-2</v>
      </c>
      <c r="M17" s="20"/>
      <c r="N17" s="20">
        <v>8.0989694546509602E-3</v>
      </c>
      <c r="O17" s="20">
        <v>2.4369648626010699E-2</v>
      </c>
      <c r="P17" s="20">
        <v>2.9373453973476502E-2</v>
      </c>
      <c r="Q17" s="20">
        <v>4.6834797635667398E-2</v>
      </c>
      <c r="R17" s="20"/>
      <c r="S17" s="20">
        <v>2.3778901084260999E-2</v>
      </c>
      <c r="T17" s="20">
        <v>2.4294525186343299E-2</v>
      </c>
      <c r="U17" s="20">
        <v>3.3643943689244303E-2</v>
      </c>
      <c r="V17" s="20">
        <v>2.3883554528538801E-2</v>
      </c>
      <c r="W17" s="20">
        <v>2.8782692619646201E-2</v>
      </c>
      <c r="X17" s="20">
        <v>3.4240831235817198E-2</v>
      </c>
      <c r="Y17" s="20">
        <v>3.3378653465346297E-2</v>
      </c>
      <c r="Z17" s="20">
        <v>1.77234778391148E-2</v>
      </c>
      <c r="AA17" s="20">
        <v>2.2288346526305299E-2</v>
      </c>
      <c r="AB17" s="20">
        <v>2.8538851025311E-2</v>
      </c>
      <c r="AC17" s="20">
        <v>2.04311167258618E-2</v>
      </c>
      <c r="AD17" s="20">
        <v>3.34261295041604E-2</v>
      </c>
      <c r="AE17" s="20"/>
      <c r="AF17" s="20">
        <v>3.9486404485498998E-2</v>
      </c>
      <c r="AG17" s="20">
        <v>2.4264044884373101E-2</v>
      </c>
      <c r="AH17" s="20">
        <v>1.81345809747161E-2</v>
      </c>
      <c r="AI17" s="20">
        <v>1.3544214643039201E-2</v>
      </c>
      <c r="AJ17" s="20">
        <v>0</v>
      </c>
      <c r="AK17" s="20"/>
      <c r="AL17" s="20">
        <v>8.4859827868415602E-2</v>
      </c>
      <c r="AM17" s="20">
        <v>6.3889254510578503E-2</v>
      </c>
      <c r="AN17" s="20">
        <v>4.06393044950802E-2</v>
      </c>
      <c r="AO17" s="20">
        <v>6.14595722141736E-2</v>
      </c>
      <c r="AP17" s="20">
        <v>3.7700222582264901E-2</v>
      </c>
      <c r="AQ17" s="20">
        <v>1.77326861068756E-2</v>
      </c>
      <c r="AR17" s="20">
        <v>1.72018825837419E-2</v>
      </c>
      <c r="AS17" s="20">
        <v>1.6459968792267798E-2</v>
      </c>
      <c r="AT17" s="20">
        <v>1.5971701491137E-2</v>
      </c>
      <c r="AU17" s="20">
        <v>2.5459393042800801E-2</v>
      </c>
      <c r="AV17" s="20">
        <v>1.5633383899244301E-2</v>
      </c>
      <c r="AW17" s="20">
        <v>1.2710266489965399E-2</v>
      </c>
      <c r="AX17" s="20">
        <v>1.36068261373104E-2</v>
      </c>
      <c r="AY17" s="20">
        <v>1.12798115678141E-2</v>
      </c>
      <c r="AZ17" s="20">
        <v>4.7599906902338696E-3</v>
      </c>
      <c r="BA17" s="20">
        <v>6.6384942419099903E-3</v>
      </c>
      <c r="BB17" s="20"/>
      <c r="BC17" s="20">
        <v>1.1204471553223801E-2</v>
      </c>
      <c r="BD17" s="20">
        <v>3.3704406702202303E-2</v>
      </c>
      <c r="BE17" s="20"/>
      <c r="BF17" s="20">
        <v>1.7156329925297E-2</v>
      </c>
      <c r="BG17" s="20">
        <v>2.4024863799532201E-2</v>
      </c>
      <c r="BH17" s="20">
        <v>2.5915416135205E-2</v>
      </c>
      <c r="BI17" s="20">
        <v>5.6747372217164402E-2</v>
      </c>
      <c r="BJ17" s="20"/>
      <c r="BK17" s="20">
        <v>1.54585153207565E-2</v>
      </c>
      <c r="BL17" s="20">
        <v>1.72931337017036E-2</v>
      </c>
      <c r="BM17" s="20">
        <v>2.3928645566594499E-2</v>
      </c>
      <c r="BN17" s="20">
        <v>5.2075881020219802E-2</v>
      </c>
      <c r="BO17" s="20"/>
      <c r="BP17" s="20">
        <v>1.31930200406661E-2</v>
      </c>
      <c r="BQ17" s="20">
        <v>3.0320598522577E-2</v>
      </c>
      <c r="BR17" s="20">
        <v>4.2674348725784399E-2</v>
      </c>
      <c r="BS17" s="20">
        <v>1.0972798127320899E-2</v>
      </c>
      <c r="BT17" s="20">
        <v>4.5366065552831299E-2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210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0.10161039363110599</v>
      </c>
      <c r="D9" s="14">
        <v>0.107898113650105</v>
      </c>
      <c r="E9" s="14">
        <v>9.5424980424059405E-2</v>
      </c>
      <c r="F9" s="14"/>
      <c r="G9" s="14">
        <v>0.13906990256851101</v>
      </c>
      <c r="H9" s="14">
        <v>0.17417727645004399</v>
      </c>
      <c r="I9" s="14">
        <v>0.12780995628967901</v>
      </c>
      <c r="J9" s="14">
        <v>7.3797126933454596E-2</v>
      </c>
      <c r="K9" s="14">
        <v>4.98027554779015E-2</v>
      </c>
      <c r="L9" s="14">
        <v>5.3737109966941699E-2</v>
      </c>
      <c r="M9" s="14"/>
      <c r="N9" s="14">
        <v>0.13198186804113901</v>
      </c>
      <c r="O9" s="14">
        <v>9.2088451137766203E-2</v>
      </c>
      <c r="P9" s="14">
        <v>0.101798522005856</v>
      </c>
      <c r="Q9" s="14">
        <v>7.8689275366500305E-2</v>
      </c>
      <c r="R9" s="14"/>
      <c r="S9" s="14">
        <v>0.14488969670483701</v>
      </c>
      <c r="T9" s="14">
        <v>8.0260240150703405E-2</v>
      </c>
      <c r="U9" s="14">
        <v>6.40925528827474E-2</v>
      </c>
      <c r="V9" s="14">
        <v>9.3308649908667995E-2</v>
      </c>
      <c r="W9" s="14">
        <v>0.112022618888348</v>
      </c>
      <c r="X9" s="14">
        <v>0.115488759978424</v>
      </c>
      <c r="Y9" s="14">
        <v>8.6011041095946303E-2</v>
      </c>
      <c r="Z9" s="14">
        <v>0.107319301389784</v>
      </c>
      <c r="AA9" s="14">
        <v>9.8660055785236497E-2</v>
      </c>
      <c r="AB9" s="14">
        <v>9.8598993721146305E-2</v>
      </c>
      <c r="AC9" s="14">
        <v>0.112009132768726</v>
      </c>
      <c r="AD9" s="14">
        <v>8.7752480046098605E-2</v>
      </c>
      <c r="AE9" s="14"/>
      <c r="AF9" s="14">
        <v>6.3991073404520302E-2</v>
      </c>
      <c r="AG9" s="14">
        <v>7.9815092563442894E-2</v>
      </c>
      <c r="AH9" s="14">
        <v>0.125486882435832</v>
      </c>
      <c r="AI9" s="14">
        <v>0.17281319395068201</v>
      </c>
      <c r="AJ9" s="14">
        <v>0.23869567794775601</v>
      </c>
      <c r="AK9" s="14"/>
      <c r="AL9" s="14">
        <v>9.6878920517518993E-2</v>
      </c>
      <c r="AM9" s="14">
        <v>6.8138039776913004E-2</v>
      </c>
      <c r="AN9" s="14">
        <v>8.5588561152477705E-2</v>
      </c>
      <c r="AO9" s="14">
        <v>6.5291658547945594E-2</v>
      </c>
      <c r="AP9" s="14">
        <v>9.3570175309731801E-2</v>
      </c>
      <c r="AQ9" s="14">
        <v>7.9208430075005304E-2</v>
      </c>
      <c r="AR9" s="14">
        <v>0.11479282727593899</v>
      </c>
      <c r="AS9" s="14">
        <v>8.2035104953194604E-2</v>
      </c>
      <c r="AT9" s="14">
        <v>8.5734357114592596E-2</v>
      </c>
      <c r="AU9" s="14">
        <v>0.104597620737073</v>
      </c>
      <c r="AV9" s="14">
        <v>0.11165047871636199</v>
      </c>
      <c r="AW9" s="14">
        <v>0.10715468511831</v>
      </c>
      <c r="AX9" s="14">
        <v>0.121656585931037</v>
      </c>
      <c r="AY9" s="14">
        <v>0.10160332841184599</v>
      </c>
      <c r="AZ9" s="14">
        <v>0.122966660055708</v>
      </c>
      <c r="BA9" s="14">
        <v>0.220435927629545</v>
      </c>
      <c r="BB9" s="14"/>
      <c r="BC9" s="14">
        <v>0.16273551355122601</v>
      </c>
      <c r="BD9" s="14">
        <v>7.4822965344022302E-2</v>
      </c>
      <c r="BE9" s="14"/>
      <c r="BF9" s="14">
        <v>8.6173527105673303E-2</v>
      </c>
      <c r="BG9" s="14">
        <v>9.4937351967049499E-2</v>
      </c>
      <c r="BH9" s="14">
        <v>0.123495976716675</v>
      </c>
      <c r="BI9" s="14">
        <v>0.108682850866845</v>
      </c>
      <c r="BJ9" s="14"/>
      <c r="BK9" s="14">
        <v>0.106192580113878</v>
      </c>
      <c r="BL9" s="14">
        <v>9.4013433887582903E-2</v>
      </c>
      <c r="BM9" s="14">
        <v>0.111931390952728</v>
      </c>
      <c r="BN9" s="14">
        <v>8.63495947769536E-2</v>
      </c>
      <c r="BO9" s="14"/>
      <c r="BP9" s="14">
        <v>0.15715338842927701</v>
      </c>
      <c r="BQ9" s="14">
        <v>5.3360964140933297E-2</v>
      </c>
      <c r="BR9" s="14">
        <v>4.1517268106045099E-2</v>
      </c>
      <c r="BS9" s="14">
        <v>0.13803236268859001</v>
      </c>
      <c r="BT9" s="14">
        <v>7.1990017110013405E-2</v>
      </c>
    </row>
    <row r="10" spans="2:72" x14ac:dyDescent="0.35">
      <c r="B10" s="15" t="s">
        <v>198</v>
      </c>
      <c r="C10" s="14">
        <v>2.13718235362086E-2</v>
      </c>
      <c r="D10" s="14">
        <v>2.7372610314698901E-2</v>
      </c>
      <c r="E10" s="14">
        <v>1.5612319946449699E-2</v>
      </c>
      <c r="F10" s="14"/>
      <c r="G10" s="14">
        <v>3.4608004696145299E-2</v>
      </c>
      <c r="H10" s="14">
        <v>3.3772349322738399E-2</v>
      </c>
      <c r="I10" s="14">
        <v>2.5801227138130701E-2</v>
      </c>
      <c r="J10" s="14">
        <v>1.8567491728048498E-2</v>
      </c>
      <c r="K10" s="14">
        <v>1.2898941759511E-2</v>
      </c>
      <c r="L10" s="14">
        <v>6.8661476551054503E-3</v>
      </c>
      <c r="M10" s="14"/>
      <c r="N10" s="14">
        <v>2.09199021189862E-2</v>
      </c>
      <c r="O10" s="14">
        <v>1.25870764724686E-2</v>
      </c>
      <c r="P10" s="14">
        <v>2.9084237781015598E-2</v>
      </c>
      <c r="Q10" s="14">
        <v>2.40140459020571E-2</v>
      </c>
      <c r="R10" s="14"/>
      <c r="S10" s="14">
        <v>3.6351646734079299E-2</v>
      </c>
      <c r="T10" s="14">
        <v>2.3672962079677701E-2</v>
      </c>
      <c r="U10" s="14">
        <v>1.53717551192738E-2</v>
      </c>
      <c r="V10" s="14">
        <v>1.3893746607934901E-2</v>
      </c>
      <c r="W10" s="14">
        <v>2.6325531136899501E-2</v>
      </c>
      <c r="X10" s="14">
        <v>2.09167297382798E-2</v>
      </c>
      <c r="Y10" s="14">
        <v>2.0733337668032901E-2</v>
      </c>
      <c r="Z10" s="14">
        <v>2.3925279261687801E-2</v>
      </c>
      <c r="AA10" s="14">
        <v>1.51579369083156E-2</v>
      </c>
      <c r="AB10" s="14">
        <v>1.36623636883409E-2</v>
      </c>
      <c r="AC10" s="14">
        <v>2.54621775287029E-2</v>
      </c>
      <c r="AD10" s="14">
        <v>7.1031466751089404E-3</v>
      </c>
      <c r="AE10" s="14"/>
      <c r="AF10" s="14">
        <v>2.0678396100148599E-2</v>
      </c>
      <c r="AG10" s="14">
        <v>1.9903929580899302E-2</v>
      </c>
      <c r="AH10" s="14">
        <v>1.9318733840981799E-2</v>
      </c>
      <c r="AI10" s="14">
        <v>3.3212743971597097E-2</v>
      </c>
      <c r="AJ10" s="14">
        <v>1.8564495791305299E-2</v>
      </c>
      <c r="AK10" s="14"/>
      <c r="AL10" s="14">
        <v>3.7913685456934201E-2</v>
      </c>
      <c r="AM10" s="14">
        <v>2.63008163891458E-2</v>
      </c>
      <c r="AN10" s="14">
        <v>2.84246103134289E-2</v>
      </c>
      <c r="AO10" s="14">
        <v>3.6664283043990303E-2</v>
      </c>
      <c r="AP10" s="14">
        <v>2.56753280480508E-2</v>
      </c>
      <c r="AQ10" s="14">
        <v>1.2346950151419501E-2</v>
      </c>
      <c r="AR10" s="14">
        <v>1.81672357480092E-2</v>
      </c>
      <c r="AS10" s="14">
        <v>1.4801122421267E-2</v>
      </c>
      <c r="AT10" s="14">
        <v>4.5588908189204804E-3</v>
      </c>
      <c r="AU10" s="14">
        <v>2.5518425325084099E-2</v>
      </c>
      <c r="AV10" s="14">
        <v>1.78473250712812E-2</v>
      </c>
      <c r="AW10" s="14">
        <v>1.02636543670177E-2</v>
      </c>
      <c r="AX10" s="14">
        <v>2.3817706261728602E-2</v>
      </c>
      <c r="AY10" s="14">
        <v>5.24454800722658E-2</v>
      </c>
      <c r="AZ10" s="14">
        <v>2.4418972579864601E-2</v>
      </c>
      <c r="BA10" s="14">
        <v>3.4797669435685401E-2</v>
      </c>
      <c r="BB10" s="14"/>
      <c r="BC10" s="14">
        <v>3.4002499431904497E-2</v>
      </c>
      <c r="BD10" s="14">
        <v>1.5836565278793301E-2</v>
      </c>
      <c r="BE10" s="14"/>
      <c r="BF10" s="14">
        <v>1.2368113621965901E-2</v>
      </c>
      <c r="BG10" s="14">
        <v>1.9005898284693401E-2</v>
      </c>
      <c r="BH10" s="14">
        <v>2.8580687921328399E-2</v>
      </c>
      <c r="BI10" s="14">
        <v>3.2554673708119902E-2</v>
      </c>
      <c r="BJ10" s="14"/>
      <c r="BK10" s="14">
        <v>1.5274113239972799E-2</v>
      </c>
      <c r="BL10" s="14">
        <v>2.1312977359301499E-2</v>
      </c>
      <c r="BM10" s="14">
        <v>2.6813300857016099E-2</v>
      </c>
      <c r="BN10" s="14">
        <v>1.90963929189094E-2</v>
      </c>
      <c r="BO10" s="14"/>
      <c r="BP10" s="14">
        <v>2.3608796772427301E-2</v>
      </c>
      <c r="BQ10" s="14">
        <v>8.7324544780818594E-3</v>
      </c>
      <c r="BR10" s="14">
        <v>9.3060334910471006E-3</v>
      </c>
      <c r="BS10" s="14">
        <v>1.4254805794793801E-2</v>
      </c>
      <c r="BT10" s="14">
        <v>3.8516358014602903E-2</v>
      </c>
    </row>
    <row r="11" spans="2:72" x14ac:dyDescent="0.35">
      <c r="B11" s="15" t="s">
        <v>199</v>
      </c>
      <c r="C11" s="14">
        <v>8.4886576446962195E-2</v>
      </c>
      <c r="D11" s="14">
        <v>0.10413943028883101</v>
      </c>
      <c r="E11" s="14">
        <v>6.6480349863216895E-2</v>
      </c>
      <c r="F11" s="14"/>
      <c r="G11" s="14">
        <v>0.162034499514674</v>
      </c>
      <c r="H11" s="14">
        <v>0.106051478968182</v>
      </c>
      <c r="I11" s="14">
        <v>6.4155060814402906E-2</v>
      </c>
      <c r="J11" s="14">
        <v>8.4759587728486005E-2</v>
      </c>
      <c r="K11" s="14">
        <v>6.1768055350856499E-2</v>
      </c>
      <c r="L11" s="14">
        <v>4.9057334234120398E-2</v>
      </c>
      <c r="M11" s="14"/>
      <c r="N11" s="14">
        <v>5.9314202101739003E-2</v>
      </c>
      <c r="O11" s="14">
        <v>7.3375366330788006E-2</v>
      </c>
      <c r="P11" s="14">
        <v>9.4642505234830199E-2</v>
      </c>
      <c r="Q11" s="14">
        <v>0.116232512083733</v>
      </c>
      <c r="R11" s="14"/>
      <c r="S11" s="14">
        <v>8.5708082583977302E-2</v>
      </c>
      <c r="T11" s="14">
        <v>7.8133866751089701E-2</v>
      </c>
      <c r="U11" s="14">
        <v>8.0757189347597305E-2</v>
      </c>
      <c r="V11" s="14">
        <v>8.3609009222835096E-2</v>
      </c>
      <c r="W11" s="14">
        <v>9.8419327108915697E-2</v>
      </c>
      <c r="X11" s="14">
        <v>8.7580278688103905E-2</v>
      </c>
      <c r="Y11" s="14">
        <v>8.5203701076903005E-2</v>
      </c>
      <c r="Z11" s="14">
        <v>0.113240823949346</v>
      </c>
      <c r="AA11" s="14">
        <v>9.0106829750582706E-2</v>
      </c>
      <c r="AB11" s="14">
        <v>6.3209990901613597E-2</v>
      </c>
      <c r="AC11" s="14">
        <v>7.5488340960248299E-2</v>
      </c>
      <c r="AD11" s="14">
        <v>0.10849917538456499</v>
      </c>
      <c r="AE11" s="14"/>
      <c r="AF11" s="14">
        <v>9.9010260041922205E-2</v>
      </c>
      <c r="AG11" s="14">
        <v>0.106169957738979</v>
      </c>
      <c r="AH11" s="14">
        <v>6.3258200507507703E-2</v>
      </c>
      <c r="AI11" s="14">
        <v>6.8654287849251094E-2</v>
      </c>
      <c r="AJ11" s="14">
        <v>6.2005600417237502E-2</v>
      </c>
      <c r="AK11" s="14"/>
      <c r="AL11" s="14">
        <v>0.18691810882652299</v>
      </c>
      <c r="AM11" s="14">
        <v>0.122871801430361</v>
      </c>
      <c r="AN11" s="14">
        <v>9.3744214519453598E-2</v>
      </c>
      <c r="AO11" s="14">
        <v>0.10043165948175301</v>
      </c>
      <c r="AP11" s="14">
        <v>8.2455791992238694E-2</v>
      </c>
      <c r="AQ11" s="14">
        <v>9.8218070261770901E-2</v>
      </c>
      <c r="AR11" s="14">
        <v>8.1681276624652896E-2</v>
      </c>
      <c r="AS11" s="14">
        <v>8.26646297348788E-2</v>
      </c>
      <c r="AT11" s="14">
        <v>7.5008027081532896E-2</v>
      </c>
      <c r="AU11" s="14">
        <v>6.0324492023323802E-2</v>
      </c>
      <c r="AV11" s="14">
        <v>0.10101948997782099</v>
      </c>
      <c r="AW11" s="14">
        <v>7.5031516284185404E-2</v>
      </c>
      <c r="AX11" s="14">
        <v>7.8769536228342193E-2</v>
      </c>
      <c r="AY11" s="14">
        <v>8.2646313200705104E-2</v>
      </c>
      <c r="AZ11" s="14">
        <v>5.5043590472778799E-2</v>
      </c>
      <c r="BA11" s="14">
        <v>4.3208980805082599E-2</v>
      </c>
      <c r="BB11" s="14"/>
      <c r="BC11" s="14">
        <v>7.7211822243346495E-2</v>
      </c>
      <c r="BD11" s="14">
        <v>8.8249955171110603E-2</v>
      </c>
      <c r="BE11" s="14"/>
      <c r="BF11" s="14">
        <v>6.5890293311176198E-2</v>
      </c>
      <c r="BG11" s="14">
        <v>7.8884885827715995E-2</v>
      </c>
      <c r="BH11" s="14">
        <v>0.106493552131936</v>
      </c>
      <c r="BI11" s="14">
        <v>9.8441848196060902E-2</v>
      </c>
      <c r="BJ11" s="14"/>
      <c r="BK11" s="14">
        <v>7.5030276771451201E-2</v>
      </c>
      <c r="BL11" s="14">
        <v>8.6966457667667099E-2</v>
      </c>
      <c r="BM11" s="14">
        <v>8.3321089711186999E-2</v>
      </c>
      <c r="BN11" s="14">
        <v>9.6260892424380906E-2</v>
      </c>
      <c r="BO11" s="14"/>
      <c r="BP11" s="14">
        <v>8.9645811530991604E-2</v>
      </c>
      <c r="BQ11" s="14">
        <v>8.5916717050836797E-2</v>
      </c>
      <c r="BR11" s="14">
        <v>4.6804369072147897E-2</v>
      </c>
      <c r="BS11" s="14">
        <v>4.5516145013140302E-2</v>
      </c>
      <c r="BT11" s="14">
        <v>0.13171202688490999</v>
      </c>
    </row>
    <row r="12" spans="2:72" x14ac:dyDescent="0.35">
      <c r="B12" s="15" t="s">
        <v>200</v>
      </c>
      <c r="C12" s="14">
        <v>2.43137586124837E-2</v>
      </c>
      <c r="D12" s="14">
        <v>2.71505981936732E-2</v>
      </c>
      <c r="E12" s="14">
        <v>2.16541196933033E-2</v>
      </c>
      <c r="F12" s="14"/>
      <c r="G12" s="14">
        <v>4.4604758904664497E-2</v>
      </c>
      <c r="H12" s="14">
        <v>3.8062240126288699E-2</v>
      </c>
      <c r="I12" s="14">
        <v>3.5117127820430701E-2</v>
      </c>
      <c r="J12" s="14">
        <v>2.0996300335220999E-2</v>
      </c>
      <c r="K12" s="14">
        <v>6.99901794763388E-3</v>
      </c>
      <c r="L12" s="14">
        <v>5.1917299070858101E-3</v>
      </c>
      <c r="M12" s="14"/>
      <c r="N12" s="14">
        <v>2.7423350220228501E-2</v>
      </c>
      <c r="O12" s="14">
        <v>1.7129537361449901E-2</v>
      </c>
      <c r="P12" s="14">
        <v>2.7847818291174099E-2</v>
      </c>
      <c r="Q12" s="14">
        <v>2.5691814857503499E-2</v>
      </c>
      <c r="R12" s="14"/>
      <c r="S12" s="14">
        <v>3.9182659183860699E-2</v>
      </c>
      <c r="T12" s="14">
        <v>2.1078201742386501E-2</v>
      </c>
      <c r="U12" s="14">
        <v>2.01648660134108E-2</v>
      </c>
      <c r="V12" s="14">
        <v>2.79886471682043E-2</v>
      </c>
      <c r="W12" s="14">
        <v>2.0169107364046798E-2</v>
      </c>
      <c r="X12" s="14">
        <v>2.97754128773348E-2</v>
      </c>
      <c r="Y12" s="14">
        <v>1.5250130373595201E-2</v>
      </c>
      <c r="Z12" s="14">
        <v>2.96827996808934E-2</v>
      </c>
      <c r="AA12" s="14">
        <v>1.6563442626534999E-2</v>
      </c>
      <c r="AB12" s="14">
        <v>2.0871025611617199E-2</v>
      </c>
      <c r="AC12" s="14">
        <v>1.5196935339661899E-2</v>
      </c>
      <c r="AD12" s="14">
        <v>3.3239148403774801E-2</v>
      </c>
      <c r="AE12" s="14"/>
      <c r="AF12" s="14">
        <v>2.6657258231956499E-2</v>
      </c>
      <c r="AG12" s="14">
        <v>1.9715836082167499E-2</v>
      </c>
      <c r="AH12" s="14">
        <v>2.2152615881865401E-2</v>
      </c>
      <c r="AI12" s="14">
        <v>3.6300257929135202E-2</v>
      </c>
      <c r="AJ12" s="14">
        <v>4.3727368002354397E-2</v>
      </c>
      <c r="AK12" s="14"/>
      <c r="AL12" s="14">
        <v>7.6497459559160305E-2</v>
      </c>
      <c r="AM12" s="14">
        <v>3.6646254283490998E-2</v>
      </c>
      <c r="AN12" s="14">
        <v>2.7864423494758501E-2</v>
      </c>
      <c r="AO12" s="14">
        <v>1.1169038417250201E-2</v>
      </c>
      <c r="AP12" s="14">
        <v>2.31345865403874E-2</v>
      </c>
      <c r="AQ12" s="14">
        <v>1.99003110068822E-2</v>
      </c>
      <c r="AR12" s="14">
        <v>2.5841246053134401E-2</v>
      </c>
      <c r="AS12" s="14">
        <v>1.49335070032673E-2</v>
      </c>
      <c r="AT12" s="14">
        <v>1.86324320855751E-2</v>
      </c>
      <c r="AU12" s="14">
        <v>2.6120907837208399E-2</v>
      </c>
      <c r="AV12" s="14">
        <v>1.98938339411295E-2</v>
      </c>
      <c r="AW12" s="14">
        <v>3.6569058756404399E-2</v>
      </c>
      <c r="AX12" s="14">
        <v>2.95566642424759E-2</v>
      </c>
      <c r="AY12" s="14">
        <v>3.1255437733960903E-2</v>
      </c>
      <c r="AZ12" s="14">
        <v>1.7134572390033902E-2</v>
      </c>
      <c r="BA12" s="14">
        <v>3.6518391603539799E-2</v>
      </c>
      <c r="BB12" s="14"/>
      <c r="BC12" s="14">
        <v>4.0668285429325303E-2</v>
      </c>
      <c r="BD12" s="14">
        <v>1.7146562624192199E-2</v>
      </c>
      <c r="BE12" s="14"/>
      <c r="BF12" s="14">
        <v>1.2313989080174999E-2</v>
      </c>
      <c r="BG12" s="14">
        <v>1.4968987021285299E-2</v>
      </c>
      <c r="BH12" s="14">
        <v>3.9020170903111301E-2</v>
      </c>
      <c r="BI12" s="14">
        <v>4.4999233168028001E-2</v>
      </c>
      <c r="BJ12" s="14"/>
      <c r="BK12" s="14">
        <v>1.4040801098457401E-2</v>
      </c>
      <c r="BL12" s="14">
        <v>2.0489070392012101E-2</v>
      </c>
      <c r="BM12" s="14">
        <v>2.7678203254244801E-2</v>
      </c>
      <c r="BN12" s="14">
        <v>3.3155786290892601E-2</v>
      </c>
      <c r="BO12" s="14"/>
      <c r="BP12" s="14">
        <v>4.5717418111506501E-2</v>
      </c>
      <c r="BQ12" s="14">
        <v>1.3314635945624501E-2</v>
      </c>
      <c r="BR12" s="14">
        <v>3.8509593545534098E-3</v>
      </c>
      <c r="BS12" s="14">
        <v>1.53158412975971E-2</v>
      </c>
      <c r="BT12" s="14">
        <v>2.8785149929930101E-2</v>
      </c>
    </row>
    <row r="13" spans="2:72" x14ac:dyDescent="0.35">
      <c r="B13" s="15" t="s">
        <v>201</v>
      </c>
      <c r="C13" s="14">
        <v>0.363380028588069</v>
      </c>
      <c r="D13" s="14">
        <v>0.34680097763597001</v>
      </c>
      <c r="E13" s="14">
        <v>0.37917848574221502</v>
      </c>
      <c r="F13" s="14"/>
      <c r="G13" s="14">
        <v>0.28825015740505899</v>
      </c>
      <c r="H13" s="14">
        <v>0.29895261967442699</v>
      </c>
      <c r="I13" s="14">
        <v>0.341752708225595</v>
      </c>
      <c r="J13" s="14">
        <v>0.37843831332564198</v>
      </c>
      <c r="K13" s="14">
        <v>0.42661621969727298</v>
      </c>
      <c r="L13" s="14">
        <v>0.42854927628879902</v>
      </c>
      <c r="M13" s="14"/>
      <c r="N13" s="14">
        <v>0.35485239721339601</v>
      </c>
      <c r="O13" s="14">
        <v>0.41104230796286001</v>
      </c>
      <c r="P13" s="14">
        <v>0.35434351563300198</v>
      </c>
      <c r="Q13" s="14">
        <v>0.33163674668390702</v>
      </c>
      <c r="R13" s="14"/>
      <c r="S13" s="14">
        <v>0.29500647484696202</v>
      </c>
      <c r="T13" s="14">
        <v>0.381281730175203</v>
      </c>
      <c r="U13" s="14">
        <v>0.40955549290357601</v>
      </c>
      <c r="V13" s="14">
        <v>0.38116355066733598</v>
      </c>
      <c r="W13" s="14">
        <v>0.36947204834115199</v>
      </c>
      <c r="X13" s="14">
        <v>0.34507083542721501</v>
      </c>
      <c r="Y13" s="14">
        <v>0.383943079864627</v>
      </c>
      <c r="Z13" s="14">
        <v>0.33000526321232398</v>
      </c>
      <c r="AA13" s="14">
        <v>0.36950265689313899</v>
      </c>
      <c r="AB13" s="14">
        <v>0.39289282082812799</v>
      </c>
      <c r="AC13" s="14">
        <v>0.36262198344574498</v>
      </c>
      <c r="AD13" s="14">
        <v>0.34894199202826598</v>
      </c>
      <c r="AE13" s="14"/>
      <c r="AF13" s="14">
        <v>0.383842716763444</v>
      </c>
      <c r="AG13" s="14">
        <v>0.37297047886260498</v>
      </c>
      <c r="AH13" s="14">
        <v>0.36450399955707202</v>
      </c>
      <c r="AI13" s="14">
        <v>0.29519050154851201</v>
      </c>
      <c r="AJ13" s="14">
        <v>0.25399723732414398</v>
      </c>
      <c r="AK13" s="14"/>
      <c r="AL13" s="14">
        <v>0.24467519887394501</v>
      </c>
      <c r="AM13" s="14">
        <v>0.33935296204308102</v>
      </c>
      <c r="AN13" s="14">
        <v>0.32863269213943203</v>
      </c>
      <c r="AO13" s="14">
        <v>0.37460099882925901</v>
      </c>
      <c r="AP13" s="14">
        <v>0.38557998915888397</v>
      </c>
      <c r="AQ13" s="14">
        <v>0.38380487532112501</v>
      </c>
      <c r="AR13" s="14">
        <v>0.35668792814899303</v>
      </c>
      <c r="AS13" s="14">
        <v>0.42134952594241298</v>
      </c>
      <c r="AT13" s="14">
        <v>0.38196146712580298</v>
      </c>
      <c r="AU13" s="14">
        <v>0.38755204341605498</v>
      </c>
      <c r="AV13" s="14">
        <v>0.34211275335069102</v>
      </c>
      <c r="AW13" s="14">
        <v>0.39090541261206901</v>
      </c>
      <c r="AX13" s="14">
        <v>0.31805715350984198</v>
      </c>
      <c r="AY13" s="14">
        <v>0.32439525479501002</v>
      </c>
      <c r="AZ13" s="14">
        <v>0.38637024564776901</v>
      </c>
      <c r="BA13" s="14">
        <v>0.279165973283375</v>
      </c>
      <c r="BB13" s="14"/>
      <c r="BC13" s="14">
        <v>0.28955734651877402</v>
      </c>
      <c r="BD13" s="14">
        <v>0.395732027315853</v>
      </c>
      <c r="BE13" s="14"/>
      <c r="BF13" s="14">
        <v>0.40875155818549402</v>
      </c>
      <c r="BG13" s="14">
        <v>0.38997563013550901</v>
      </c>
      <c r="BH13" s="14">
        <v>0.320917804728786</v>
      </c>
      <c r="BI13" s="14">
        <v>0.281590084015714</v>
      </c>
      <c r="BJ13" s="14"/>
      <c r="BK13" s="14">
        <v>0.403841480898398</v>
      </c>
      <c r="BL13" s="14">
        <v>0.38623535762411698</v>
      </c>
      <c r="BM13" s="14">
        <v>0.34414639545590198</v>
      </c>
      <c r="BN13" s="14">
        <v>0.33163350649018603</v>
      </c>
      <c r="BO13" s="14"/>
      <c r="BP13" s="14">
        <v>0.30444463426126001</v>
      </c>
      <c r="BQ13" s="14">
        <v>0.423768881063318</v>
      </c>
      <c r="BR13" s="14">
        <v>0.435946119017522</v>
      </c>
      <c r="BS13" s="14">
        <v>0.36751444535345501</v>
      </c>
      <c r="BT13" s="14">
        <v>0.34566710355698099</v>
      </c>
    </row>
    <row r="14" spans="2:72" x14ac:dyDescent="0.35">
      <c r="B14" s="15" t="s">
        <v>202</v>
      </c>
      <c r="C14" s="14">
        <v>0.32841652349265898</v>
      </c>
      <c r="D14" s="14">
        <v>0.29960277238952099</v>
      </c>
      <c r="E14" s="14">
        <v>0.35650836354103799</v>
      </c>
      <c r="F14" s="14"/>
      <c r="G14" s="14">
        <v>0.26088500743570098</v>
      </c>
      <c r="H14" s="14">
        <v>0.298230699120206</v>
      </c>
      <c r="I14" s="14">
        <v>0.31844555993210899</v>
      </c>
      <c r="J14" s="14">
        <v>0.33013026833812398</v>
      </c>
      <c r="K14" s="14">
        <v>0.36699366765589703</v>
      </c>
      <c r="L14" s="14">
        <v>0.378568510841088</v>
      </c>
      <c r="M14" s="14"/>
      <c r="N14" s="14">
        <v>0.35625956031536499</v>
      </c>
      <c r="O14" s="14">
        <v>0.31930019985630198</v>
      </c>
      <c r="P14" s="14">
        <v>0.31811514520895601</v>
      </c>
      <c r="Q14" s="14">
        <v>0.31643440222111602</v>
      </c>
      <c r="R14" s="14"/>
      <c r="S14" s="14">
        <v>0.32523344277384397</v>
      </c>
      <c r="T14" s="14">
        <v>0.34593807241552599</v>
      </c>
      <c r="U14" s="14">
        <v>0.31461989308656502</v>
      </c>
      <c r="V14" s="14">
        <v>0.33286470536136797</v>
      </c>
      <c r="W14" s="14">
        <v>0.27677831863104202</v>
      </c>
      <c r="X14" s="14">
        <v>0.315485271224761</v>
      </c>
      <c r="Y14" s="14">
        <v>0.32648184930854801</v>
      </c>
      <c r="Z14" s="14">
        <v>0.33107805871398899</v>
      </c>
      <c r="AA14" s="14">
        <v>0.34191354651727002</v>
      </c>
      <c r="AB14" s="14">
        <v>0.35120627577091201</v>
      </c>
      <c r="AC14" s="14">
        <v>0.33193212030554697</v>
      </c>
      <c r="AD14" s="14">
        <v>0.32787790225880398</v>
      </c>
      <c r="AE14" s="14"/>
      <c r="AF14" s="14">
        <v>0.303163688205417</v>
      </c>
      <c r="AG14" s="14">
        <v>0.32455500305761797</v>
      </c>
      <c r="AH14" s="14">
        <v>0.346515792892166</v>
      </c>
      <c r="AI14" s="14">
        <v>0.345115533583365</v>
      </c>
      <c r="AJ14" s="14">
        <v>0.35668800184559002</v>
      </c>
      <c r="AK14" s="14"/>
      <c r="AL14" s="14">
        <v>0.14552136946143501</v>
      </c>
      <c r="AM14" s="14">
        <v>0.28284730837764599</v>
      </c>
      <c r="AN14" s="14">
        <v>0.34718573743335202</v>
      </c>
      <c r="AO14" s="14">
        <v>0.32611076242562897</v>
      </c>
      <c r="AP14" s="14">
        <v>0.31024984474922102</v>
      </c>
      <c r="AQ14" s="14">
        <v>0.32948677916207297</v>
      </c>
      <c r="AR14" s="14">
        <v>0.35057084922314202</v>
      </c>
      <c r="AS14" s="14">
        <v>0.310004217961384</v>
      </c>
      <c r="AT14" s="14">
        <v>0.36970095865345198</v>
      </c>
      <c r="AU14" s="14">
        <v>0.31262179336219198</v>
      </c>
      <c r="AV14" s="14">
        <v>0.32930502983822102</v>
      </c>
      <c r="AW14" s="14">
        <v>0.310910335547529</v>
      </c>
      <c r="AX14" s="14">
        <v>0.36592653248642398</v>
      </c>
      <c r="AY14" s="14">
        <v>0.35084919166595802</v>
      </c>
      <c r="AZ14" s="14">
        <v>0.36439322782752398</v>
      </c>
      <c r="BA14" s="14">
        <v>0.34285536521932303</v>
      </c>
      <c r="BB14" s="14"/>
      <c r="BC14" s="14">
        <v>0.33358370974525098</v>
      </c>
      <c r="BD14" s="14">
        <v>0.32615205953139098</v>
      </c>
      <c r="BE14" s="14"/>
      <c r="BF14" s="14">
        <v>0.35611935819087598</v>
      </c>
      <c r="BG14" s="14">
        <v>0.33300225541490402</v>
      </c>
      <c r="BH14" s="14">
        <v>0.306211053585903</v>
      </c>
      <c r="BI14" s="14">
        <v>0.30095062865231198</v>
      </c>
      <c r="BJ14" s="14"/>
      <c r="BK14" s="14">
        <v>0.32754045327735898</v>
      </c>
      <c r="BL14" s="14">
        <v>0.33117554523481402</v>
      </c>
      <c r="BM14" s="14">
        <v>0.33611895827217098</v>
      </c>
      <c r="BN14" s="14">
        <v>0.31441154527043502</v>
      </c>
      <c r="BO14" s="14"/>
      <c r="BP14" s="14">
        <v>0.33649786678388299</v>
      </c>
      <c r="BQ14" s="14">
        <v>0.32134920998097299</v>
      </c>
      <c r="BR14" s="14">
        <v>0.38638846043157399</v>
      </c>
      <c r="BS14" s="14">
        <v>0.378223982258033</v>
      </c>
      <c r="BT14" s="14">
        <v>0.25667467583658099</v>
      </c>
    </row>
    <row r="15" spans="2:72" x14ac:dyDescent="0.35">
      <c r="B15" s="15" t="s">
        <v>203</v>
      </c>
      <c r="C15" s="14">
        <v>1.03628478875782E-2</v>
      </c>
      <c r="D15" s="14">
        <v>1.45596477919445E-2</v>
      </c>
      <c r="E15" s="14">
        <v>6.3144287712645101E-3</v>
      </c>
      <c r="F15" s="14"/>
      <c r="G15" s="14">
        <v>2.6550052860690801E-2</v>
      </c>
      <c r="H15" s="14">
        <v>1.3094749899946899E-2</v>
      </c>
      <c r="I15" s="14">
        <v>1.65022014136816E-2</v>
      </c>
      <c r="J15" s="14">
        <v>8.0862451749737392E-3</v>
      </c>
      <c r="K15" s="14">
        <v>1.80963671294604E-3</v>
      </c>
      <c r="L15" s="14">
        <v>0</v>
      </c>
      <c r="M15" s="14"/>
      <c r="N15" s="14">
        <v>9.3852400489166793E-3</v>
      </c>
      <c r="O15" s="14">
        <v>5.1195130445611204E-3</v>
      </c>
      <c r="P15" s="14">
        <v>1.31865770921036E-2</v>
      </c>
      <c r="Q15" s="14">
        <v>1.4547733435620699E-2</v>
      </c>
      <c r="R15" s="14"/>
      <c r="S15" s="14">
        <v>1.64183552849743E-2</v>
      </c>
      <c r="T15" s="14">
        <v>8.2056509870871205E-3</v>
      </c>
      <c r="U15" s="14">
        <v>9.2145823762659809E-3</v>
      </c>
      <c r="V15" s="14">
        <v>7.1371821492838203E-3</v>
      </c>
      <c r="W15" s="14">
        <v>1.6402606109946E-2</v>
      </c>
      <c r="X15" s="14">
        <v>1.26738383496435E-2</v>
      </c>
      <c r="Y15" s="14">
        <v>9.6172806899896303E-3</v>
      </c>
      <c r="Z15" s="14">
        <v>5.4571427190426899E-3</v>
      </c>
      <c r="AA15" s="14">
        <v>7.6591796192603603E-3</v>
      </c>
      <c r="AB15" s="14">
        <v>9.1942184580288307E-3</v>
      </c>
      <c r="AC15" s="14">
        <v>5.2092076155260004E-3</v>
      </c>
      <c r="AD15" s="14">
        <v>1.3726744368124001E-2</v>
      </c>
      <c r="AE15" s="14"/>
      <c r="AF15" s="14">
        <v>9.8562281967669706E-3</v>
      </c>
      <c r="AG15" s="14">
        <v>1.02187024341697E-2</v>
      </c>
      <c r="AH15" s="14">
        <v>7.3711733173422401E-3</v>
      </c>
      <c r="AI15" s="14">
        <v>1.51974223078403E-2</v>
      </c>
      <c r="AJ15" s="14">
        <v>1.9605016420182898E-2</v>
      </c>
      <c r="AK15" s="14"/>
      <c r="AL15" s="14">
        <v>1.4415128867771101E-2</v>
      </c>
      <c r="AM15" s="14">
        <v>2.3195004422986401E-2</v>
      </c>
      <c r="AN15" s="14">
        <v>9.3000194175593392E-3</v>
      </c>
      <c r="AO15" s="14">
        <v>5.6659342673432899E-3</v>
      </c>
      <c r="AP15" s="14">
        <v>1.34019431565557E-2</v>
      </c>
      <c r="AQ15" s="14">
        <v>1.23878374934882E-2</v>
      </c>
      <c r="AR15" s="14">
        <v>8.7754595421799704E-3</v>
      </c>
      <c r="AS15" s="14">
        <v>6.7327275293444103E-3</v>
      </c>
      <c r="AT15" s="14">
        <v>1.0329995901019301E-2</v>
      </c>
      <c r="AU15" s="14">
        <v>1.2421904462654501E-2</v>
      </c>
      <c r="AV15" s="14">
        <v>1.09961415782744E-2</v>
      </c>
      <c r="AW15" s="14">
        <v>1.2892011871156701E-2</v>
      </c>
      <c r="AX15" s="14">
        <v>8.3950368787732606E-3</v>
      </c>
      <c r="AY15" s="14">
        <v>3.5284792487403501E-3</v>
      </c>
      <c r="AZ15" s="14">
        <v>5.3149736052559198E-3</v>
      </c>
      <c r="BA15" s="14">
        <v>1.18821164099253E-2</v>
      </c>
      <c r="BB15" s="14"/>
      <c r="BC15" s="14">
        <v>1.61982842347108E-2</v>
      </c>
      <c r="BD15" s="14">
        <v>7.8055304888240704E-3</v>
      </c>
      <c r="BE15" s="14"/>
      <c r="BF15" s="14">
        <v>1.77488066089599E-3</v>
      </c>
      <c r="BG15" s="14">
        <v>8.7139099274850893E-3</v>
      </c>
      <c r="BH15" s="14">
        <v>1.3068839533536301E-2</v>
      </c>
      <c r="BI15" s="14">
        <v>2.7702120904300399E-2</v>
      </c>
      <c r="BJ15" s="14"/>
      <c r="BK15" s="14">
        <v>3.4786211993818399E-3</v>
      </c>
      <c r="BL15" s="14">
        <v>9.1063355753208501E-3</v>
      </c>
      <c r="BM15" s="14">
        <v>1.4385712556835401E-2</v>
      </c>
      <c r="BN15" s="14">
        <v>1.22786516258195E-2</v>
      </c>
      <c r="BO15" s="14"/>
      <c r="BP15" s="14">
        <v>1.4259045566140501E-2</v>
      </c>
      <c r="BQ15" s="14">
        <v>3.2324999398146699E-3</v>
      </c>
      <c r="BR15" s="14">
        <v>0</v>
      </c>
      <c r="BS15" s="14">
        <v>1.4082833389479699E-3</v>
      </c>
      <c r="BT15" s="14">
        <v>2.37459427204951E-2</v>
      </c>
    </row>
    <row r="16" spans="2:72" x14ac:dyDescent="0.35">
      <c r="B16" s="15" t="s">
        <v>204</v>
      </c>
      <c r="C16" s="14">
        <v>4.9634689409368098E-2</v>
      </c>
      <c r="D16" s="14">
        <v>5.6076816476261497E-2</v>
      </c>
      <c r="E16" s="14">
        <v>4.3098917201262597E-2</v>
      </c>
      <c r="F16" s="14"/>
      <c r="G16" s="14">
        <v>2.7578686071664499E-2</v>
      </c>
      <c r="H16" s="14">
        <v>2.22566089233311E-2</v>
      </c>
      <c r="I16" s="14">
        <v>5.50408939547525E-2</v>
      </c>
      <c r="J16" s="14">
        <v>6.1257636519905498E-2</v>
      </c>
      <c r="K16" s="14">
        <v>5.9662641977256799E-2</v>
      </c>
      <c r="L16" s="14">
        <v>6.5955538221687093E-2</v>
      </c>
      <c r="M16" s="14"/>
      <c r="N16" s="14">
        <v>3.0680199658719601E-2</v>
      </c>
      <c r="O16" s="14">
        <v>5.7002463702945698E-2</v>
      </c>
      <c r="P16" s="14">
        <v>4.7099156275251797E-2</v>
      </c>
      <c r="Q16" s="14">
        <v>6.4435609585847098E-2</v>
      </c>
      <c r="R16" s="14"/>
      <c r="S16" s="14">
        <v>3.9962876708828199E-2</v>
      </c>
      <c r="T16" s="14">
        <v>4.6829429068996703E-2</v>
      </c>
      <c r="U16" s="14">
        <v>6.2576023834845798E-2</v>
      </c>
      <c r="V16" s="14">
        <v>4.6026479203910703E-2</v>
      </c>
      <c r="W16" s="14">
        <v>5.8836648901043599E-2</v>
      </c>
      <c r="X16" s="14">
        <v>5.3319420779358598E-2</v>
      </c>
      <c r="Y16" s="14">
        <v>5.3052828238275201E-2</v>
      </c>
      <c r="Z16" s="14">
        <v>4.1519614338841201E-2</v>
      </c>
      <c r="AA16" s="14">
        <v>5.2591176330252801E-2</v>
      </c>
      <c r="AB16" s="14">
        <v>3.72965025150876E-2</v>
      </c>
      <c r="AC16" s="14">
        <v>6.0467068747692899E-2</v>
      </c>
      <c r="AD16" s="14">
        <v>6.0586188910676401E-2</v>
      </c>
      <c r="AE16" s="14"/>
      <c r="AF16" s="14">
        <v>6.9253118865556199E-2</v>
      </c>
      <c r="AG16" s="14">
        <v>5.0063698636513297E-2</v>
      </c>
      <c r="AH16" s="14">
        <v>4.1157793612389297E-2</v>
      </c>
      <c r="AI16" s="14">
        <v>2.2633739117953501E-2</v>
      </c>
      <c r="AJ16" s="14">
        <v>6.7166022514301999E-3</v>
      </c>
      <c r="AK16" s="14"/>
      <c r="AL16" s="14">
        <v>0.124777839087082</v>
      </c>
      <c r="AM16" s="14">
        <v>5.8989466415354401E-2</v>
      </c>
      <c r="AN16" s="14">
        <v>6.48358265348528E-2</v>
      </c>
      <c r="AO16" s="14">
        <v>5.99111169292003E-2</v>
      </c>
      <c r="AP16" s="14">
        <v>4.7598528661591401E-2</v>
      </c>
      <c r="AQ16" s="14">
        <v>5.3056819871281198E-2</v>
      </c>
      <c r="AR16" s="14">
        <v>3.1690329270043199E-2</v>
      </c>
      <c r="AS16" s="14">
        <v>5.7622286241043597E-2</v>
      </c>
      <c r="AT16" s="14">
        <v>4.5589883436149503E-2</v>
      </c>
      <c r="AU16" s="14">
        <v>5.6563156950931497E-2</v>
      </c>
      <c r="AV16" s="14">
        <v>5.2074977001867799E-2</v>
      </c>
      <c r="AW16" s="14">
        <v>4.6456281783135302E-2</v>
      </c>
      <c r="AX16" s="14">
        <v>3.8643732265102301E-2</v>
      </c>
      <c r="AY16" s="14">
        <v>4.7115032107203497E-2</v>
      </c>
      <c r="AZ16" s="14">
        <v>1.94485244396892E-2</v>
      </c>
      <c r="BA16" s="14">
        <v>2.0792065475120299E-2</v>
      </c>
      <c r="BB16" s="14"/>
      <c r="BC16" s="14">
        <v>3.4423254117141998E-2</v>
      </c>
      <c r="BD16" s="14">
        <v>5.6300937795737097E-2</v>
      </c>
      <c r="BE16" s="14"/>
      <c r="BF16" s="14">
        <v>4.9893991549647798E-2</v>
      </c>
      <c r="BG16" s="14">
        <v>5.0671463664985199E-2</v>
      </c>
      <c r="BH16" s="14">
        <v>4.1659260163278498E-2</v>
      </c>
      <c r="BI16" s="14">
        <v>6.21607947448298E-2</v>
      </c>
      <c r="BJ16" s="14"/>
      <c r="BK16" s="14">
        <v>4.82881531503217E-2</v>
      </c>
      <c r="BL16" s="14">
        <v>3.5909546492154103E-2</v>
      </c>
      <c r="BM16" s="14">
        <v>4.56368952785303E-2</v>
      </c>
      <c r="BN16" s="14">
        <v>6.9397542937607998E-2</v>
      </c>
      <c r="BO16" s="14"/>
      <c r="BP16" s="14">
        <v>2.0250514844826401E-2</v>
      </c>
      <c r="BQ16" s="14">
        <v>7.4813410880453304E-2</v>
      </c>
      <c r="BR16" s="14">
        <v>6.6495589769835495E-2</v>
      </c>
      <c r="BS16" s="14">
        <v>3.36890694076485E-2</v>
      </c>
      <c r="BT16" s="14">
        <v>6.8164366588917599E-2</v>
      </c>
    </row>
    <row r="17" spans="2:72" x14ac:dyDescent="0.35">
      <c r="B17" s="15" t="s">
        <v>205</v>
      </c>
      <c r="C17" s="20">
        <v>1.60233583955652E-2</v>
      </c>
      <c r="D17" s="20">
        <v>1.63990332589957E-2</v>
      </c>
      <c r="E17" s="20">
        <v>1.5728034817190598E-2</v>
      </c>
      <c r="F17" s="20"/>
      <c r="G17" s="20">
        <v>1.64189305428908E-2</v>
      </c>
      <c r="H17" s="20">
        <v>1.5401977514835401E-2</v>
      </c>
      <c r="I17" s="20">
        <v>1.53752644112194E-2</v>
      </c>
      <c r="J17" s="20">
        <v>2.3967029916145199E-2</v>
      </c>
      <c r="K17" s="20">
        <v>1.3449063420725001E-2</v>
      </c>
      <c r="L17" s="20">
        <v>1.2074352885172199E-2</v>
      </c>
      <c r="M17" s="20"/>
      <c r="N17" s="20">
        <v>9.1832802815099493E-3</v>
      </c>
      <c r="O17" s="20">
        <v>1.23550841308583E-2</v>
      </c>
      <c r="P17" s="20">
        <v>1.3882522477809999E-2</v>
      </c>
      <c r="Q17" s="20">
        <v>2.8317859863715999E-2</v>
      </c>
      <c r="R17" s="20"/>
      <c r="S17" s="20">
        <v>1.7246765178637002E-2</v>
      </c>
      <c r="T17" s="20">
        <v>1.4599846629329701E-2</v>
      </c>
      <c r="U17" s="20">
        <v>2.3647644435718401E-2</v>
      </c>
      <c r="V17" s="20">
        <v>1.40080297104594E-2</v>
      </c>
      <c r="W17" s="20">
        <v>2.1573793518606998E-2</v>
      </c>
      <c r="X17" s="20">
        <v>1.9689452936878599E-2</v>
      </c>
      <c r="Y17" s="20">
        <v>1.9706751684082199E-2</v>
      </c>
      <c r="Z17" s="20">
        <v>1.7771716734090701E-2</v>
      </c>
      <c r="AA17" s="20">
        <v>7.8451755694086793E-3</v>
      </c>
      <c r="AB17" s="20">
        <v>1.3067808505125501E-2</v>
      </c>
      <c r="AC17" s="20">
        <v>1.16130332881511E-2</v>
      </c>
      <c r="AD17" s="20">
        <v>1.22732219245825E-2</v>
      </c>
      <c r="AE17" s="20"/>
      <c r="AF17" s="20">
        <v>2.3547260190268499E-2</v>
      </c>
      <c r="AG17" s="20">
        <v>1.6587301043604601E-2</v>
      </c>
      <c r="AH17" s="20">
        <v>1.02348079548444E-2</v>
      </c>
      <c r="AI17" s="20">
        <v>1.08823197416639E-2</v>
      </c>
      <c r="AJ17" s="20">
        <v>0</v>
      </c>
      <c r="AK17" s="20"/>
      <c r="AL17" s="20">
        <v>7.2402289349630097E-2</v>
      </c>
      <c r="AM17" s="20">
        <v>4.1658346861021198E-2</v>
      </c>
      <c r="AN17" s="20">
        <v>1.44239149946849E-2</v>
      </c>
      <c r="AO17" s="20">
        <v>2.0154548057628799E-2</v>
      </c>
      <c r="AP17" s="20">
        <v>1.83338123833395E-2</v>
      </c>
      <c r="AQ17" s="20">
        <v>1.15899266569546E-2</v>
      </c>
      <c r="AR17" s="20">
        <v>1.17928481139064E-2</v>
      </c>
      <c r="AS17" s="20">
        <v>9.8568782132065196E-3</v>
      </c>
      <c r="AT17" s="20">
        <v>8.4839877829554697E-3</v>
      </c>
      <c r="AU17" s="20">
        <v>1.42796558854776E-2</v>
      </c>
      <c r="AV17" s="20">
        <v>1.50999705243526E-2</v>
      </c>
      <c r="AW17" s="20">
        <v>9.8170436601919594E-3</v>
      </c>
      <c r="AX17" s="20">
        <v>1.51770521962748E-2</v>
      </c>
      <c r="AY17" s="20">
        <v>6.1614827643102403E-3</v>
      </c>
      <c r="AZ17" s="20">
        <v>4.9092329813763998E-3</v>
      </c>
      <c r="BA17" s="20">
        <v>1.0343510138404399E-2</v>
      </c>
      <c r="BB17" s="20"/>
      <c r="BC17" s="20">
        <v>1.16192847283199E-2</v>
      </c>
      <c r="BD17" s="20">
        <v>1.7953396450076001E-2</v>
      </c>
      <c r="BE17" s="20"/>
      <c r="BF17" s="20">
        <v>6.71428829409526E-3</v>
      </c>
      <c r="BG17" s="20">
        <v>9.8396177563723104E-3</v>
      </c>
      <c r="BH17" s="20">
        <v>2.05526543154462E-2</v>
      </c>
      <c r="BI17" s="20">
        <v>4.29177657437897E-2</v>
      </c>
      <c r="BJ17" s="20"/>
      <c r="BK17" s="20">
        <v>6.31352025078071E-3</v>
      </c>
      <c r="BL17" s="20">
        <v>1.47912757670297E-2</v>
      </c>
      <c r="BM17" s="20">
        <v>9.9680536613849305E-3</v>
      </c>
      <c r="BN17" s="20">
        <v>3.7416087264814803E-2</v>
      </c>
      <c r="BO17" s="20"/>
      <c r="BP17" s="20">
        <v>8.4225236996885097E-3</v>
      </c>
      <c r="BQ17" s="20">
        <v>1.55112265199646E-2</v>
      </c>
      <c r="BR17" s="20">
        <v>9.6912007572745804E-3</v>
      </c>
      <c r="BS17" s="20">
        <v>6.0450648477947903E-3</v>
      </c>
      <c r="BT17" s="20">
        <v>3.4744359357569199E-2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211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0.212195215741215</v>
      </c>
      <c r="D9" s="14">
        <v>0.22718875366090699</v>
      </c>
      <c r="E9" s="14">
        <v>0.19702353884687901</v>
      </c>
      <c r="F9" s="14"/>
      <c r="G9" s="14">
        <v>0.22802708080443601</v>
      </c>
      <c r="H9" s="14">
        <v>0.25421882520447903</v>
      </c>
      <c r="I9" s="14">
        <v>0.22714083823260101</v>
      </c>
      <c r="J9" s="14">
        <v>0.21110716625746601</v>
      </c>
      <c r="K9" s="14">
        <v>0.19481827494259399</v>
      </c>
      <c r="L9" s="14">
        <v>0.16788552937225701</v>
      </c>
      <c r="M9" s="14"/>
      <c r="N9" s="14">
        <v>0.27238534702335299</v>
      </c>
      <c r="O9" s="14">
        <v>0.21256299053262201</v>
      </c>
      <c r="P9" s="14">
        <v>0.206553472511117</v>
      </c>
      <c r="Q9" s="14">
        <v>0.150600213989948</v>
      </c>
      <c r="R9" s="14"/>
      <c r="S9" s="14">
        <v>0.24855678266811801</v>
      </c>
      <c r="T9" s="14">
        <v>0.20814939712844799</v>
      </c>
      <c r="U9" s="14">
        <v>0.221683968442595</v>
      </c>
      <c r="V9" s="14">
        <v>0.197414759212104</v>
      </c>
      <c r="W9" s="14">
        <v>0.196022586718789</v>
      </c>
      <c r="X9" s="14">
        <v>0.195478602687682</v>
      </c>
      <c r="Y9" s="14">
        <v>0.19026000078690899</v>
      </c>
      <c r="Z9" s="14">
        <v>0.221225591158624</v>
      </c>
      <c r="AA9" s="14">
        <v>0.22177672913883001</v>
      </c>
      <c r="AB9" s="14">
        <v>0.215832175104613</v>
      </c>
      <c r="AC9" s="14">
        <v>0.16495814780162699</v>
      </c>
      <c r="AD9" s="14">
        <v>0.24618679185136799</v>
      </c>
      <c r="AE9" s="14"/>
      <c r="AF9" s="14">
        <v>0.15597550490039599</v>
      </c>
      <c r="AG9" s="14">
        <v>0.19111534593377899</v>
      </c>
      <c r="AH9" s="14">
        <v>0.24476038653586901</v>
      </c>
      <c r="AI9" s="14">
        <v>0.285804230576862</v>
      </c>
      <c r="AJ9" s="14">
        <v>0.36300186190574102</v>
      </c>
      <c r="AK9" s="14"/>
      <c r="AL9" s="14">
        <v>0.143585381548164</v>
      </c>
      <c r="AM9" s="14">
        <v>0.14106421010631201</v>
      </c>
      <c r="AN9" s="14">
        <v>0.15810946216476199</v>
      </c>
      <c r="AO9" s="14">
        <v>0.14656757737567599</v>
      </c>
      <c r="AP9" s="14">
        <v>0.18103284933121</v>
      </c>
      <c r="AQ9" s="14">
        <v>0.19834224997948099</v>
      </c>
      <c r="AR9" s="14">
        <v>0.23006755652871899</v>
      </c>
      <c r="AS9" s="14">
        <v>0.215185752791133</v>
      </c>
      <c r="AT9" s="14">
        <v>0.177617722119185</v>
      </c>
      <c r="AU9" s="14">
        <v>0.208907425619136</v>
      </c>
      <c r="AV9" s="14">
        <v>0.242957224409516</v>
      </c>
      <c r="AW9" s="14">
        <v>0.248931306944327</v>
      </c>
      <c r="AX9" s="14">
        <v>0.26728066466616401</v>
      </c>
      <c r="AY9" s="14">
        <v>0.29384902913822902</v>
      </c>
      <c r="AZ9" s="14">
        <v>0.32459753314474299</v>
      </c>
      <c r="BA9" s="14">
        <v>0.31568373877054901</v>
      </c>
      <c r="BB9" s="14"/>
      <c r="BC9" s="14">
        <v>0.27045422399132002</v>
      </c>
      <c r="BD9" s="14">
        <v>0.18666383015676599</v>
      </c>
      <c r="BE9" s="14"/>
      <c r="BF9" s="14">
        <v>0.25325657972176402</v>
      </c>
      <c r="BG9" s="14">
        <v>0.21979727157012199</v>
      </c>
      <c r="BH9" s="14">
        <v>0.192246588391427</v>
      </c>
      <c r="BI9" s="14">
        <v>0.143845307284927</v>
      </c>
      <c r="BJ9" s="14"/>
      <c r="BK9" s="14">
        <v>0.27199196960646399</v>
      </c>
      <c r="BL9" s="14">
        <v>0.250011590088907</v>
      </c>
      <c r="BM9" s="14">
        <v>0.197396793186699</v>
      </c>
      <c r="BN9" s="14">
        <v>0.13955723814139101</v>
      </c>
      <c r="BO9" s="14"/>
      <c r="BP9" s="14">
        <v>0.24668601063417001</v>
      </c>
      <c r="BQ9" s="14">
        <v>0.20018428649255299</v>
      </c>
      <c r="BR9" s="14">
        <v>0.14357653731822101</v>
      </c>
      <c r="BS9" s="14">
        <v>0.34615953418476397</v>
      </c>
      <c r="BT9" s="14">
        <v>9.0485639622340103E-2</v>
      </c>
    </row>
    <row r="10" spans="2:72" x14ac:dyDescent="0.35">
      <c r="B10" s="15" t="s">
        <v>198</v>
      </c>
      <c r="C10" s="14">
        <v>0.10611926031293099</v>
      </c>
      <c r="D10" s="14">
        <v>8.2903026729212001E-2</v>
      </c>
      <c r="E10" s="14">
        <v>0.12874466783160801</v>
      </c>
      <c r="F10" s="14"/>
      <c r="G10" s="14">
        <v>0.105873837979701</v>
      </c>
      <c r="H10" s="14">
        <v>0.11814178789585</v>
      </c>
      <c r="I10" s="14">
        <v>0.126369607096498</v>
      </c>
      <c r="J10" s="14">
        <v>0.106138654322762</v>
      </c>
      <c r="K10" s="14">
        <v>9.8817459755832698E-2</v>
      </c>
      <c r="L10" s="14">
        <v>8.4888224186616096E-2</v>
      </c>
      <c r="M10" s="14"/>
      <c r="N10" s="14">
        <v>8.8812102612760901E-2</v>
      </c>
      <c r="O10" s="14">
        <v>0.103063778008743</v>
      </c>
      <c r="P10" s="14">
        <v>0.104323711345535</v>
      </c>
      <c r="Q10" s="14">
        <v>0.130177641065434</v>
      </c>
      <c r="R10" s="14"/>
      <c r="S10" s="14">
        <v>0.10091896384889899</v>
      </c>
      <c r="T10" s="14">
        <v>0.104095209894361</v>
      </c>
      <c r="U10" s="14">
        <v>0.112277160267474</v>
      </c>
      <c r="V10" s="14">
        <v>0.106310364590082</v>
      </c>
      <c r="W10" s="14">
        <v>0.121938566733827</v>
      </c>
      <c r="X10" s="14">
        <v>0.104643400845009</v>
      </c>
      <c r="Y10" s="14">
        <v>9.9450836200394299E-2</v>
      </c>
      <c r="Z10" s="14">
        <v>0.106069415209575</v>
      </c>
      <c r="AA10" s="14">
        <v>0.110972147067757</v>
      </c>
      <c r="AB10" s="14">
        <v>0.104781015990242</v>
      </c>
      <c r="AC10" s="14">
        <v>0.100300954010897</v>
      </c>
      <c r="AD10" s="14">
        <v>0.103480335936286</v>
      </c>
      <c r="AE10" s="14"/>
      <c r="AF10" s="14">
        <v>0.109198195502249</v>
      </c>
      <c r="AG10" s="14">
        <v>0.11027755848083499</v>
      </c>
      <c r="AH10" s="14">
        <v>9.5991371295082603E-2</v>
      </c>
      <c r="AI10" s="14">
        <v>0.11564456337769401</v>
      </c>
      <c r="AJ10" s="14">
        <v>0.116255295081549</v>
      </c>
      <c r="AK10" s="14"/>
      <c r="AL10" s="14">
        <v>0.17212706733716299</v>
      </c>
      <c r="AM10" s="14">
        <v>0.13429442098399999</v>
      </c>
      <c r="AN10" s="14">
        <v>0.153355917502348</v>
      </c>
      <c r="AO10" s="14">
        <v>0.13062049635924899</v>
      </c>
      <c r="AP10" s="14">
        <v>0.104216759938058</v>
      </c>
      <c r="AQ10" s="14">
        <v>9.5256379344611897E-2</v>
      </c>
      <c r="AR10" s="14">
        <v>0.101350298139811</v>
      </c>
      <c r="AS10" s="14">
        <v>8.6688982609110607E-2</v>
      </c>
      <c r="AT10" s="14">
        <v>0.107650241001628</v>
      </c>
      <c r="AU10" s="14">
        <v>9.8242768970567204E-2</v>
      </c>
      <c r="AV10" s="14">
        <v>0.11251521375870099</v>
      </c>
      <c r="AW10" s="14">
        <v>7.3859819653574396E-2</v>
      </c>
      <c r="AX10" s="14">
        <v>0.11364995629376599</v>
      </c>
      <c r="AY10" s="14">
        <v>7.6572963707599903E-2</v>
      </c>
      <c r="AZ10" s="14">
        <v>5.0473554130186699E-2</v>
      </c>
      <c r="BA10" s="14">
        <v>0.107074241123099</v>
      </c>
      <c r="BB10" s="14"/>
      <c r="BC10" s="14">
        <v>0.12038406332080399</v>
      </c>
      <c r="BD10" s="14">
        <v>9.9867863373307497E-2</v>
      </c>
      <c r="BE10" s="14"/>
      <c r="BF10" s="14">
        <v>7.5205108438199206E-2</v>
      </c>
      <c r="BG10" s="14">
        <v>0.10019773160859601</v>
      </c>
      <c r="BH10" s="14">
        <v>0.12504897725782299</v>
      </c>
      <c r="BI10" s="14">
        <v>0.15036880244666101</v>
      </c>
      <c r="BJ10" s="14"/>
      <c r="BK10" s="14">
        <v>6.3182229549338595E-2</v>
      </c>
      <c r="BL10" s="14">
        <v>8.1570712551119806E-2</v>
      </c>
      <c r="BM10" s="14">
        <v>0.116404696327791</v>
      </c>
      <c r="BN10" s="14">
        <v>0.15659577423863699</v>
      </c>
      <c r="BO10" s="14"/>
      <c r="BP10" s="14">
        <v>0.116431237970503</v>
      </c>
      <c r="BQ10" s="14">
        <v>6.4692844618375003E-2</v>
      </c>
      <c r="BR10" s="14">
        <v>6.1928412539660402E-2</v>
      </c>
      <c r="BS10" s="14">
        <v>4.5585427046538701E-2</v>
      </c>
      <c r="BT10" s="14">
        <v>0.19638734919127099</v>
      </c>
    </row>
    <row r="11" spans="2:72" x14ac:dyDescent="0.35">
      <c r="B11" s="15" t="s">
        <v>199</v>
      </c>
      <c r="C11" s="14">
        <v>2.3624819381221601E-2</v>
      </c>
      <c r="D11" s="14">
        <v>2.8024521010770399E-2</v>
      </c>
      <c r="E11" s="14">
        <v>1.9194421449632799E-2</v>
      </c>
      <c r="F11" s="14"/>
      <c r="G11" s="14">
        <v>6.4225275467842693E-2</v>
      </c>
      <c r="H11" s="14">
        <v>2.80234871071471E-2</v>
      </c>
      <c r="I11" s="14">
        <v>2.09326404951105E-2</v>
      </c>
      <c r="J11" s="14">
        <v>2.1512371500280202E-2</v>
      </c>
      <c r="K11" s="14">
        <v>7.7405208277623403E-3</v>
      </c>
      <c r="L11" s="14">
        <v>7.7104293960243301E-3</v>
      </c>
      <c r="M11" s="14"/>
      <c r="N11" s="14">
        <v>1.6611421953190601E-2</v>
      </c>
      <c r="O11" s="14">
        <v>1.79105381105416E-2</v>
      </c>
      <c r="P11" s="14">
        <v>2.77243379668007E-2</v>
      </c>
      <c r="Q11" s="14">
        <v>3.3904683914214903E-2</v>
      </c>
      <c r="R11" s="14"/>
      <c r="S11" s="14">
        <v>1.9755157214968601E-2</v>
      </c>
      <c r="T11" s="14">
        <v>2.0565230714369501E-2</v>
      </c>
      <c r="U11" s="14">
        <v>1.8630746844006601E-2</v>
      </c>
      <c r="V11" s="14">
        <v>3.2744905689330098E-2</v>
      </c>
      <c r="W11" s="14">
        <v>3.3361192960548097E-2</v>
      </c>
      <c r="X11" s="14">
        <v>3.34579758608382E-2</v>
      </c>
      <c r="Y11" s="14">
        <v>1.5885126665752699E-2</v>
      </c>
      <c r="Z11" s="14">
        <v>2.9847382534028199E-2</v>
      </c>
      <c r="AA11" s="14">
        <v>2.2993885547783501E-2</v>
      </c>
      <c r="AB11" s="14">
        <v>2.0611239997816E-2</v>
      </c>
      <c r="AC11" s="14">
        <v>2.3125101147509999E-2</v>
      </c>
      <c r="AD11" s="14">
        <v>1.3210401203403501E-2</v>
      </c>
      <c r="AE11" s="14"/>
      <c r="AF11" s="14">
        <v>2.87831281163448E-2</v>
      </c>
      <c r="AG11" s="14">
        <v>3.3904840047735897E-2</v>
      </c>
      <c r="AH11" s="14">
        <v>1.7652217649733199E-2</v>
      </c>
      <c r="AI11" s="14">
        <v>1.2392692386003001E-2</v>
      </c>
      <c r="AJ11" s="14">
        <v>1.3453060912365601E-2</v>
      </c>
      <c r="AK11" s="14"/>
      <c r="AL11" s="14">
        <v>8.2244902120088503E-2</v>
      </c>
      <c r="AM11" s="14">
        <v>3.6599376888315098E-2</v>
      </c>
      <c r="AN11" s="14">
        <v>1.6641229659604E-2</v>
      </c>
      <c r="AO11" s="14">
        <v>2.96924564721468E-2</v>
      </c>
      <c r="AP11" s="14">
        <v>2.6942344228649901E-2</v>
      </c>
      <c r="AQ11" s="14">
        <v>2.8347531744772E-2</v>
      </c>
      <c r="AR11" s="14">
        <v>2.1232261514168599E-2</v>
      </c>
      <c r="AS11" s="14">
        <v>1.92476417233041E-2</v>
      </c>
      <c r="AT11" s="14">
        <v>2.6193580806926801E-2</v>
      </c>
      <c r="AU11" s="14">
        <v>2.03546763441316E-2</v>
      </c>
      <c r="AV11" s="14">
        <v>2.3819714743362901E-2</v>
      </c>
      <c r="AW11" s="14">
        <v>1.8847009273904501E-2</v>
      </c>
      <c r="AX11" s="14">
        <v>1.67429336769877E-2</v>
      </c>
      <c r="AY11" s="14">
        <v>3.1863756244213601E-2</v>
      </c>
      <c r="AZ11" s="14">
        <v>2.471579902887E-2</v>
      </c>
      <c r="BA11" s="14">
        <v>1.3108082600393599E-2</v>
      </c>
      <c r="BB11" s="14"/>
      <c r="BC11" s="14">
        <v>2.1295134882546699E-2</v>
      </c>
      <c r="BD11" s="14">
        <v>2.4645778628767299E-2</v>
      </c>
      <c r="BE11" s="14"/>
      <c r="BF11" s="14">
        <v>7.16944467984614E-3</v>
      </c>
      <c r="BG11" s="14">
        <v>2.4309568982922702E-2</v>
      </c>
      <c r="BH11" s="14">
        <v>3.0993394167587399E-2</v>
      </c>
      <c r="BI11" s="14">
        <v>4.27041638883797E-2</v>
      </c>
      <c r="BJ11" s="14"/>
      <c r="BK11" s="14">
        <v>1.03489304417965E-2</v>
      </c>
      <c r="BL11" s="14">
        <v>2.0024171868641399E-2</v>
      </c>
      <c r="BM11" s="14">
        <v>2.7242806052424101E-2</v>
      </c>
      <c r="BN11" s="14">
        <v>3.5091095118889103E-2</v>
      </c>
      <c r="BO11" s="14"/>
      <c r="BP11" s="14">
        <v>2.6190029176429399E-2</v>
      </c>
      <c r="BQ11" s="14">
        <v>1.04207300015769E-2</v>
      </c>
      <c r="BR11" s="14">
        <v>4.9364697347948497E-3</v>
      </c>
      <c r="BS11" s="14">
        <v>3.6743454348473598E-3</v>
      </c>
      <c r="BT11" s="14">
        <v>5.54152380579482E-2</v>
      </c>
    </row>
    <row r="12" spans="2:72" x14ac:dyDescent="0.35">
      <c r="B12" s="15" t="s">
        <v>200</v>
      </c>
      <c r="C12" s="14">
        <v>7.83378531644707E-2</v>
      </c>
      <c r="D12" s="14">
        <v>5.4666018975370601E-2</v>
      </c>
      <c r="E12" s="14">
        <v>0.101285490204476</v>
      </c>
      <c r="F12" s="14"/>
      <c r="G12" s="14">
        <v>0.12990439069270801</v>
      </c>
      <c r="H12" s="14">
        <v>0.108590744882731</v>
      </c>
      <c r="I12" s="14">
        <v>9.2690696182236604E-2</v>
      </c>
      <c r="J12" s="14">
        <v>6.7850104892701601E-2</v>
      </c>
      <c r="K12" s="14">
        <v>5.29889412552021E-2</v>
      </c>
      <c r="L12" s="14">
        <v>3.3388050873996003E-2</v>
      </c>
      <c r="M12" s="14"/>
      <c r="N12" s="14">
        <v>6.1569300005092101E-2</v>
      </c>
      <c r="O12" s="14">
        <v>6.8727954346538001E-2</v>
      </c>
      <c r="P12" s="14">
        <v>8.1223987449229304E-2</v>
      </c>
      <c r="Q12" s="14">
        <v>0.10371290869687901</v>
      </c>
      <c r="R12" s="14"/>
      <c r="S12" s="14">
        <v>0.102247301815131</v>
      </c>
      <c r="T12" s="14">
        <v>7.92758145048027E-2</v>
      </c>
      <c r="U12" s="14">
        <v>7.4585269904105106E-2</v>
      </c>
      <c r="V12" s="14">
        <v>7.5643112257263806E-2</v>
      </c>
      <c r="W12" s="14">
        <v>8.7000939473856495E-2</v>
      </c>
      <c r="X12" s="14">
        <v>9.8056988518846505E-2</v>
      </c>
      <c r="Y12" s="14">
        <v>8.1440632001778895E-2</v>
      </c>
      <c r="Z12" s="14">
        <v>8.9337548713593395E-2</v>
      </c>
      <c r="AA12" s="14">
        <v>5.9496668591150902E-2</v>
      </c>
      <c r="AB12" s="14">
        <v>6.1216006492716198E-2</v>
      </c>
      <c r="AC12" s="14">
        <v>4.8122710650474299E-2</v>
      </c>
      <c r="AD12" s="14">
        <v>4.9181625183748801E-2</v>
      </c>
      <c r="AE12" s="14"/>
      <c r="AF12" s="14">
        <v>8.4019452838095907E-2</v>
      </c>
      <c r="AG12" s="14">
        <v>9.3676990854442699E-2</v>
      </c>
      <c r="AH12" s="14">
        <v>7.0186117523559202E-2</v>
      </c>
      <c r="AI12" s="14">
        <v>7.1849673331461597E-2</v>
      </c>
      <c r="AJ12" s="14">
        <v>7.9074314550288294E-2</v>
      </c>
      <c r="AK12" s="14"/>
      <c r="AL12" s="14">
        <v>0.147994479321504</v>
      </c>
      <c r="AM12" s="14">
        <v>0.121375887322461</v>
      </c>
      <c r="AN12" s="14">
        <v>8.2834367062757694E-2</v>
      </c>
      <c r="AO12" s="14">
        <v>9.0044187710302107E-2</v>
      </c>
      <c r="AP12" s="14">
        <v>8.6042021991968795E-2</v>
      </c>
      <c r="AQ12" s="14">
        <v>8.2418461762600703E-2</v>
      </c>
      <c r="AR12" s="14">
        <v>7.3474448083308497E-2</v>
      </c>
      <c r="AS12" s="14">
        <v>7.7022958304853603E-2</v>
      </c>
      <c r="AT12" s="14">
        <v>5.9019651623454801E-2</v>
      </c>
      <c r="AU12" s="14">
        <v>8.71348812887799E-2</v>
      </c>
      <c r="AV12" s="14">
        <v>7.2065941981946102E-2</v>
      </c>
      <c r="AW12" s="14">
        <v>8.6326620634790394E-2</v>
      </c>
      <c r="AX12" s="14">
        <v>5.1259643451555502E-2</v>
      </c>
      <c r="AY12" s="14">
        <v>4.5735729505832802E-2</v>
      </c>
      <c r="AZ12" s="14">
        <v>5.5671990522895398E-2</v>
      </c>
      <c r="BA12" s="14">
        <v>7.4498294498712606E-2</v>
      </c>
      <c r="BB12" s="14"/>
      <c r="BC12" s="14">
        <v>9.0247315555075397E-2</v>
      </c>
      <c r="BD12" s="14">
        <v>7.3118658991224897E-2</v>
      </c>
      <c r="BE12" s="14"/>
      <c r="BF12" s="14">
        <v>4.6548172135538801E-2</v>
      </c>
      <c r="BG12" s="14">
        <v>6.9511029225201207E-2</v>
      </c>
      <c r="BH12" s="14">
        <v>9.1044136629211403E-2</v>
      </c>
      <c r="BI12" s="14">
        <v>0.144182065204459</v>
      </c>
      <c r="BJ12" s="14"/>
      <c r="BK12" s="14">
        <v>4.2531778782965303E-2</v>
      </c>
      <c r="BL12" s="14">
        <v>5.6683734529607503E-2</v>
      </c>
      <c r="BM12" s="14">
        <v>8.8029960934695103E-2</v>
      </c>
      <c r="BN12" s="14">
        <v>0.11962610571217699</v>
      </c>
      <c r="BO12" s="14"/>
      <c r="BP12" s="14">
        <v>0.10128728375216001</v>
      </c>
      <c r="BQ12" s="14">
        <v>3.6077258251426499E-2</v>
      </c>
      <c r="BR12" s="14">
        <v>1.3897991870095799E-2</v>
      </c>
      <c r="BS12" s="14">
        <v>3.0016085292285399E-2</v>
      </c>
      <c r="BT12" s="14">
        <v>0.15449439722125999</v>
      </c>
    </row>
    <row r="13" spans="2:72" x14ac:dyDescent="0.35">
      <c r="B13" s="15" t="s">
        <v>201</v>
      </c>
      <c r="C13" s="14">
        <v>0.21475063326740801</v>
      </c>
      <c r="D13" s="14">
        <v>0.23174707064487199</v>
      </c>
      <c r="E13" s="14">
        <v>0.19886655235054801</v>
      </c>
      <c r="F13" s="14"/>
      <c r="G13" s="14">
        <v>0.18560531618328299</v>
      </c>
      <c r="H13" s="14">
        <v>0.17689657414535201</v>
      </c>
      <c r="I13" s="14">
        <v>0.173171308765946</v>
      </c>
      <c r="J13" s="14">
        <v>0.22005864915757001</v>
      </c>
      <c r="K13" s="14">
        <v>0.23743213774612401</v>
      </c>
      <c r="L13" s="14">
        <v>0.27919991755465201</v>
      </c>
      <c r="M13" s="14"/>
      <c r="N13" s="14">
        <v>0.21288295470613</v>
      </c>
      <c r="O13" s="14">
        <v>0.22747062901100301</v>
      </c>
      <c r="P13" s="14">
        <v>0.20545017307937799</v>
      </c>
      <c r="Q13" s="14">
        <v>0.21261110489166901</v>
      </c>
      <c r="R13" s="14"/>
      <c r="S13" s="14">
        <v>0.17547032700655599</v>
      </c>
      <c r="T13" s="14">
        <v>0.217469892661148</v>
      </c>
      <c r="U13" s="14">
        <v>0.201292954026663</v>
      </c>
      <c r="V13" s="14">
        <v>0.227759747083945</v>
      </c>
      <c r="W13" s="14">
        <v>0.20608753782830999</v>
      </c>
      <c r="X13" s="14">
        <v>0.19820149995174199</v>
      </c>
      <c r="Y13" s="14">
        <v>0.238390974220166</v>
      </c>
      <c r="Z13" s="14">
        <v>0.21750079005762299</v>
      </c>
      <c r="AA13" s="14">
        <v>0.208051003205905</v>
      </c>
      <c r="AB13" s="14">
        <v>0.24360210036397301</v>
      </c>
      <c r="AC13" s="14">
        <v>0.27322060185436797</v>
      </c>
      <c r="AD13" s="14">
        <v>0.226844305927804</v>
      </c>
      <c r="AE13" s="14"/>
      <c r="AF13" s="14">
        <v>0.223624687245427</v>
      </c>
      <c r="AG13" s="14">
        <v>0.215259409869964</v>
      </c>
      <c r="AH13" s="14">
        <v>0.227519314694411</v>
      </c>
      <c r="AI13" s="14">
        <v>0.17793517660047001</v>
      </c>
      <c r="AJ13" s="14">
        <v>8.67201550984988E-2</v>
      </c>
      <c r="AK13" s="14"/>
      <c r="AL13" s="14">
        <v>0.15899160686660699</v>
      </c>
      <c r="AM13" s="14">
        <v>0.19116220579486301</v>
      </c>
      <c r="AN13" s="14">
        <v>0.23330403500736899</v>
      </c>
      <c r="AO13" s="14">
        <v>0.21300048653877701</v>
      </c>
      <c r="AP13" s="14">
        <v>0.237512466239411</v>
      </c>
      <c r="AQ13" s="14">
        <v>0.21907453546895</v>
      </c>
      <c r="AR13" s="14">
        <v>0.22254122990181799</v>
      </c>
      <c r="AS13" s="14">
        <v>0.23211026651487601</v>
      </c>
      <c r="AT13" s="14">
        <v>0.23645454726249901</v>
      </c>
      <c r="AU13" s="14">
        <v>0.198746009880096</v>
      </c>
      <c r="AV13" s="14">
        <v>0.199212667175476</v>
      </c>
      <c r="AW13" s="14">
        <v>0.236591487581117</v>
      </c>
      <c r="AX13" s="14">
        <v>0.19640630676363099</v>
      </c>
      <c r="AY13" s="14">
        <v>0.24572207131766999</v>
      </c>
      <c r="AZ13" s="14">
        <v>0.207299199703076</v>
      </c>
      <c r="BA13" s="14">
        <v>0.15476288525350301</v>
      </c>
      <c r="BB13" s="14"/>
      <c r="BC13" s="14">
        <v>0.16944970924449601</v>
      </c>
      <c r="BD13" s="14">
        <v>0.23460327740435499</v>
      </c>
      <c r="BE13" s="14"/>
      <c r="BF13" s="14">
        <v>0.25260406506592797</v>
      </c>
      <c r="BG13" s="14">
        <v>0.21830379589586099</v>
      </c>
      <c r="BH13" s="14">
        <v>0.202898745941054</v>
      </c>
      <c r="BI13" s="14">
        <v>0.14767997490805801</v>
      </c>
      <c r="BJ13" s="14"/>
      <c r="BK13" s="14">
        <v>0.24566488406258</v>
      </c>
      <c r="BL13" s="14">
        <v>0.22696058248501799</v>
      </c>
      <c r="BM13" s="14">
        <v>0.21446181316812701</v>
      </c>
      <c r="BN13" s="14">
        <v>0.17147893203103101</v>
      </c>
      <c r="BO13" s="14"/>
      <c r="BP13" s="14">
        <v>0.18722044040650199</v>
      </c>
      <c r="BQ13" s="14">
        <v>0.26662415343217899</v>
      </c>
      <c r="BR13" s="14">
        <v>0.324642408367665</v>
      </c>
      <c r="BS13" s="14">
        <v>0.210684483932497</v>
      </c>
      <c r="BT13" s="14">
        <v>0.16824004739849499</v>
      </c>
    </row>
    <row r="14" spans="2:72" x14ac:dyDescent="0.35">
      <c r="B14" s="15" t="s">
        <v>202</v>
      </c>
      <c r="C14" s="14">
        <v>0.252412893968679</v>
      </c>
      <c r="D14" s="14">
        <v>0.282003595771468</v>
      </c>
      <c r="E14" s="14">
        <v>0.224178604201834</v>
      </c>
      <c r="F14" s="14"/>
      <c r="G14" s="14">
        <v>0.18508085843827901</v>
      </c>
      <c r="H14" s="14">
        <v>0.23502155988086201</v>
      </c>
      <c r="I14" s="14">
        <v>0.23885454248600199</v>
      </c>
      <c r="J14" s="14">
        <v>0.241292526048416</v>
      </c>
      <c r="K14" s="14">
        <v>0.27308519418699601</v>
      </c>
      <c r="L14" s="14">
        <v>0.31736783753418801</v>
      </c>
      <c r="M14" s="14"/>
      <c r="N14" s="14">
        <v>0.26800479557911</v>
      </c>
      <c r="O14" s="14">
        <v>0.23967923835545099</v>
      </c>
      <c r="P14" s="14">
        <v>0.26844329597820199</v>
      </c>
      <c r="Q14" s="14">
        <v>0.23350693239044201</v>
      </c>
      <c r="R14" s="14"/>
      <c r="S14" s="14">
        <v>0.25895831160858701</v>
      </c>
      <c r="T14" s="14">
        <v>0.25910646022831602</v>
      </c>
      <c r="U14" s="14">
        <v>0.23121406539470901</v>
      </c>
      <c r="V14" s="14">
        <v>0.26493338623481599</v>
      </c>
      <c r="W14" s="14">
        <v>0.22818797306396599</v>
      </c>
      <c r="X14" s="14">
        <v>0.24984841570165001</v>
      </c>
      <c r="Y14" s="14">
        <v>0.24248449055771401</v>
      </c>
      <c r="Z14" s="14">
        <v>0.225387445154311</v>
      </c>
      <c r="AA14" s="14">
        <v>0.26331207306214299</v>
      </c>
      <c r="AB14" s="14">
        <v>0.259187861076558</v>
      </c>
      <c r="AC14" s="14">
        <v>0.26830109392903601</v>
      </c>
      <c r="AD14" s="14">
        <v>0.25180166945585197</v>
      </c>
      <c r="AE14" s="14"/>
      <c r="AF14" s="14">
        <v>0.26039483359165599</v>
      </c>
      <c r="AG14" s="14">
        <v>0.23895736759113101</v>
      </c>
      <c r="AH14" s="14">
        <v>0.23727984098034499</v>
      </c>
      <c r="AI14" s="14">
        <v>0.263643827080624</v>
      </c>
      <c r="AJ14" s="14">
        <v>0.27135215013736302</v>
      </c>
      <c r="AK14" s="14"/>
      <c r="AL14" s="14">
        <v>9.5911355477662205E-2</v>
      </c>
      <c r="AM14" s="14">
        <v>0.23013916954557601</v>
      </c>
      <c r="AN14" s="14">
        <v>0.21202335403280401</v>
      </c>
      <c r="AO14" s="14">
        <v>0.247135830986662</v>
      </c>
      <c r="AP14" s="14">
        <v>0.25152822236016498</v>
      </c>
      <c r="AQ14" s="14">
        <v>0.26650362206942302</v>
      </c>
      <c r="AR14" s="14">
        <v>0.259219905966523</v>
      </c>
      <c r="AS14" s="14">
        <v>0.26531149122533798</v>
      </c>
      <c r="AT14" s="14">
        <v>0.27456533693153701</v>
      </c>
      <c r="AU14" s="14">
        <v>0.26229629462337201</v>
      </c>
      <c r="AV14" s="14">
        <v>0.25466489535623699</v>
      </c>
      <c r="AW14" s="14">
        <v>0.24499514932563901</v>
      </c>
      <c r="AX14" s="14">
        <v>0.253416734962779</v>
      </c>
      <c r="AY14" s="14">
        <v>0.24316732512135</v>
      </c>
      <c r="AZ14" s="14">
        <v>0.28332305521899398</v>
      </c>
      <c r="BA14" s="14">
        <v>0.26864198733621403</v>
      </c>
      <c r="BB14" s="14"/>
      <c r="BC14" s="14">
        <v>0.24663458634730201</v>
      </c>
      <c r="BD14" s="14">
        <v>0.254945175316031</v>
      </c>
      <c r="BE14" s="14"/>
      <c r="BF14" s="14">
        <v>0.28605010884695298</v>
      </c>
      <c r="BG14" s="14">
        <v>0.262723666418752</v>
      </c>
      <c r="BH14" s="14">
        <v>0.23453829801752599</v>
      </c>
      <c r="BI14" s="14">
        <v>0.18899816182770501</v>
      </c>
      <c r="BJ14" s="14"/>
      <c r="BK14" s="14">
        <v>0.29410824881362102</v>
      </c>
      <c r="BL14" s="14">
        <v>0.27047943387941098</v>
      </c>
      <c r="BM14" s="14">
        <v>0.24190219533175999</v>
      </c>
      <c r="BN14" s="14">
        <v>0.20920612964699301</v>
      </c>
      <c r="BO14" s="14"/>
      <c r="BP14" s="14">
        <v>0.254724666302097</v>
      </c>
      <c r="BQ14" s="14">
        <v>0.26280070400046002</v>
      </c>
      <c r="BR14" s="14">
        <v>0.34065119493613</v>
      </c>
      <c r="BS14" s="14">
        <v>0.31891065419248399</v>
      </c>
      <c r="BT14" s="14">
        <v>0.14764469928618501</v>
      </c>
    </row>
    <row r="15" spans="2:72" x14ac:dyDescent="0.35">
      <c r="B15" s="15" t="s">
        <v>203</v>
      </c>
      <c r="C15" s="14">
        <v>1.4619853810889099E-2</v>
      </c>
      <c r="D15" s="14">
        <v>1.7482695352570601E-2</v>
      </c>
      <c r="E15" s="14">
        <v>1.1632698069736099E-2</v>
      </c>
      <c r="F15" s="14"/>
      <c r="G15" s="14">
        <v>3.4283621484437497E-2</v>
      </c>
      <c r="H15" s="14">
        <v>2.3982742028304801E-2</v>
      </c>
      <c r="I15" s="14">
        <v>1.7808385502781798E-2</v>
      </c>
      <c r="J15" s="14">
        <v>1.1924858257189801E-2</v>
      </c>
      <c r="K15" s="14">
        <v>1.65927808647844E-3</v>
      </c>
      <c r="L15" s="14">
        <v>2.2584600531324402E-3</v>
      </c>
      <c r="M15" s="14"/>
      <c r="N15" s="14">
        <v>1.15477391000527E-2</v>
      </c>
      <c r="O15" s="14">
        <v>1.4187561532145799E-2</v>
      </c>
      <c r="P15" s="14">
        <v>1.5335214025399E-2</v>
      </c>
      <c r="Q15" s="14">
        <v>1.7986457121457199E-2</v>
      </c>
      <c r="R15" s="14"/>
      <c r="S15" s="14">
        <v>2.3403116646521602E-2</v>
      </c>
      <c r="T15" s="14">
        <v>1.04613959193069E-2</v>
      </c>
      <c r="U15" s="14">
        <v>1.8539283171006501E-2</v>
      </c>
      <c r="V15" s="14">
        <v>6.8657330456346304E-3</v>
      </c>
      <c r="W15" s="14">
        <v>1.6897872248023599E-2</v>
      </c>
      <c r="X15" s="14">
        <v>2.5090320022766299E-2</v>
      </c>
      <c r="Y15" s="14">
        <v>1.21100371505423E-2</v>
      </c>
      <c r="Z15" s="14">
        <v>1.13453811196187E-2</v>
      </c>
      <c r="AA15" s="14">
        <v>1.21277734428738E-2</v>
      </c>
      <c r="AB15" s="14">
        <v>7.4270692208151402E-3</v>
      </c>
      <c r="AC15" s="14">
        <v>1.3113419456241801E-2</v>
      </c>
      <c r="AD15" s="14">
        <v>1.20199970041173E-2</v>
      </c>
      <c r="AE15" s="14"/>
      <c r="AF15" s="14">
        <v>1.5387403591424801E-2</v>
      </c>
      <c r="AG15" s="14">
        <v>1.34807832708002E-2</v>
      </c>
      <c r="AH15" s="14">
        <v>1.32052060260927E-2</v>
      </c>
      <c r="AI15" s="14">
        <v>1.7061098376414299E-2</v>
      </c>
      <c r="AJ15" s="14">
        <v>4.5125248428748502E-2</v>
      </c>
      <c r="AK15" s="14"/>
      <c r="AL15" s="14">
        <v>2.6726246563953501E-2</v>
      </c>
      <c r="AM15" s="14">
        <v>2.68687715873983E-2</v>
      </c>
      <c r="AN15" s="14">
        <v>9.1700507833048107E-3</v>
      </c>
      <c r="AO15" s="14">
        <v>1.3344537677896199E-2</v>
      </c>
      <c r="AP15" s="14">
        <v>1.6598710157840198E-2</v>
      </c>
      <c r="AQ15" s="14">
        <v>1.5058784849394401E-2</v>
      </c>
      <c r="AR15" s="14">
        <v>1.55173806612673E-2</v>
      </c>
      <c r="AS15" s="14">
        <v>1.30175427414245E-2</v>
      </c>
      <c r="AT15" s="14">
        <v>1.00068966030711E-2</v>
      </c>
      <c r="AU15" s="14">
        <v>1.68890693277658E-2</v>
      </c>
      <c r="AV15" s="14">
        <v>1.32396344845108E-2</v>
      </c>
      <c r="AW15" s="14">
        <v>1.7898737194834601E-2</v>
      </c>
      <c r="AX15" s="14">
        <v>1.7904993236253001E-2</v>
      </c>
      <c r="AY15" s="14">
        <v>2.1017929625161001E-2</v>
      </c>
      <c r="AZ15" s="14">
        <v>9.5598721111909302E-3</v>
      </c>
      <c r="BA15" s="14">
        <v>1.53882978163759E-2</v>
      </c>
      <c r="BB15" s="14"/>
      <c r="BC15" s="14">
        <v>1.97960813181275E-2</v>
      </c>
      <c r="BD15" s="14">
        <v>1.2351427616732301E-2</v>
      </c>
      <c r="BE15" s="14"/>
      <c r="BF15" s="14">
        <v>2.8566685249685302E-3</v>
      </c>
      <c r="BG15" s="14">
        <v>1.00287376628246E-2</v>
      </c>
      <c r="BH15" s="14">
        <v>2.4160980010453401E-2</v>
      </c>
      <c r="BI15" s="14">
        <v>3.2825680607477301E-2</v>
      </c>
      <c r="BJ15" s="14"/>
      <c r="BK15" s="14">
        <v>5.5446453139207999E-3</v>
      </c>
      <c r="BL15" s="14">
        <v>7.9090584143489007E-3</v>
      </c>
      <c r="BM15" s="14">
        <v>2.1208362791499801E-2</v>
      </c>
      <c r="BN15" s="14">
        <v>1.9386562598440502E-2</v>
      </c>
      <c r="BO15" s="14"/>
      <c r="BP15" s="14">
        <v>2.02504487042094E-2</v>
      </c>
      <c r="BQ15" s="14">
        <v>7.2853039252678197E-3</v>
      </c>
      <c r="BR15" s="14">
        <v>0</v>
      </c>
      <c r="BS15" s="14">
        <v>4.7135341690227404E-3</v>
      </c>
      <c r="BT15" s="14">
        <v>2.9154712575065699E-2</v>
      </c>
    </row>
    <row r="16" spans="2:72" x14ac:dyDescent="0.35">
      <c r="B16" s="15" t="s">
        <v>204</v>
      </c>
      <c r="C16" s="14">
        <v>7.1534814704693805E-2</v>
      </c>
      <c r="D16" s="14">
        <v>5.6057839243307699E-2</v>
      </c>
      <c r="E16" s="14">
        <v>8.6952204995698695E-2</v>
      </c>
      <c r="F16" s="14"/>
      <c r="G16" s="14">
        <v>4.7882789417108697E-2</v>
      </c>
      <c r="H16" s="14">
        <v>3.3192078441734801E-2</v>
      </c>
      <c r="I16" s="14">
        <v>7.4202008658413005E-2</v>
      </c>
      <c r="J16" s="14">
        <v>8.5569789787407896E-2</v>
      </c>
      <c r="K16" s="14">
        <v>9.9571502519932603E-2</v>
      </c>
      <c r="L16" s="14">
        <v>8.6030344129980105E-2</v>
      </c>
      <c r="M16" s="14"/>
      <c r="N16" s="14">
        <v>5.3326302918981099E-2</v>
      </c>
      <c r="O16" s="14">
        <v>8.8374451275634897E-2</v>
      </c>
      <c r="P16" s="14">
        <v>7.2123339305075598E-2</v>
      </c>
      <c r="Q16" s="14">
        <v>7.4289444805767907E-2</v>
      </c>
      <c r="R16" s="14"/>
      <c r="S16" s="14">
        <v>5.3951848109092398E-2</v>
      </c>
      <c r="T16" s="14">
        <v>7.7187975551343102E-2</v>
      </c>
      <c r="U16" s="14">
        <v>8.3103754174451899E-2</v>
      </c>
      <c r="V16" s="14">
        <v>6.9944088661206896E-2</v>
      </c>
      <c r="W16" s="14">
        <v>7.4080999836200395E-2</v>
      </c>
      <c r="X16" s="14">
        <v>5.9718386589418401E-2</v>
      </c>
      <c r="Y16" s="14">
        <v>8.6114282870109402E-2</v>
      </c>
      <c r="Z16" s="14">
        <v>7.8345413163563596E-2</v>
      </c>
      <c r="AA16" s="14">
        <v>7.8377493164396295E-2</v>
      </c>
      <c r="AB16" s="14">
        <v>6.1822792213055401E-2</v>
      </c>
      <c r="AC16" s="14">
        <v>8.6511981554787704E-2</v>
      </c>
      <c r="AD16" s="14">
        <v>6.3610394106027604E-2</v>
      </c>
      <c r="AE16" s="14"/>
      <c r="AF16" s="14">
        <v>8.7272072329114103E-2</v>
      </c>
      <c r="AG16" s="14">
        <v>7.5086564601034106E-2</v>
      </c>
      <c r="AH16" s="14">
        <v>7.1510820623741006E-2</v>
      </c>
      <c r="AI16" s="14">
        <v>4.6555530994058202E-2</v>
      </c>
      <c r="AJ16" s="14">
        <v>2.5017913885445799E-2</v>
      </c>
      <c r="AK16" s="14"/>
      <c r="AL16" s="14">
        <v>7.3411367740507105E-2</v>
      </c>
      <c r="AM16" s="14">
        <v>6.0271184234398201E-2</v>
      </c>
      <c r="AN16" s="14">
        <v>0.10130294140919401</v>
      </c>
      <c r="AO16" s="14">
        <v>9.3420821300449597E-2</v>
      </c>
      <c r="AP16" s="14">
        <v>7.0487274104801101E-2</v>
      </c>
      <c r="AQ16" s="14">
        <v>7.2614908837971406E-2</v>
      </c>
      <c r="AR16" s="14">
        <v>5.9392006231096597E-2</v>
      </c>
      <c r="AS16" s="14">
        <v>7.5022525614475297E-2</v>
      </c>
      <c r="AT16" s="14">
        <v>8.6908192248441901E-2</v>
      </c>
      <c r="AU16" s="14">
        <v>7.1408006144093095E-2</v>
      </c>
      <c r="AV16" s="14">
        <v>5.5833414575883103E-2</v>
      </c>
      <c r="AW16" s="14">
        <v>5.63304975942059E-2</v>
      </c>
      <c r="AX16" s="14">
        <v>7.0283580557107594E-2</v>
      </c>
      <c r="AY16" s="14">
        <v>3.5909712575633197E-2</v>
      </c>
      <c r="AZ16" s="14">
        <v>4.4358996140043898E-2</v>
      </c>
      <c r="BA16" s="14">
        <v>3.7802806047517297E-2</v>
      </c>
      <c r="BB16" s="14"/>
      <c r="BC16" s="14">
        <v>4.2359716304170299E-2</v>
      </c>
      <c r="BD16" s="14">
        <v>8.4320488699181406E-2</v>
      </c>
      <c r="BE16" s="14"/>
      <c r="BF16" s="14">
        <v>6.2037946901057198E-2</v>
      </c>
      <c r="BG16" s="14">
        <v>7.89392110609098E-2</v>
      </c>
      <c r="BH16" s="14">
        <v>6.8981466904250693E-2</v>
      </c>
      <c r="BI16" s="14">
        <v>7.8041091921130207E-2</v>
      </c>
      <c r="BJ16" s="14"/>
      <c r="BK16" s="14">
        <v>5.5256181912807699E-2</v>
      </c>
      <c r="BL16" s="14">
        <v>6.8350575999865201E-2</v>
      </c>
      <c r="BM16" s="14">
        <v>7.3270554685769498E-2</v>
      </c>
      <c r="BN16" s="14">
        <v>8.8947768441222402E-2</v>
      </c>
      <c r="BO16" s="14"/>
      <c r="BP16" s="14">
        <v>3.2115401134162003E-2</v>
      </c>
      <c r="BQ16" s="14">
        <v>0.119290393335669</v>
      </c>
      <c r="BR16" s="14">
        <v>8.5888970543711404E-2</v>
      </c>
      <c r="BS16" s="14">
        <v>3.5665147218495702E-2</v>
      </c>
      <c r="BT16" s="14">
        <v>0.10456726693817001</v>
      </c>
    </row>
    <row r="17" spans="2:72" x14ac:dyDescent="0.35">
      <c r="B17" s="15" t="s">
        <v>205</v>
      </c>
      <c r="C17" s="20">
        <v>2.6404655648491201E-2</v>
      </c>
      <c r="D17" s="20">
        <v>1.99264786115219E-2</v>
      </c>
      <c r="E17" s="20">
        <v>3.2121822049588099E-2</v>
      </c>
      <c r="F17" s="20"/>
      <c r="G17" s="20">
        <v>1.9116829532204602E-2</v>
      </c>
      <c r="H17" s="20">
        <v>2.1932200413540399E-2</v>
      </c>
      <c r="I17" s="20">
        <v>2.8829972580410802E-2</v>
      </c>
      <c r="J17" s="20">
        <v>3.4545879776207399E-2</v>
      </c>
      <c r="K17" s="20">
        <v>3.3886690679078402E-2</v>
      </c>
      <c r="L17" s="20">
        <v>2.12712068991537E-2</v>
      </c>
      <c r="M17" s="20"/>
      <c r="N17" s="20">
        <v>1.486003610133E-2</v>
      </c>
      <c r="O17" s="20">
        <v>2.8022858827320501E-2</v>
      </c>
      <c r="P17" s="20">
        <v>1.8822468339263598E-2</v>
      </c>
      <c r="Q17" s="20">
        <v>4.3210613124187502E-2</v>
      </c>
      <c r="R17" s="20"/>
      <c r="S17" s="20">
        <v>1.67381910821255E-2</v>
      </c>
      <c r="T17" s="20">
        <v>2.3688623397904601E-2</v>
      </c>
      <c r="U17" s="20">
        <v>3.8672797774988298E-2</v>
      </c>
      <c r="V17" s="20">
        <v>1.8383903225618801E-2</v>
      </c>
      <c r="W17" s="20">
        <v>3.6422331136480003E-2</v>
      </c>
      <c r="X17" s="20">
        <v>3.5504409822047701E-2</v>
      </c>
      <c r="Y17" s="20">
        <v>3.3863619546633902E-2</v>
      </c>
      <c r="Z17" s="20">
        <v>2.0941032889063099E-2</v>
      </c>
      <c r="AA17" s="20">
        <v>2.2892226779160599E-2</v>
      </c>
      <c r="AB17" s="20">
        <v>2.5519739540212499E-2</v>
      </c>
      <c r="AC17" s="20">
        <v>2.23459895950575E-2</v>
      </c>
      <c r="AD17" s="20">
        <v>3.3664479331393299E-2</v>
      </c>
      <c r="AE17" s="20"/>
      <c r="AF17" s="20">
        <v>3.5344721885292897E-2</v>
      </c>
      <c r="AG17" s="20">
        <v>2.8241139350278301E-2</v>
      </c>
      <c r="AH17" s="20">
        <v>2.1894724671166699E-2</v>
      </c>
      <c r="AI17" s="20">
        <v>9.1132072764129792E-3</v>
      </c>
      <c r="AJ17" s="20">
        <v>0</v>
      </c>
      <c r="AK17" s="20"/>
      <c r="AL17" s="20">
        <v>9.9007593024351595E-2</v>
      </c>
      <c r="AM17" s="20">
        <v>5.8224773536676003E-2</v>
      </c>
      <c r="AN17" s="20">
        <v>3.3258642377857903E-2</v>
      </c>
      <c r="AO17" s="20">
        <v>3.6173605578841E-2</v>
      </c>
      <c r="AP17" s="20">
        <v>2.5639351647895901E-2</v>
      </c>
      <c r="AQ17" s="20">
        <v>2.2383525942794899E-2</v>
      </c>
      <c r="AR17" s="20">
        <v>1.7204912973287498E-2</v>
      </c>
      <c r="AS17" s="20">
        <v>1.6392838475484801E-2</v>
      </c>
      <c r="AT17" s="20">
        <v>2.1583831403256402E-2</v>
      </c>
      <c r="AU17" s="20">
        <v>3.6020867802058397E-2</v>
      </c>
      <c r="AV17" s="20">
        <v>2.56912935143663E-2</v>
      </c>
      <c r="AW17" s="20">
        <v>1.6219371797606401E-2</v>
      </c>
      <c r="AX17" s="20">
        <v>1.30551863917564E-2</v>
      </c>
      <c r="AY17" s="20">
        <v>6.1614827643102403E-3</v>
      </c>
      <c r="AZ17" s="20">
        <v>0</v>
      </c>
      <c r="BA17" s="20">
        <v>1.30396665536357E-2</v>
      </c>
      <c r="BB17" s="20"/>
      <c r="BC17" s="20">
        <v>1.93791690361577E-2</v>
      </c>
      <c r="BD17" s="20">
        <v>2.94834998136345E-2</v>
      </c>
      <c r="BE17" s="20"/>
      <c r="BF17" s="20">
        <v>1.42719056857449E-2</v>
      </c>
      <c r="BG17" s="20">
        <v>1.6188987574810298E-2</v>
      </c>
      <c r="BH17" s="20">
        <v>3.0087412680666802E-2</v>
      </c>
      <c r="BI17" s="20">
        <v>7.1354751911202594E-2</v>
      </c>
      <c r="BJ17" s="20"/>
      <c r="BK17" s="20">
        <v>1.13711315165061E-2</v>
      </c>
      <c r="BL17" s="20">
        <v>1.8010140183080399E-2</v>
      </c>
      <c r="BM17" s="20">
        <v>2.0082817521235599E-2</v>
      </c>
      <c r="BN17" s="20">
        <v>6.0110394071218903E-2</v>
      </c>
      <c r="BO17" s="20"/>
      <c r="BP17" s="20">
        <v>1.5094481919767099E-2</v>
      </c>
      <c r="BQ17" s="20">
        <v>3.2624325942492899E-2</v>
      </c>
      <c r="BR17" s="20">
        <v>2.4478014689721401E-2</v>
      </c>
      <c r="BS17" s="20">
        <v>4.5907885290651599E-3</v>
      </c>
      <c r="BT17" s="20">
        <v>5.3610649709264997E-2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BT22"/>
  <sheetViews>
    <sheetView showGridLines="0" workbookViewId="0">
      <pane xSplit="2" topLeftCell="C1" activePane="topRight" state="frozen"/>
      <selection pane="topRight" activeCell="B22" sqref="B22"/>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212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0.101367505160342</v>
      </c>
      <c r="D9" s="14">
        <v>0.12680902803104999</v>
      </c>
      <c r="E9" s="14">
        <v>7.67405218566303E-2</v>
      </c>
      <c r="F9" s="14"/>
      <c r="G9" s="14">
        <v>0.137005934139525</v>
      </c>
      <c r="H9" s="14">
        <v>0.16212186917420199</v>
      </c>
      <c r="I9" s="14">
        <v>0.12544014536649101</v>
      </c>
      <c r="J9" s="14">
        <v>8.4003521444443105E-2</v>
      </c>
      <c r="K9" s="14">
        <v>5.6151818705890602E-2</v>
      </c>
      <c r="L9" s="14">
        <v>5.3141886365406399E-2</v>
      </c>
      <c r="M9" s="14"/>
      <c r="N9" s="14">
        <v>0.15988542508936401</v>
      </c>
      <c r="O9" s="14">
        <v>8.0027975173924196E-2</v>
      </c>
      <c r="P9" s="14">
        <v>9.6442560507816896E-2</v>
      </c>
      <c r="Q9" s="14">
        <v>6.5712417973218501E-2</v>
      </c>
      <c r="R9" s="14"/>
      <c r="S9" s="14">
        <v>0.17704811495401501</v>
      </c>
      <c r="T9" s="14">
        <v>7.7400443089620297E-2</v>
      </c>
      <c r="U9" s="14">
        <v>7.8424910609163206E-2</v>
      </c>
      <c r="V9" s="14">
        <v>8.6713851743508097E-2</v>
      </c>
      <c r="W9" s="14">
        <v>9.8887802793175203E-2</v>
      </c>
      <c r="X9" s="14">
        <v>0.103019013151851</v>
      </c>
      <c r="Y9" s="14">
        <v>6.8808805469082204E-2</v>
      </c>
      <c r="Z9" s="14">
        <v>8.9123862060262196E-2</v>
      </c>
      <c r="AA9" s="14">
        <v>0.112645291509403</v>
      </c>
      <c r="AB9" s="14">
        <v>9.1648865871885907E-2</v>
      </c>
      <c r="AC9" s="14">
        <v>6.4473956146044106E-2</v>
      </c>
      <c r="AD9" s="14">
        <v>0.110596761791354</v>
      </c>
      <c r="AE9" s="14"/>
      <c r="AF9" s="14">
        <v>5.5387566385869398E-2</v>
      </c>
      <c r="AG9" s="14">
        <v>7.3479793992879502E-2</v>
      </c>
      <c r="AH9" s="14">
        <v>0.13387651059702499</v>
      </c>
      <c r="AI9" s="14">
        <v>0.17942286225187401</v>
      </c>
      <c r="AJ9" s="14">
        <v>0.245760569476586</v>
      </c>
      <c r="AK9" s="14"/>
      <c r="AL9" s="14">
        <v>2.46353288573192E-2</v>
      </c>
      <c r="AM9" s="14">
        <v>7.0548105809513401E-2</v>
      </c>
      <c r="AN9" s="14">
        <v>5.8403794294383998E-2</v>
      </c>
      <c r="AO9" s="14">
        <v>6.7859910710374394E-2</v>
      </c>
      <c r="AP9" s="14">
        <v>6.3779190170455899E-2</v>
      </c>
      <c r="AQ9" s="14">
        <v>6.6005612585885304E-2</v>
      </c>
      <c r="AR9" s="14">
        <v>9.4415291634403806E-2</v>
      </c>
      <c r="AS9" s="14">
        <v>8.9445497620054798E-2</v>
      </c>
      <c r="AT9" s="14">
        <v>0.11265752807300899</v>
      </c>
      <c r="AU9" s="14">
        <v>0.11084202237232001</v>
      </c>
      <c r="AV9" s="14">
        <v>0.107863799124944</v>
      </c>
      <c r="AW9" s="14">
        <v>0.13563765230289301</v>
      </c>
      <c r="AX9" s="14">
        <v>0.14983169405486699</v>
      </c>
      <c r="AY9" s="14">
        <v>0.141845900244322</v>
      </c>
      <c r="AZ9" s="14">
        <v>0.200360050076829</v>
      </c>
      <c r="BA9" s="14">
        <v>0.23376314725782699</v>
      </c>
      <c r="BB9" s="14"/>
      <c r="BC9" s="14">
        <v>0.17549119237251601</v>
      </c>
      <c r="BD9" s="14">
        <v>6.8883594156729594E-2</v>
      </c>
      <c r="BE9" s="14"/>
      <c r="BF9" s="14">
        <v>0.114730789273723</v>
      </c>
      <c r="BG9" s="14">
        <v>9.8585993493229995E-2</v>
      </c>
      <c r="BH9" s="14">
        <v>9.9062398678215993E-2</v>
      </c>
      <c r="BI9" s="14">
        <v>8.4308601477929193E-2</v>
      </c>
      <c r="BJ9" s="14"/>
      <c r="BK9" s="14">
        <v>0.13320189729929499</v>
      </c>
      <c r="BL9" s="14">
        <v>0.132304939916256</v>
      </c>
      <c r="BM9" s="14">
        <v>9.5331658889764803E-2</v>
      </c>
      <c r="BN9" s="14">
        <v>5.0409842088425597E-2</v>
      </c>
      <c r="BO9" s="14"/>
      <c r="BP9" s="14">
        <v>0.12793360198022399</v>
      </c>
      <c r="BQ9" s="14">
        <v>6.7299706478463894E-2</v>
      </c>
      <c r="BR9" s="14">
        <v>4.99457409808182E-2</v>
      </c>
      <c r="BS9" s="14">
        <v>0.180665771686323</v>
      </c>
      <c r="BT9" s="14">
        <v>4.4701932492385299E-2</v>
      </c>
    </row>
    <row r="10" spans="2:72" x14ac:dyDescent="0.35">
      <c r="B10" s="15" t="s">
        <v>198</v>
      </c>
      <c r="C10" s="14">
        <v>0.12473142721787001</v>
      </c>
      <c r="D10" s="14">
        <v>9.4429735199209594E-2</v>
      </c>
      <c r="E10" s="14">
        <v>0.154099566457364</v>
      </c>
      <c r="F10" s="14"/>
      <c r="G10" s="14">
        <v>0.12402402797084899</v>
      </c>
      <c r="H10" s="14">
        <v>0.128964087723453</v>
      </c>
      <c r="I10" s="14">
        <v>0.12988822486159901</v>
      </c>
      <c r="J10" s="14">
        <v>0.14902780142569</v>
      </c>
      <c r="K10" s="14">
        <v>0.111054469431007</v>
      </c>
      <c r="L10" s="14">
        <v>0.107010428890405</v>
      </c>
      <c r="M10" s="14"/>
      <c r="N10" s="14">
        <v>0.103075358903812</v>
      </c>
      <c r="O10" s="14">
        <v>0.109985911404668</v>
      </c>
      <c r="P10" s="14">
        <v>0.12652570669650401</v>
      </c>
      <c r="Q10" s="14">
        <v>0.161358501928307</v>
      </c>
      <c r="R10" s="14"/>
      <c r="S10" s="14">
        <v>0.117204047580796</v>
      </c>
      <c r="T10" s="14">
        <v>0.11549269704095599</v>
      </c>
      <c r="U10" s="14">
        <v>0.135009919945666</v>
      </c>
      <c r="V10" s="14">
        <v>0.117950926717504</v>
      </c>
      <c r="W10" s="14">
        <v>0.10107949032538401</v>
      </c>
      <c r="X10" s="14">
        <v>0.130492100537594</v>
      </c>
      <c r="Y10" s="14">
        <v>0.14339932216860601</v>
      </c>
      <c r="Z10" s="14">
        <v>0.15519631023522801</v>
      </c>
      <c r="AA10" s="14">
        <v>0.12215957991357999</v>
      </c>
      <c r="AB10" s="14">
        <v>0.122428589607962</v>
      </c>
      <c r="AC10" s="14">
        <v>0.14357155083347301</v>
      </c>
      <c r="AD10" s="14">
        <v>0.12518038276208501</v>
      </c>
      <c r="AE10" s="14"/>
      <c r="AF10" s="14">
        <v>0.15162910460183901</v>
      </c>
      <c r="AG10" s="14">
        <v>0.125355701339982</v>
      </c>
      <c r="AH10" s="14">
        <v>0.116718232003898</v>
      </c>
      <c r="AI10" s="14">
        <v>0.103238043289861</v>
      </c>
      <c r="AJ10" s="14">
        <v>0.105133254532445</v>
      </c>
      <c r="AK10" s="14"/>
      <c r="AL10" s="14">
        <v>0.13338464649796899</v>
      </c>
      <c r="AM10" s="14">
        <v>0.15226403964847501</v>
      </c>
      <c r="AN10" s="14">
        <v>0.17628986435934699</v>
      </c>
      <c r="AO10" s="14">
        <v>0.15654534730410599</v>
      </c>
      <c r="AP10" s="14">
        <v>0.13906586067368501</v>
      </c>
      <c r="AQ10" s="14">
        <v>0.13257506959903401</v>
      </c>
      <c r="AR10" s="14">
        <v>0.145029933152406</v>
      </c>
      <c r="AS10" s="14">
        <v>9.6687526109758198E-2</v>
      </c>
      <c r="AT10" s="14">
        <v>0.122758143032689</v>
      </c>
      <c r="AU10" s="14">
        <v>9.7744198873204194E-2</v>
      </c>
      <c r="AV10" s="14">
        <v>9.7233380635754096E-2</v>
      </c>
      <c r="AW10" s="14">
        <v>0.12163053015630899</v>
      </c>
      <c r="AX10" s="14">
        <v>0.10323485886391</v>
      </c>
      <c r="AY10" s="14">
        <v>0.108914221516983</v>
      </c>
      <c r="AZ10" s="14">
        <v>7.6678535615130397E-2</v>
      </c>
      <c r="BA10" s="14">
        <v>8.8601253066355704E-2</v>
      </c>
      <c r="BB10" s="14"/>
      <c r="BC10" s="14">
        <v>0.121368189790655</v>
      </c>
      <c r="BD10" s="14">
        <v>0.126205329952323</v>
      </c>
      <c r="BE10" s="14"/>
      <c r="BF10" s="14">
        <v>7.4902465308494107E-2</v>
      </c>
      <c r="BG10" s="14">
        <v>0.110783886192393</v>
      </c>
      <c r="BH10" s="14">
        <v>0.163559359017314</v>
      </c>
      <c r="BI10" s="14">
        <v>0.19091203356719699</v>
      </c>
      <c r="BJ10" s="14"/>
      <c r="BK10" s="14">
        <v>5.3974848465867399E-2</v>
      </c>
      <c r="BL10" s="14">
        <v>8.6743853856365599E-2</v>
      </c>
      <c r="BM10" s="14">
        <v>0.13747497278270401</v>
      </c>
      <c r="BN10" s="14">
        <v>0.21266311115434799</v>
      </c>
      <c r="BO10" s="14"/>
      <c r="BP10" s="14">
        <v>0.156533706001248</v>
      </c>
      <c r="BQ10" s="14">
        <v>5.6565188697666399E-2</v>
      </c>
      <c r="BR10" s="14">
        <v>6.1391605384608597E-2</v>
      </c>
      <c r="BS10" s="14">
        <v>4.7774707024672097E-2</v>
      </c>
      <c r="BT10" s="14">
        <v>0.23551647071360901</v>
      </c>
    </row>
    <row r="11" spans="2:72" x14ac:dyDescent="0.35">
      <c r="B11" s="15" t="s">
        <v>199</v>
      </c>
      <c r="C11" s="14">
        <v>6.9309586440610305E-2</v>
      </c>
      <c r="D11" s="14">
        <v>6.0610318099163202E-2</v>
      </c>
      <c r="E11" s="14">
        <v>7.76246950716689E-2</v>
      </c>
      <c r="F11" s="14"/>
      <c r="G11" s="14">
        <v>0.111334682958121</v>
      </c>
      <c r="H11" s="14">
        <v>8.0499300189050896E-2</v>
      </c>
      <c r="I11" s="14">
        <v>5.7770956543587403E-2</v>
      </c>
      <c r="J11" s="14">
        <v>7.58013085940593E-2</v>
      </c>
      <c r="K11" s="14">
        <v>6.1835696104853198E-2</v>
      </c>
      <c r="L11" s="14">
        <v>4.1511280342364898E-2</v>
      </c>
      <c r="M11" s="14"/>
      <c r="N11" s="14">
        <v>4.3510643275838798E-2</v>
      </c>
      <c r="O11" s="14">
        <v>6.9560346771649795E-2</v>
      </c>
      <c r="P11" s="14">
        <v>7.8885857322978203E-2</v>
      </c>
      <c r="Q11" s="14">
        <v>8.9046301940967701E-2</v>
      </c>
      <c r="R11" s="14"/>
      <c r="S11" s="14">
        <v>6.2354775355453897E-2</v>
      </c>
      <c r="T11" s="14">
        <v>7.2353472747635095E-2</v>
      </c>
      <c r="U11" s="14">
        <v>7.1076182092572202E-2</v>
      </c>
      <c r="V11" s="14">
        <v>7.2152756732793505E-2</v>
      </c>
      <c r="W11" s="14">
        <v>7.6589941779827503E-2</v>
      </c>
      <c r="X11" s="14">
        <v>7.3765829450285605E-2</v>
      </c>
      <c r="Y11" s="14">
        <v>6.3955039419110599E-2</v>
      </c>
      <c r="Z11" s="14">
        <v>7.0839963347219703E-2</v>
      </c>
      <c r="AA11" s="14">
        <v>6.6360162352609595E-2</v>
      </c>
      <c r="AB11" s="14">
        <v>6.9013684154103E-2</v>
      </c>
      <c r="AC11" s="14">
        <v>6.7575889029429695E-2</v>
      </c>
      <c r="AD11" s="14">
        <v>7.1823195113419197E-2</v>
      </c>
      <c r="AE11" s="14"/>
      <c r="AF11" s="14">
        <v>7.3368564488483501E-2</v>
      </c>
      <c r="AG11" s="14">
        <v>9.44647446057824E-2</v>
      </c>
      <c r="AH11" s="14">
        <v>5.6929821635284303E-2</v>
      </c>
      <c r="AI11" s="14">
        <v>4.9351099082576497E-2</v>
      </c>
      <c r="AJ11" s="14">
        <v>3.8447087434694403E-2</v>
      </c>
      <c r="AK11" s="14"/>
      <c r="AL11" s="14">
        <v>0.124027766692288</v>
      </c>
      <c r="AM11" s="14">
        <v>0.105131010183641</v>
      </c>
      <c r="AN11" s="14">
        <v>9.7534942408871797E-2</v>
      </c>
      <c r="AO11" s="14">
        <v>7.6698776821657294E-2</v>
      </c>
      <c r="AP11" s="14">
        <v>7.8708853731563097E-2</v>
      </c>
      <c r="AQ11" s="14">
        <v>8.3893845545043297E-2</v>
      </c>
      <c r="AR11" s="14">
        <v>6.8374891881812699E-2</v>
      </c>
      <c r="AS11" s="14">
        <v>7.20661122392246E-2</v>
      </c>
      <c r="AT11" s="14">
        <v>5.0282692724144103E-2</v>
      </c>
      <c r="AU11" s="14">
        <v>8.08054273476978E-2</v>
      </c>
      <c r="AV11" s="14">
        <v>6.9964467705954797E-2</v>
      </c>
      <c r="AW11" s="14">
        <v>5.2005789545683599E-2</v>
      </c>
      <c r="AX11" s="14">
        <v>4.5714899350412098E-2</v>
      </c>
      <c r="AY11" s="14">
        <v>5.0898267223756899E-2</v>
      </c>
      <c r="AZ11" s="14">
        <v>3.8853408123113997E-2</v>
      </c>
      <c r="BA11" s="14">
        <v>3.2552501234205E-2</v>
      </c>
      <c r="BB11" s="14"/>
      <c r="BC11" s="14">
        <v>5.9843086424192601E-2</v>
      </c>
      <c r="BD11" s="14">
        <v>7.3458178552181702E-2</v>
      </c>
      <c r="BE11" s="14"/>
      <c r="BF11" s="14">
        <v>4.7288680085636803E-2</v>
      </c>
      <c r="BG11" s="14">
        <v>6.5604177716415593E-2</v>
      </c>
      <c r="BH11" s="14">
        <v>8.7711381388431695E-2</v>
      </c>
      <c r="BI11" s="14">
        <v>8.9814990445698295E-2</v>
      </c>
      <c r="BJ11" s="14"/>
      <c r="BK11" s="14">
        <v>3.7918026175319003E-2</v>
      </c>
      <c r="BL11" s="14">
        <v>5.3942019232947697E-2</v>
      </c>
      <c r="BM11" s="14">
        <v>7.5926121280665504E-2</v>
      </c>
      <c r="BN11" s="14">
        <v>0.10547283910010601</v>
      </c>
      <c r="BO11" s="14"/>
      <c r="BP11" s="14">
        <v>7.8181471770050498E-2</v>
      </c>
      <c r="BQ11" s="14">
        <v>5.4787404512844202E-2</v>
      </c>
      <c r="BR11" s="14">
        <v>2.95930935941481E-2</v>
      </c>
      <c r="BS11" s="14">
        <v>2.3970239754497202E-2</v>
      </c>
      <c r="BT11" s="14">
        <v>0.12833633852192899</v>
      </c>
    </row>
    <row r="12" spans="2:72" x14ac:dyDescent="0.35">
      <c r="B12" s="15" t="s">
        <v>200</v>
      </c>
      <c r="C12" s="14">
        <v>0.11419693336884799</v>
      </c>
      <c r="D12" s="14">
        <v>8.2759774254974799E-2</v>
      </c>
      <c r="E12" s="14">
        <v>0.14461485120499701</v>
      </c>
      <c r="F12" s="14"/>
      <c r="G12" s="14">
        <v>0.15061745915444999</v>
      </c>
      <c r="H12" s="14">
        <v>0.15469856380361199</v>
      </c>
      <c r="I12" s="14">
        <v>0.14424963836582899</v>
      </c>
      <c r="J12" s="14">
        <v>9.5850275886555703E-2</v>
      </c>
      <c r="K12" s="14">
        <v>8.5678788298702499E-2</v>
      </c>
      <c r="L12" s="14">
        <v>6.6658137256866604E-2</v>
      </c>
      <c r="M12" s="14"/>
      <c r="N12" s="14">
        <v>9.0385456377367196E-2</v>
      </c>
      <c r="O12" s="14">
        <v>0.117126173288659</v>
      </c>
      <c r="P12" s="14">
        <v>0.122394801999769</v>
      </c>
      <c r="Q12" s="14">
        <v>0.130437654992661</v>
      </c>
      <c r="R12" s="14"/>
      <c r="S12" s="14">
        <v>0.106907220670884</v>
      </c>
      <c r="T12" s="14">
        <v>0.113451342047607</v>
      </c>
      <c r="U12" s="14">
        <v>0.13589549715698701</v>
      </c>
      <c r="V12" s="14">
        <v>9.3245628980044598E-2</v>
      </c>
      <c r="W12" s="14">
        <v>0.12165550838895201</v>
      </c>
      <c r="X12" s="14">
        <v>0.13535941518514499</v>
      </c>
      <c r="Y12" s="14">
        <v>0.108023897929931</v>
      </c>
      <c r="Z12" s="14">
        <v>0.13187968688148299</v>
      </c>
      <c r="AA12" s="14">
        <v>0.113767466173596</v>
      </c>
      <c r="AB12" s="14">
        <v>9.1784644944688701E-2</v>
      </c>
      <c r="AC12" s="14">
        <v>0.13829028163235799</v>
      </c>
      <c r="AD12" s="14">
        <v>9.7041079244302497E-2</v>
      </c>
      <c r="AE12" s="14"/>
      <c r="AF12" s="14">
        <v>0.11715976664933</v>
      </c>
      <c r="AG12" s="14">
        <v>0.119988953590055</v>
      </c>
      <c r="AH12" s="14">
        <v>0.110668276701079</v>
      </c>
      <c r="AI12" s="14">
        <v>0.105942323793572</v>
      </c>
      <c r="AJ12" s="14">
        <v>8.6367581505717703E-2</v>
      </c>
      <c r="AK12" s="14"/>
      <c r="AL12" s="14">
        <v>0.218100569346696</v>
      </c>
      <c r="AM12" s="14">
        <v>0.16833518345479601</v>
      </c>
      <c r="AN12" s="14">
        <v>0.14566936152662399</v>
      </c>
      <c r="AO12" s="14">
        <v>0.119740582645894</v>
      </c>
      <c r="AP12" s="14">
        <v>0.117588696437134</v>
      </c>
      <c r="AQ12" s="14">
        <v>0.13012809359119101</v>
      </c>
      <c r="AR12" s="14">
        <v>0.106545327782056</v>
      </c>
      <c r="AS12" s="14">
        <v>8.9016975732863504E-2</v>
      </c>
      <c r="AT12" s="14">
        <v>8.7303286635103394E-2</v>
      </c>
      <c r="AU12" s="14">
        <v>0.11716750461908799</v>
      </c>
      <c r="AV12" s="14">
        <v>0.109017003750146</v>
      </c>
      <c r="AW12" s="14">
        <v>0.117274345793538</v>
      </c>
      <c r="AX12" s="14">
        <v>0.12591009982028001</v>
      </c>
      <c r="AY12" s="14">
        <v>7.4945838791605796E-2</v>
      </c>
      <c r="AZ12" s="14">
        <v>5.9278476058075201E-2</v>
      </c>
      <c r="BA12" s="14">
        <v>8.8288550362648502E-2</v>
      </c>
      <c r="BB12" s="14"/>
      <c r="BC12" s="14">
        <v>0.121461822743732</v>
      </c>
      <c r="BD12" s="14">
        <v>0.11101317351042</v>
      </c>
      <c r="BE12" s="14"/>
      <c r="BF12" s="14">
        <v>5.5792651854093003E-2</v>
      </c>
      <c r="BG12" s="14">
        <v>0.10150917226429</v>
      </c>
      <c r="BH12" s="14">
        <v>0.15237796678270801</v>
      </c>
      <c r="BI12" s="14">
        <v>0.196862937980264</v>
      </c>
      <c r="BJ12" s="14"/>
      <c r="BK12" s="14">
        <v>4.4619038705598198E-2</v>
      </c>
      <c r="BL12" s="14">
        <v>8.2944385235555307E-2</v>
      </c>
      <c r="BM12" s="14">
        <v>0.131467030919832</v>
      </c>
      <c r="BN12" s="14">
        <v>0.187685219286362</v>
      </c>
      <c r="BO12" s="14"/>
      <c r="BP12" s="14">
        <v>0.15848742209119299</v>
      </c>
      <c r="BQ12" s="14">
        <v>5.2503900594345003E-2</v>
      </c>
      <c r="BR12" s="14">
        <v>1.92070806082448E-2</v>
      </c>
      <c r="BS12" s="14">
        <v>4.1258157426221201E-2</v>
      </c>
      <c r="BT12" s="14">
        <v>0.218591593950862</v>
      </c>
    </row>
    <row r="13" spans="2:72" x14ac:dyDescent="0.35">
      <c r="B13" s="15" t="s">
        <v>201</v>
      </c>
      <c r="C13" s="14">
        <v>0.25579224433092201</v>
      </c>
      <c r="D13" s="14">
        <v>0.28954918995481399</v>
      </c>
      <c r="E13" s="14">
        <v>0.22375583999305901</v>
      </c>
      <c r="F13" s="14"/>
      <c r="G13" s="14">
        <v>0.20508625164736899</v>
      </c>
      <c r="H13" s="14">
        <v>0.190986143936137</v>
      </c>
      <c r="I13" s="14">
        <v>0.23523958923826799</v>
      </c>
      <c r="J13" s="14">
        <v>0.24512494250632499</v>
      </c>
      <c r="K13" s="14">
        <v>0.30262115365571701</v>
      </c>
      <c r="L13" s="14">
        <v>0.33609366221522502</v>
      </c>
      <c r="M13" s="14"/>
      <c r="N13" s="14">
        <v>0.25646915143022703</v>
      </c>
      <c r="O13" s="14">
        <v>0.28338412588330197</v>
      </c>
      <c r="P13" s="14">
        <v>0.24858597175716199</v>
      </c>
      <c r="Q13" s="14">
        <v>0.231683409331362</v>
      </c>
      <c r="R13" s="14"/>
      <c r="S13" s="14">
        <v>0.22487106326037801</v>
      </c>
      <c r="T13" s="14">
        <v>0.268467784762004</v>
      </c>
      <c r="U13" s="14">
        <v>0.23867518049240699</v>
      </c>
      <c r="V13" s="14">
        <v>0.28132238163328199</v>
      </c>
      <c r="W13" s="14">
        <v>0.26943845240094599</v>
      </c>
      <c r="X13" s="14">
        <v>0.26229109461249001</v>
      </c>
      <c r="Y13" s="14">
        <v>0.26124273060283898</v>
      </c>
      <c r="Z13" s="14">
        <v>0.219604624861059</v>
      </c>
      <c r="AA13" s="14">
        <v>0.25732294562251101</v>
      </c>
      <c r="AB13" s="14">
        <v>0.276641622373273</v>
      </c>
      <c r="AC13" s="14">
        <v>0.25005416359252097</v>
      </c>
      <c r="AD13" s="14">
        <v>0.237984136552915</v>
      </c>
      <c r="AE13" s="14"/>
      <c r="AF13" s="14">
        <v>0.26939222299080701</v>
      </c>
      <c r="AG13" s="14">
        <v>0.26587356550928298</v>
      </c>
      <c r="AH13" s="14">
        <v>0.256677281851101</v>
      </c>
      <c r="AI13" s="14">
        <v>0.214894667219277</v>
      </c>
      <c r="AJ13" s="14">
        <v>0.15071610914097899</v>
      </c>
      <c r="AK13" s="14"/>
      <c r="AL13" s="14">
        <v>0.228383866499663</v>
      </c>
      <c r="AM13" s="14">
        <v>0.15969031634125899</v>
      </c>
      <c r="AN13" s="14">
        <v>0.21648862595405799</v>
      </c>
      <c r="AO13" s="14">
        <v>0.24512979467124699</v>
      </c>
      <c r="AP13" s="14">
        <v>0.25932386362704002</v>
      </c>
      <c r="AQ13" s="14">
        <v>0.27524878867234698</v>
      </c>
      <c r="AR13" s="14">
        <v>0.25296794858933003</v>
      </c>
      <c r="AS13" s="14">
        <v>0.31710835762796102</v>
      </c>
      <c r="AT13" s="14">
        <v>0.27528856020903703</v>
      </c>
      <c r="AU13" s="14">
        <v>0.26488037138315601</v>
      </c>
      <c r="AV13" s="14">
        <v>0.30440540582005199</v>
      </c>
      <c r="AW13" s="14">
        <v>0.25925261401523803</v>
      </c>
      <c r="AX13" s="14">
        <v>0.23941276392990299</v>
      </c>
      <c r="AY13" s="14">
        <v>0.229643500059387</v>
      </c>
      <c r="AZ13" s="14">
        <v>0.28724980375069997</v>
      </c>
      <c r="BA13" s="14">
        <v>0.204472926379483</v>
      </c>
      <c r="BB13" s="14"/>
      <c r="BC13" s="14">
        <v>0.218736440458353</v>
      </c>
      <c r="BD13" s="14">
        <v>0.272031552984284</v>
      </c>
      <c r="BE13" s="14"/>
      <c r="BF13" s="14">
        <v>0.338611952375656</v>
      </c>
      <c r="BG13" s="14">
        <v>0.277310865374297</v>
      </c>
      <c r="BH13" s="14">
        <v>0.19891012059179</v>
      </c>
      <c r="BI13" s="14">
        <v>0.13495055320233201</v>
      </c>
      <c r="BJ13" s="14"/>
      <c r="BK13" s="14">
        <v>0.35676352041522302</v>
      </c>
      <c r="BL13" s="14">
        <v>0.30675679535664102</v>
      </c>
      <c r="BM13" s="14">
        <v>0.22712691732162399</v>
      </c>
      <c r="BN13" s="14">
        <v>0.15021199026351301</v>
      </c>
      <c r="BO13" s="14"/>
      <c r="BP13" s="14">
        <v>0.20230723498471301</v>
      </c>
      <c r="BQ13" s="14">
        <v>0.34642292803212399</v>
      </c>
      <c r="BR13" s="14">
        <v>0.41814687027998898</v>
      </c>
      <c r="BS13" s="14">
        <v>0.32459039832234698</v>
      </c>
      <c r="BT13" s="14">
        <v>0.119507743180943</v>
      </c>
    </row>
    <row r="14" spans="2:72" x14ac:dyDescent="0.35">
      <c r="B14" s="15" t="s">
        <v>202</v>
      </c>
      <c r="C14" s="14">
        <v>0.18153728896035901</v>
      </c>
      <c r="D14" s="14">
        <v>0.21316779880144199</v>
      </c>
      <c r="E14" s="14">
        <v>0.15049557160705801</v>
      </c>
      <c r="F14" s="14"/>
      <c r="G14" s="14">
        <v>0.14134854898278401</v>
      </c>
      <c r="H14" s="14">
        <v>0.18901086464040401</v>
      </c>
      <c r="I14" s="14">
        <v>0.165530034583448</v>
      </c>
      <c r="J14" s="14">
        <v>0.176998506956796</v>
      </c>
      <c r="K14" s="14">
        <v>0.18419912142144301</v>
      </c>
      <c r="L14" s="14">
        <v>0.217016163126874</v>
      </c>
      <c r="M14" s="14"/>
      <c r="N14" s="14">
        <v>0.23174084101172701</v>
      </c>
      <c r="O14" s="14">
        <v>0.166834124908256</v>
      </c>
      <c r="P14" s="14">
        <v>0.18199851441380499</v>
      </c>
      <c r="Q14" s="14">
        <v>0.14141887440225601</v>
      </c>
      <c r="R14" s="14"/>
      <c r="S14" s="14">
        <v>0.196357222485047</v>
      </c>
      <c r="T14" s="14">
        <v>0.193746010920506</v>
      </c>
      <c r="U14" s="14">
        <v>0.17490000028017499</v>
      </c>
      <c r="V14" s="14">
        <v>0.20796801423913999</v>
      </c>
      <c r="W14" s="14">
        <v>0.14999404949457401</v>
      </c>
      <c r="X14" s="14">
        <v>0.14463488950339701</v>
      </c>
      <c r="Y14" s="14">
        <v>0.166964099591807</v>
      </c>
      <c r="Z14" s="14">
        <v>0.184565375815055</v>
      </c>
      <c r="AA14" s="14">
        <v>0.181098192178753</v>
      </c>
      <c r="AB14" s="14">
        <v>0.192820894781388</v>
      </c>
      <c r="AC14" s="14">
        <v>0.169827552496052</v>
      </c>
      <c r="AD14" s="14">
        <v>0.20429485203199299</v>
      </c>
      <c r="AE14" s="14"/>
      <c r="AF14" s="14">
        <v>0.14852862141054901</v>
      </c>
      <c r="AG14" s="14">
        <v>0.163045957818853</v>
      </c>
      <c r="AH14" s="14">
        <v>0.18420798774144601</v>
      </c>
      <c r="AI14" s="14">
        <v>0.2395084427601</v>
      </c>
      <c r="AJ14" s="14">
        <v>0.32118542248510001</v>
      </c>
      <c r="AK14" s="14"/>
      <c r="AL14" s="14">
        <v>7.5417133845468498E-2</v>
      </c>
      <c r="AM14" s="14">
        <v>0.15174485283525099</v>
      </c>
      <c r="AN14" s="14">
        <v>0.12618579130539001</v>
      </c>
      <c r="AO14" s="14">
        <v>0.165015933006468</v>
      </c>
      <c r="AP14" s="14">
        <v>0.165757300053371</v>
      </c>
      <c r="AQ14" s="14">
        <v>0.17179702177202</v>
      </c>
      <c r="AR14" s="14">
        <v>0.194745095768112</v>
      </c>
      <c r="AS14" s="14">
        <v>0.16243626077491399</v>
      </c>
      <c r="AT14" s="14">
        <v>0.187846954366299</v>
      </c>
      <c r="AU14" s="14">
        <v>0.16111296965973801</v>
      </c>
      <c r="AV14" s="14">
        <v>0.18795100803604101</v>
      </c>
      <c r="AW14" s="14">
        <v>0.18710859693856299</v>
      </c>
      <c r="AX14" s="14">
        <v>0.21658077281959101</v>
      </c>
      <c r="AY14" s="14">
        <v>0.25995130317899401</v>
      </c>
      <c r="AZ14" s="14">
        <v>0.217195429369337</v>
      </c>
      <c r="BA14" s="14">
        <v>0.284042002741069</v>
      </c>
      <c r="BB14" s="14"/>
      <c r="BC14" s="14">
        <v>0.20617368856049501</v>
      </c>
      <c r="BD14" s="14">
        <v>0.17074065104123501</v>
      </c>
      <c r="BE14" s="14"/>
      <c r="BF14" s="14">
        <v>0.243788289849416</v>
      </c>
      <c r="BG14" s="14">
        <v>0.17605443475115301</v>
      </c>
      <c r="BH14" s="14">
        <v>0.15619034357324801</v>
      </c>
      <c r="BI14" s="14">
        <v>0.11177133755355501</v>
      </c>
      <c r="BJ14" s="14"/>
      <c r="BK14" s="14">
        <v>0.25718730839993698</v>
      </c>
      <c r="BL14" s="14">
        <v>0.20999318245050699</v>
      </c>
      <c r="BM14" s="14">
        <v>0.17070275416402</v>
      </c>
      <c r="BN14" s="14">
        <v>9.34083377189837E-2</v>
      </c>
      <c r="BO14" s="14"/>
      <c r="BP14" s="14">
        <v>0.167392270398453</v>
      </c>
      <c r="BQ14" s="14">
        <v>0.189706808330003</v>
      </c>
      <c r="BR14" s="14">
        <v>0.23536998682691901</v>
      </c>
      <c r="BS14" s="14">
        <v>0.29415336789292501</v>
      </c>
      <c r="BT14" s="14">
        <v>6.2491339751730803E-2</v>
      </c>
    </row>
    <row r="15" spans="2:72" x14ac:dyDescent="0.35">
      <c r="B15" s="15" t="s">
        <v>203</v>
      </c>
      <c r="C15" s="14">
        <v>1.4752472444001401E-2</v>
      </c>
      <c r="D15" s="14">
        <v>1.7037428123819E-2</v>
      </c>
      <c r="E15" s="14">
        <v>1.23296999510452E-2</v>
      </c>
      <c r="F15" s="14"/>
      <c r="G15" s="14">
        <v>4.8999800920125999E-2</v>
      </c>
      <c r="H15" s="14">
        <v>2.02482386003341E-2</v>
      </c>
      <c r="I15" s="14">
        <v>1.3345716960288001E-2</v>
      </c>
      <c r="J15" s="14">
        <v>5.9314542612030298E-3</v>
      </c>
      <c r="K15" s="14">
        <v>4.3088642982898103E-3</v>
      </c>
      <c r="L15" s="14">
        <v>2.90308073882108E-3</v>
      </c>
      <c r="M15" s="14"/>
      <c r="N15" s="14">
        <v>9.6942759978940508E-3</v>
      </c>
      <c r="O15" s="14">
        <v>1.2962775016201701E-2</v>
      </c>
      <c r="P15" s="14">
        <v>1.271689518648E-2</v>
      </c>
      <c r="Q15" s="14">
        <v>2.3686434412658101E-2</v>
      </c>
      <c r="R15" s="14"/>
      <c r="S15" s="14">
        <v>2.1137470765218599E-2</v>
      </c>
      <c r="T15" s="14">
        <v>1.09600688095952E-2</v>
      </c>
      <c r="U15" s="14">
        <v>9.2718767810741308E-3</v>
      </c>
      <c r="V15" s="14">
        <v>1.34526809568729E-2</v>
      </c>
      <c r="W15" s="14">
        <v>1.4646643398508101E-2</v>
      </c>
      <c r="X15" s="14">
        <v>2.3780204172786298E-2</v>
      </c>
      <c r="Y15" s="14">
        <v>1.26923634736999E-2</v>
      </c>
      <c r="Z15" s="14">
        <v>1.1267367403006901E-2</v>
      </c>
      <c r="AA15" s="14">
        <v>1.37825886966297E-2</v>
      </c>
      <c r="AB15" s="14">
        <v>7.3218092893158797E-3</v>
      </c>
      <c r="AC15" s="14">
        <v>2.3613179083555001E-2</v>
      </c>
      <c r="AD15" s="14">
        <v>1.4302768811792099E-2</v>
      </c>
      <c r="AE15" s="14"/>
      <c r="AF15" s="14">
        <v>1.4588359322434401E-2</v>
      </c>
      <c r="AG15" s="14">
        <v>1.6620517309503698E-2</v>
      </c>
      <c r="AH15" s="14">
        <v>1.29633267054871E-2</v>
      </c>
      <c r="AI15" s="14">
        <v>1.6803176702437101E-2</v>
      </c>
      <c r="AJ15" s="14">
        <v>7.8598216245733595E-3</v>
      </c>
      <c r="AK15" s="14"/>
      <c r="AL15" s="14">
        <v>2.4582779921298901E-2</v>
      </c>
      <c r="AM15" s="14">
        <v>1.96105713498404E-2</v>
      </c>
      <c r="AN15" s="14">
        <v>2.25576867862891E-2</v>
      </c>
      <c r="AO15" s="14">
        <v>9.4608574725554007E-3</v>
      </c>
      <c r="AP15" s="14">
        <v>2.0774473139880501E-2</v>
      </c>
      <c r="AQ15" s="14">
        <v>1.13797293305435E-2</v>
      </c>
      <c r="AR15" s="14">
        <v>1.86171209859642E-2</v>
      </c>
      <c r="AS15" s="14">
        <v>1.8429974613847998E-2</v>
      </c>
      <c r="AT15" s="14">
        <v>1.8310773471951501E-2</v>
      </c>
      <c r="AU15" s="14">
        <v>1.0015019764982799E-2</v>
      </c>
      <c r="AV15" s="14">
        <v>1.1747925310674499E-2</v>
      </c>
      <c r="AW15" s="14">
        <v>6.4766490984829303E-3</v>
      </c>
      <c r="AX15" s="14">
        <v>1.6603700231855201E-2</v>
      </c>
      <c r="AY15" s="14">
        <v>3.01959124400146E-2</v>
      </c>
      <c r="AZ15" s="14">
        <v>1.00574755572547E-2</v>
      </c>
      <c r="BA15" s="14">
        <v>2.2448825970835399E-3</v>
      </c>
      <c r="BB15" s="14"/>
      <c r="BC15" s="14">
        <v>1.74031800309285E-2</v>
      </c>
      <c r="BD15" s="14">
        <v>1.35908282707446E-2</v>
      </c>
      <c r="BE15" s="14"/>
      <c r="BF15" s="14">
        <v>2.3217572252098402E-3</v>
      </c>
      <c r="BG15" s="14">
        <v>1.1646206849958899E-2</v>
      </c>
      <c r="BH15" s="14">
        <v>1.7707095085487901E-2</v>
      </c>
      <c r="BI15" s="14">
        <v>4.3589690413960797E-2</v>
      </c>
      <c r="BJ15" s="14"/>
      <c r="BK15" s="14">
        <v>5.1912176836766402E-3</v>
      </c>
      <c r="BL15" s="14">
        <v>9.9294165737912107E-3</v>
      </c>
      <c r="BM15" s="14">
        <v>1.6944351721128299E-2</v>
      </c>
      <c r="BN15" s="14">
        <v>2.5600951323944701E-2</v>
      </c>
      <c r="BO15" s="14"/>
      <c r="BP15" s="14">
        <v>2.2502861812814402E-2</v>
      </c>
      <c r="BQ15" s="14">
        <v>6.4306155235465401E-3</v>
      </c>
      <c r="BR15" s="14">
        <v>2.3780607109170999E-3</v>
      </c>
      <c r="BS15" s="14">
        <v>2.5418614214603799E-3</v>
      </c>
      <c r="BT15" s="14">
        <v>2.93436837656058E-2</v>
      </c>
    </row>
    <row r="16" spans="2:72" x14ac:dyDescent="0.35">
      <c r="B16" s="15" t="s">
        <v>204</v>
      </c>
      <c r="C16" s="14">
        <v>0.110611642756447</v>
      </c>
      <c r="D16" s="14">
        <v>9.2529399533338594E-2</v>
      </c>
      <c r="E16" s="14">
        <v>0.128033725382286</v>
      </c>
      <c r="F16" s="14"/>
      <c r="G16" s="14">
        <v>5.95798793278116E-2</v>
      </c>
      <c r="H16" s="14">
        <v>4.97002584899323E-2</v>
      </c>
      <c r="I16" s="14">
        <v>9.8215246514486099E-2</v>
      </c>
      <c r="J16" s="14">
        <v>0.13172491302070699</v>
      </c>
      <c r="K16" s="14">
        <v>0.161111006645549</v>
      </c>
      <c r="L16" s="14">
        <v>0.153065765054092</v>
      </c>
      <c r="M16" s="14"/>
      <c r="N16" s="14">
        <v>9.13064395211442E-2</v>
      </c>
      <c r="O16" s="14">
        <v>0.136147511813135</v>
      </c>
      <c r="P16" s="14">
        <v>0.104493460804868</v>
      </c>
      <c r="Q16" s="14">
        <v>0.11106350320324999</v>
      </c>
      <c r="R16" s="14"/>
      <c r="S16" s="14">
        <v>7.4413247267454005E-2</v>
      </c>
      <c r="T16" s="14">
        <v>0.121871042609043</v>
      </c>
      <c r="U16" s="14">
        <v>0.119391193727378</v>
      </c>
      <c r="V16" s="14">
        <v>0.106267099468508</v>
      </c>
      <c r="W16" s="14">
        <v>0.12588004286915899</v>
      </c>
      <c r="X16" s="14">
        <v>9.3949046584430707E-2</v>
      </c>
      <c r="Y16" s="14">
        <v>0.13805229537545299</v>
      </c>
      <c r="Z16" s="14">
        <v>0.119951710377296</v>
      </c>
      <c r="AA16" s="14">
        <v>0.10963903405283799</v>
      </c>
      <c r="AB16" s="14">
        <v>0.11998111572488</v>
      </c>
      <c r="AC16" s="14">
        <v>0.124709440057327</v>
      </c>
      <c r="AD16" s="14">
        <v>0.101012954917099</v>
      </c>
      <c r="AE16" s="14"/>
      <c r="AF16" s="14">
        <v>0.124187573540712</v>
      </c>
      <c r="AG16" s="14">
        <v>0.11800784124835</v>
      </c>
      <c r="AH16" s="14">
        <v>0.105018447405471</v>
      </c>
      <c r="AI16" s="14">
        <v>7.7612060558531801E-2</v>
      </c>
      <c r="AJ16" s="14">
        <v>4.4530153799904403E-2</v>
      </c>
      <c r="AK16" s="14"/>
      <c r="AL16" s="14">
        <v>6.0129197956361603E-2</v>
      </c>
      <c r="AM16" s="14">
        <v>0.111641659086301</v>
      </c>
      <c r="AN16" s="14">
        <v>0.123720484152195</v>
      </c>
      <c r="AO16" s="14">
        <v>0.124395017748962</v>
      </c>
      <c r="AP16" s="14">
        <v>0.122576100443471</v>
      </c>
      <c r="AQ16" s="14">
        <v>0.108057635815605</v>
      </c>
      <c r="AR16" s="14">
        <v>0.10172135162498</v>
      </c>
      <c r="AS16" s="14">
        <v>0.13020176106150899</v>
      </c>
      <c r="AT16" s="14">
        <v>0.12587504229829</v>
      </c>
      <c r="AU16" s="14">
        <v>0.123573210140381</v>
      </c>
      <c r="AV16" s="14">
        <v>8.8007750442128302E-2</v>
      </c>
      <c r="AW16" s="14">
        <v>0.11044953335553501</v>
      </c>
      <c r="AX16" s="14">
        <v>9.1806758470299496E-2</v>
      </c>
      <c r="AY16" s="14">
        <v>8.6339506027651503E-2</v>
      </c>
      <c r="AZ16" s="14">
        <v>9.0746644248197506E-2</v>
      </c>
      <c r="BA16" s="14">
        <v>5.3431862130935898E-2</v>
      </c>
      <c r="BB16" s="14"/>
      <c r="BC16" s="14">
        <v>6.18286147364027E-2</v>
      </c>
      <c r="BD16" s="14">
        <v>0.13199028162736401</v>
      </c>
      <c r="BE16" s="14"/>
      <c r="BF16" s="14">
        <v>0.111680326722619</v>
      </c>
      <c r="BG16" s="14">
        <v>0.13554233881651601</v>
      </c>
      <c r="BH16" s="14">
        <v>9.2854433163813394E-2</v>
      </c>
      <c r="BI16" s="14">
        <v>7.9563608620073806E-2</v>
      </c>
      <c r="BJ16" s="14"/>
      <c r="BK16" s="14">
        <v>9.9350580964496601E-2</v>
      </c>
      <c r="BL16" s="14">
        <v>9.9668533643350293E-2</v>
      </c>
      <c r="BM16" s="14">
        <v>0.122044204729854</v>
      </c>
      <c r="BN16" s="14">
        <v>0.113453724800545</v>
      </c>
      <c r="BO16" s="14"/>
      <c r="BP16" s="14">
        <v>6.9683942410586397E-2</v>
      </c>
      <c r="BQ16" s="14">
        <v>0.19246850295251799</v>
      </c>
      <c r="BR16" s="14">
        <v>0.16443310152193899</v>
      </c>
      <c r="BS16" s="14">
        <v>7.6988554931533795E-2</v>
      </c>
      <c r="BT16" s="14">
        <v>0.1066756672859</v>
      </c>
    </row>
    <row r="17" spans="2:72" x14ac:dyDescent="0.35">
      <c r="B17" s="15" t="s">
        <v>205</v>
      </c>
      <c r="C17" s="20">
        <v>2.7700899320600301E-2</v>
      </c>
      <c r="D17" s="20">
        <v>2.3107328002189301E-2</v>
      </c>
      <c r="E17" s="20">
        <v>3.2305528475891902E-2</v>
      </c>
      <c r="F17" s="20"/>
      <c r="G17" s="20">
        <v>2.2003414898963899E-2</v>
      </c>
      <c r="H17" s="20">
        <v>2.37706734428739E-2</v>
      </c>
      <c r="I17" s="20">
        <v>3.0320447566004001E-2</v>
      </c>
      <c r="J17" s="20">
        <v>3.5537275904221503E-2</v>
      </c>
      <c r="K17" s="20">
        <v>3.3039081438548099E-2</v>
      </c>
      <c r="L17" s="20">
        <v>2.2599596009945801E-2</v>
      </c>
      <c r="M17" s="20"/>
      <c r="N17" s="20">
        <v>1.3932408392625901E-2</v>
      </c>
      <c r="O17" s="20">
        <v>2.3971055740204E-2</v>
      </c>
      <c r="P17" s="20">
        <v>2.7956231310615899E-2</v>
      </c>
      <c r="Q17" s="20">
        <v>4.5592901815319102E-2</v>
      </c>
      <c r="R17" s="20"/>
      <c r="S17" s="20">
        <v>1.9706837660753901E-2</v>
      </c>
      <c r="T17" s="20">
        <v>2.6257137973032599E-2</v>
      </c>
      <c r="U17" s="20">
        <v>3.73552389145776E-2</v>
      </c>
      <c r="V17" s="20">
        <v>2.0926659528347501E-2</v>
      </c>
      <c r="W17" s="20">
        <v>4.1828068549473803E-2</v>
      </c>
      <c r="X17" s="20">
        <v>3.2708406802020501E-2</v>
      </c>
      <c r="Y17" s="20">
        <v>3.6861445969471801E-2</v>
      </c>
      <c r="Z17" s="20">
        <v>1.7571099019388501E-2</v>
      </c>
      <c r="AA17" s="20">
        <v>2.3224739500078799E-2</v>
      </c>
      <c r="AB17" s="20">
        <v>2.8358773252503199E-2</v>
      </c>
      <c r="AC17" s="20">
        <v>1.78839871292403E-2</v>
      </c>
      <c r="AD17" s="20">
        <v>3.7763868775039497E-2</v>
      </c>
      <c r="AE17" s="20"/>
      <c r="AF17" s="20">
        <v>4.57582206099751E-2</v>
      </c>
      <c r="AG17" s="20">
        <v>2.3162924585311301E-2</v>
      </c>
      <c r="AH17" s="20">
        <v>2.2940115359208198E-2</v>
      </c>
      <c r="AI17" s="20">
        <v>1.32273243417714E-2</v>
      </c>
      <c r="AJ17" s="20">
        <v>0</v>
      </c>
      <c r="AK17" s="20"/>
      <c r="AL17" s="20">
        <v>0.111338710382935</v>
      </c>
      <c r="AM17" s="20">
        <v>6.10342612909247E-2</v>
      </c>
      <c r="AN17" s="20">
        <v>3.3149449212839702E-2</v>
      </c>
      <c r="AO17" s="20">
        <v>3.5153779618735399E-2</v>
      </c>
      <c r="AP17" s="20">
        <v>3.2425661723399002E-2</v>
      </c>
      <c r="AQ17" s="20">
        <v>2.09142030883302E-2</v>
      </c>
      <c r="AR17" s="20">
        <v>1.7583038580935101E-2</v>
      </c>
      <c r="AS17" s="20">
        <v>2.4607534219866799E-2</v>
      </c>
      <c r="AT17" s="20">
        <v>1.9677019189476098E-2</v>
      </c>
      <c r="AU17" s="20">
        <v>3.3859275839431401E-2</v>
      </c>
      <c r="AV17" s="20">
        <v>2.3809259174305399E-2</v>
      </c>
      <c r="AW17" s="20">
        <v>1.0164288793758001E-2</v>
      </c>
      <c r="AX17" s="20">
        <v>1.0904452458882E-2</v>
      </c>
      <c r="AY17" s="20">
        <v>1.72655505172866E-2</v>
      </c>
      <c r="AZ17" s="20">
        <v>1.9580177201361699E-2</v>
      </c>
      <c r="BA17" s="20">
        <v>1.26028742303919E-2</v>
      </c>
      <c r="BB17" s="20"/>
      <c r="BC17" s="20">
        <v>1.7693784882725501E-2</v>
      </c>
      <c r="BD17" s="20">
        <v>3.20864099047189E-2</v>
      </c>
      <c r="BE17" s="20"/>
      <c r="BF17" s="20">
        <v>1.08830873051511E-2</v>
      </c>
      <c r="BG17" s="20">
        <v>2.29629245417458E-2</v>
      </c>
      <c r="BH17" s="20">
        <v>3.1626901718990998E-2</v>
      </c>
      <c r="BI17" s="20">
        <v>6.8226246738989804E-2</v>
      </c>
      <c r="BJ17" s="20"/>
      <c r="BK17" s="20">
        <v>1.1793561890587299E-2</v>
      </c>
      <c r="BL17" s="20">
        <v>1.7716873734585699E-2</v>
      </c>
      <c r="BM17" s="20">
        <v>2.29819881904079E-2</v>
      </c>
      <c r="BN17" s="20">
        <v>6.10939842637723E-2</v>
      </c>
      <c r="BO17" s="20"/>
      <c r="BP17" s="20">
        <v>1.69774885507172E-2</v>
      </c>
      <c r="BQ17" s="20">
        <v>3.3814944878488899E-2</v>
      </c>
      <c r="BR17" s="20">
        <v>1.9534460092415901E-2</v>
      </c>
      <c r="BS17" s="20">
        <v>8.0569415400202696E-3</v>
      </c>
      <c r="BT17" s="20">
        <v>5.4835230337036099E-2</v>
      </c>
    </row>
    <row r="18" spans="2:72" x14ac:dyDescent="0.35">
      <c r="B18" s="16"/>
    </row>
    <row r="19" spans="2:72" x14ac:dyDescent="0.35">
      <c r="B19" t="s">
        <v>104</v>
      </c>
      <c r="G19" s="22"/>
      <c r="H19" s="22"/>
      <c r="I19" s="22"/>
      <c r="J19" s="22"/>
      <c r="K19" s="22"/>
      <c r="L19" s="22"/>
    </row>
    <row r="20" spans="2:72" x14ac:dyDescent="0.35">
      <c r="B20" t="s">
        <v>105</v>
      </c>
      <c r="G20" s="22"/>
      <c r="H20" s="22"/>
      <c r="I20" s="22"/>
      <c r="J20" s="22"/>
      <c r="K20" s="22"/>
      <c r="L20" s="22"/>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213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0.10046296796811</v>
      </c>
      <c r="D9" s="14">
        <v>0.121295500226902</v>
      </c>
      <c r="E9" s="14">
        <v>8.0584788210686098E-2</v>
      </c>
      <c r="F9" s="14"/>
      <c r="G9" s="14">
        <v>0.13267198793500101</v>
      </c>
      <c r="H9" s="14">
        <v>0.153688794626547</v>
      </c>
      <c r="I9" s="14">
        <v>0.113006076084766</v>
      </c>
      <c r="J9" s="14">
        <v>8.6685652218863596E-2</v>
      </c>
      <c r="K9" s="14">
        <v>5.6961137311974198E-2</v>
      </c>
      <c r="L9" s="14">
        <v>6.5964220953433503E-2</v>
      </c>
      <c r="M9" s="14"/>
      <c r="N9" s="14">
        <v>0.14014580542489999</v>
      </c>
      <c r="O9" s="14">
        <v>8.9331638263196997E-2</v>
      </c>
      <c r="P9" s="14">
        <v>9.8048696216065906E-2</v>
      </c>
      <c r="Q9" s="14">
        <v>7.1331728705369801E-2</v>
      </c>
      <c r="R9" s="14"/>
      <c r="S9" s="14">
        <v>0.16117365769186801</v>
      </c>
      <c r="T9" s="14">
        <v>8.3002932131736804E-2</v>
      </c>
      <c r="U9" s="14">
        <v>7.2892408504404399E-2</v>
      </c>
      <c r="V9" s="14">
        <v>8.5091098920719102E-2</v>
      </c>
      <c r="W9" s="14">
        <v>9.4755440320426598E-2</v>
      </c>
      <c r="X9" s="14">
        <v>0.100855238558879</v>
      </c>
      <c r="Y9" s="14">
        <v>8.7869454236864097E-2</v>
      </c>
      <c r="Z9" s="14">
        <v>9.3959337441723495E-2</v>
      </c>
      <c r="AA9" s="14">
        <v>0.105111881439067</v>
      </c>
      <c r="AB9" s="14">
        <v>9.1110255348829494E-2</v>
      </c>
      <c r="AC9" s="14">
        <v>6.6133070162509106E-2</v>
      </c>
      <c r="AD9" s="14">
        <v>0.13522563283442701</v>
      </c>
      <c r="AE9" s="14"/>
      <c r="AF9" s="14">
        <v>5.9770116126399597E-2</v>
      </c>
      <c r="AG9" s="14">
        <v>7.98201036040143E-2</v>
      </c>
      <c r="AH9" s="14">
        <v>0.13085153748866801</v>
      </c>
      <c r="AI9" s="14">
        <v>0.174924974242161</v>
      </c>
      <c r="AJ9" s="14">
        <v>0.209006029801034</v>
      </c>
      <c r="AK9" s="14"/>
      <c r="AL9" s="14">
        <v>3.4725186052240099E-2</v>
      </c>
      <c r="AM9" s="14">
        <v>7.0032584496825395E-2</v>
      </c>
      <c r="AN9" s="14">
        <v>5.92741544191423E-2</v>
      </c>
      <c r="AO9" s="14">
        <v>8.6437623065085303E-2</v>
      </c>
      <c r="AP9" s="14">
        <v>7.6602703942392006E-2</v>
      </c>
      <c r="AQ9" s="14">
        <v>8.49491404558122E-2</v>
      </c>
      <c r="AR9" s="14">
        <v>8.3981171649664205E-2</v>
      </c>
      <c r="AS9" s="14">
        <v>9.2808254523373906E-2</v>
      </c>
      <c r="AT9" s="14">
        <v>9.5776764732950895E-2</v>
      </c>
      <c r="AU9" s="14">
        <v>0.116268307435445</v>
      </c>
      <c r="AV9" s="14">
        <v>0.10122006457506701</v>
      </c>
      <c r="AW9" s="14">
        <v>0.107107296937242</v>
      </c>
      <c r="AX9" s="14">
        <v>0.16307654232916199</v>
      </c>
      <c r="AY9" s="14">
        <v>9.8054005664374597E-2</v>
      </c>
      <c r="AZ9" s="14">
        <v>0.17713893478093801</v>
      </c>
      <c r="BA9" s="14">
        <v>0.22787061001784301</v>
      </c>
      <c r="BB9" s="14"/>
      <c r="BC9" s="14">
        <v>0.166252110441138</v>
      </c>
      <c r="BD9" s="14">
        <v>7.1631581815118098E-2</v>
      </c>
      <c r="BE9" s="14"/>
      <c r="BF9" s="14">
        <v>0.120956130059197</v>
      </c>
      <c r="BG9" s="14">
        <v>9.3667757906498603E-2</v>
      </c>
      <c r="BH9" s="14">
        <v>9.6139450977386798E-2</v>
      </c>
      <c r="BI9" s="14">
        <v>8.2330572574013203E-2</v>
      </c>
      <c r="BJ9" s="14"/>
      <c r="BK9" s="14">
        <v>0.12802105333364899</v>
      </c>
      <c r="BL9" s="14">
        <v>0.11847709504982799</v>
      </c>
      <c r="BM9" s="14">
        <v>0.101395724560451</v>
      </c>
      <c r="BN9" s="14">
        <v>5.3823088737437901E-2</v>
      </c>
      <c r="BO9" s="14"/>
      <c r="BP9" s="14">
        <v>0.13093963068226</v>
      </c>
      <c r="BQ9" s="14">
        <v>6.6793118576630395E-2</v>
      </c>
      <c r="BR9" s="14">
        <v>6.2607089867121199E-2</v>
      </c>
      <c r="BS9" s="14">
        <v>0.169933432107159</v>
      </c>
      <c r="BT9" s="14">
        <v>4.41294328033578E-2</v>
      </c>
    </row>
    <row r="10" spans="2:72" x14ac:dyDescent="0.35">
      <c r="B10" s="15" t="s">
        <v>198</v>
      </c>
      <c r="C10" s="14">
        <v>0.12126030798455401</v>
      </c>
      <c r="D10" s="14">
        <v>9.1930984951559797E-2</v>
      </c>
      <c r="E10" s="14">
        <v>0.150156407430005</v>
      </c>
      <c r="F10" s="14"/>
      <c r="G10" s="14">
        <v>9.3215601548788801E-2</v>
      </c>
      <c r="H10" s="14">
        <v>0.132591838032728</v>
      </c>
      <c r="I10" s="14">
        <v>0.14552021109063801</v>
      </c>
      <c r="J10" s="14">
        <v>0.14575465727512399</v>
      </c>
      <c r="K10" s="14">
        <v>0.101703440651828</v>
      </c>
      <c r="L10" s="14">
        <v>0.10409542396443</v>
      </c>
      <c r="M10" s="14"/>
      <c r="N10" s="14">
        <v>0.106412279845161</v>
      </c>
      <c r="O10" s="14">
        <v>0.118785300131291</v>
      </c>
      <c r="P10" s="14">
        <v>0.10428866744721201</v>
      </c>
      <c r="Q10" s="14">
        <v>0.15519105658972801</v>
      </c>
      <c r="R10" s="14"/>
      <c r="S10" s="14">
        <v>0.102503615076801</v>
      </c>
      <c r="T10" s="14">
        <v>0.104724012297985</v>
      </c>
      <c r="U10" s="14">
        <v>0.141404482367645</v>
      </c>
      <c r="V10" s="14">
        <v>0.12306092745469401</v>
      </c>
      <c r="W10" s="14">
        <v>0.108930258313399</v>
      </c>
      <c r="X10" s="14">
        <v>0.132552736526483</v>
      </c>
      <c r="Y10" s="14">
        <v>0.127337816362635</v>
      </c>
      <c r="Z10" s="14">
        <v>0.14145651058077499</v>
      </c>
      <c r="AA10" s="14">
        <v>0.12737703120400101</v>
      </c>
      <c r="AB10" s="14">
        <v>0.12958596614262199</v>
      </c>
      <c r="AC10" s="14">
        <v>0.128778009401806</v>
      </c>
      <c r="AD10" s="14">
        <v>0.113080603199194</v>
      </c>
      <c r="AE10" s="14"/>
      <c r="AF10" s="14">
        <v>0.14361054326813</v>
      </c>
      <c r="AG10" s="14">
        <v>0.11669937032437699</v>
      </c>
      <c r="AH10" s="14">
        <v>0.104994609069381</v>
      </c>
      <c r="AI10" s="14">
        <v>0.12704484431243199</v>
      </c>
      <c r="AJ10" s="14">
        <v>0.12700679912941401</v>
      </c>
      <c r="AK10" s="14"/>
      <c r="AL10" s="14">
        <v>0.18078666770230301</v>
      </c>
      <c r="AM10" s="14">
        <v>0.15681680937821699</v>
      </c>
      <c r="AN10" s="14">
        <v>0.15351963198840601</v>
      </c>
      <c r="AO10" s="14">
        <v>0.15507565845752599</v>
      </c>
      <c r="AP10" s="14">
        <v>0.119837612464799</v>
      </c>
      <c r="AQ10" s="14">
        <v>0.116342341635862</v>
      </c>
      <c r="AR10" s="14">
        <v>0.149333213672527</v>
      </c>
      <c r="AS10" s="14">
        <v>9.8728751651942101E-2</v>
      </c>
      <c r="AT10" s="14">
        <v>0.12041277034346499</v>
      </c>
      <c r="AU10" s="14">
        <v>0.117309217787486</v>
      </c>
      <c r="AV10" s="14">
        <v>8.7016417604410798E-2</v>
      </c>
      <c r="AW10" s="14">
        <v>0.13107587826279399</v>
      </c>
      <c r="AX10" s="14">
        <v>9.8531020551412898E-2</v>
      </c>
      <c r="AY10" s="14">
        <v>6.9331171570393299E-2</v>
      </c>
      <c r="AZ10" s="14">
        <v>4.74495350511508E-2</v>
      </c>
      <c r="BA10" s="14">
        <v>0.109019399314221</v>
      </c>
      <c r="BB10" s="14"/>
      <c r="BC10" s="14">
        <v>0.12919539728818599</v>
      </c>
      <c r="BD10" s="14">
        <v>0.117782840194708</v>
      </c>
      <c r="BE10" s="14"/>
      <c r="BF10" s="14">
        <v>7.1064637379011794E-2</v>
      </c>
      <c r="BG10" s="14">
        <v>0.116473534711413</v>
      </c>
      <c r="BH10" s="14">
        <v>0.15006574285539501</v>
      </c>
      <c r="BI10" s="14">
        <v>0.18456570137262199</v>
      </c>
      <c r="BJ10" s="14"/>
      <c r="BK10" s="14">
        <v>5.1614614986342601E-2</v>
      </c>
      <c r="BL10" s="14">
        <v>8.2372967708341197E-2</v>
      </c>
      <c r="BM10" s="14">
        <v>0.14118682749125</v>
      </c>
      <c r="BN10" s="14">
        <v>0.19703943510508801</v>
      </c>
      <c r="BO10" s="14"/>
      <c r="BP10" s="14">
        <v>0.15209887726728599</v>
      </c>
      <c r="BQ10" s="14">
        <v>5.7398776446509397E-2</v>
      </c>
      <c r="BR10" s="14">
        <v>5.62107236436366E-2</v>
      </c>
      <c r="BS10" s="14">
        <v>5.4396904172620497E-2</v>
      </c>
      <c r="BT10" s="14">
        <v>0.22143842534246599</v>
      </c>
    </row>
    <row r="11" spans="2:72" x14ac:dyDescent="0.35">
      <c r="B11" s="15" t="s">
        <v>199</v>
      </c>
      <c r="C11" s="14">
        <v>7.4400333071238195E-2</v>
      </c>
      <c r="D11" s="14">
        <v>6.9007252739074404E-2</v>
      </c>
      <c r="E11" s="14">
        <v>7.9511193087200199E-2</v>
      </c>
      <c r="F11" s="14"/>
      <c r="G11" s="14">
        <v>0.142158699818073</v>
      </c>
      <c r="H11" s="14">
        <v>7.6714410373618105E-2</v>
      </c>
      <c r="I11" s="14">
        <v>6.9866970960864694E-2</v>
      </c>
      <c r="J11" s="14">
        <v>7.8432291653557806E-2</v>
      </c>
      <c r="K11" s="14">
        <v>6.0621939558477403E-2</v>
      </c>
      <c r="L11" s="14">
        <v>3.7293289161948698E-2</v>
      </c>
      <c r="M11" s="14"/>
      <c r="N11" s="14">
        <v>4.6845618351657202E-2</v>
      </c>
      <c r="O11" s="14">
        <v>7.5578513026235097E-2</v>
      </c>
      <c r="P11" s="14">
        <v>9.1810950182124804E-2</v>
      </c>
      <c r="Q11" s="14">
        <v>8.7248497189008206E-2</v>
      </c>
      <c r="R11" s="14"/>
      <c r="S11" s="14">
        <v>7.6962326335436995E-2</v>
      </c>
      <c r="T11" s="14">
        <v>6.8841561161795198E-2</v>
      </c>
      <c r="U11" s="14">
        <v>7.2587437056277002E-2</v>
      </c>
      <c r="V11" s="14">
        <v>7.4292850560424506E-2</v>
      </c>
      <c r="W11" s="14">
        <v>6.4065399438243201E-2</v>
      </c>
      <c r="X11" s="14">
        <v>8.79838658917695E-2</v>
      </c>
      <c r="Y11" s="14">
        <v>6.3516006085664503E-2</v>
      </c>
      <c r="Z11" s="14">
        <v>5.6573007214566103E-2</v>
      </c>
      <c r="AA11" s="14">
        <v>9.7333686508765199E-2</v>
      </c>
      <c r="AB11" s="14">
        <v>7.4039831606607806E-2</v>
      </c>
      <c r="AC11" s="14">
        <v>6.5576593108178399E-2</v>
      </c>
      <c r="AD11" s="14">
        <v>5.9544012785932403E-2</v>
      </c>
      <c r="AE11" s="14"/>
      <c r="AF11" s="14">
        <v>7.1364979169201398E-2</v>
      </c>
      <c r="AG11" s="14">
        <v>9.9058567197014294E-2</v>
      </c>
      <c r="AH11" s="14">
        <v>6.8629623881126006E-2</v>
      </c>
      <c r="AI11" s="14">
        <v>5.8407673668873901E-2</v>
      </c>
      <c r="AJ11" s="14">
        <v>4.4252641024522303E-2</v>
      </c>
      <c r="AK11" s="14"/>
      <c r="AL11" s="14">
        <v>0.100062383687613</v>
      </c>
      <c r="AM11" s="14">
        <v>8.4621612001200594E-2</v>
      </c>
      <c r="AN11" s="14">
        <v>9.2305915640509204E-2</v>
      </c>
      <c r="AO11" s="14">
        <v>9.1836127864117101E-2</v>
      </c>
      <c r="AP11" s="14">
        <v>8.0848883018919404E-2</v>
      </c>
      <c r="AQ11" s="14">
        <v>8.4481058945736501E-2</v>
      </c>
      <c r="AR11" s="14">
        <v>8.6494726709883896E-2</v>
      </c>
      <c r="AS11" s="14">
        <v>7.1597703382862601E-2</v>
      </c>
      <c r="AT11" s="14">
        <v>5.3049630534235302E-2</v>
      </c>
      <c r="AU11" s="14">
        <v>5.2266523387405402E-2</v>
      </c>
      <c r="AV11" s="14">
        <v>7.8076744051405397E-2</v>
      </c>
      <c r="AW11" s="14">
        <v>5.1788095147025301E-2</v>
      </c>
      <c r="AX11" s="14">
        <v>7.8288342355375198E-2</v>
      </c>
      <c r="AY11" s="14">
        <v>7.7400950589378098E-2</v>
      </c>
      <c r="AZ11" s="14">
        <v>5.2854582771415699E-2</v>
      </c>
      <c r="BA11" s="14">
        <v>4.1503805154988797E-2</v>
      </c>
      <c r="BB11" s="14"/>
      <c r="BC11" s="14">
        <v>6.8700220148508406E-2</v>
      </c>
      <c r="BD11" s="14">
        <v>7.6898346430482906E-2</v>
      </c>
      <c r="BE11" s="14"/>
      <c r="BF11" s="14">
        <v>4.1949772258660201E-2</v>
      </c>
      <c r="BG11" s="14">
        <v>6.6679579290908203E-2</v>
      </c>
      <c r="BH11" s="14">
        <v>0.10035867598116301</v>
      </c>
      <c r="BI11" s="14">
        <v>0.112687765477737</v>
      </c>
      <c r="BJ11" s="14"/>
      <c r="BK11" s="14">
        <v>3.7632600067486602E-2</v>
      </c>
      <c r="BL11" s="14">
        <v>5.9272273341229399E-2</v>
      </c>
      <c r="BM11" s="14">
        <v>9.0993432529678203E-2</v>
      </c>
      <c r="BN11" s="14">
        <v>9.9849748919335304E-2</v>
      </c>
      <c r="BO11" s="14"/>
      <c r="BP11" s="14">
        <v>8.9172038294168504E-2</v>
      </c>
      <c r="BQ11" s="14">
        <v>5.42591260615762E-2</v>
      </c>
      <c r="BR11" s="14">
        <v>2.8548414377861001E-2</v>
      </c>
      <c r="BS11" s="14">
        <v>2.3577375789541801E-2</v>
      </c>
      <c r="BT11" s="14">
        <v>0.13925481318341601</v>
      </c>
    </row>
    <row r="12" spans="2:72" x14ac:dyDescent="0.35">
      <c r="B12" s="15" t="s">
        <v>200</v>
      </c>
      <c r="C12" s="14">
        <v>0.106654244906668</v>
      </c>
      <c r="D12" s="14">
        <v>7.0989419568046996E-2</v>
      </c>
      <c r="E12" s="14">
        <v>0.14117189647648401</v>
      </c>
      <c r="F12" s="14"/>
      <c r="G12" s="14">
        <v>0.155099827541265</v>
      </c>
      <c r="H12" s="14">
        <v>0.13509811527086199</v>
      </c>
      <c r="I12" s="14">
        <v>0.13278411570031701</v>
      </c>
      <c r="J12" s="14">
        <v>9.1942368397192498E-2</v>
      </c>
      <c r="K12" s="14">
        <v>8.1709317518334407E-2</v>
      </c>
      <c r="L12" s="14">
        <v>5.8807774216018599E-2</v>
      </c>
      <c r="M12" s="14"/>
      <c r="N12" s="14">
        <v>9.3361411545074796E-2</v>
      </c>
      <c r="O12" s="14">
        <v>0.10096335767649001</v>
      </c>
      <c r="P12" s="14">
        <v>0.11223821469944301</v>
      </c>
      <c r="Q12" s="14">
        <v>0.122728224131803</v>
      </c>
      <c r="R12" s="14"/>
      <c r="S12" s="14">
        <v>0.102812840241518</v>
      </c>
      <c r="T12" s="14">
        <v>0.107500370016321</v>
      </c>
      <c r="U12" s="14">
        <v>0.12410996006507299</v>
      </c>
      <c r="V12" s="14">
        <v>0.104485786379689</v>
      </c>
      <c r="W12" s="14">
        <v>0.114784811663714</v>
      </c>
      <c r="X12" s="14">
        <v>0.11858992073223899</v>
      </c>
      <c r="Y12" s="14">
        <v>0.10311113296091499</v>
      </c>
      <c r="Z12" s="14">
        <v>0.12356105704562</v>
      </c>
      <c r="AA12" s="14">
        <v>9.7048134889285306E-2</v>
      </c>
      <c r="AB12" s="14">
        <v>8.4645153300727499E-2</v>
      </c>
      <c r="AC12" s="14">
        <v>0.119026494189985</v>
      </c>
      <c r="AD12" s="14">
        <v>9.3574830507195395E-2</v>
      </c>
      <c r="AE12" s="14"/>
      <c r="AF12" s="14">
        <v>0.114373038216881</v>
      </c>
      <c r="AG12" s="14">
        <v>0.110442015674015</v>
      </c>
      <c r="AH12" s="14">
        <v>0.113384519573203</v>
      </c>
      <c r="AI12" s="14">
        <v>8.9793054483262899E-2</v>
      </c>
      <c r="AJ12" s="14">
        <v>8.9783250981212606E-2</v>
      </c>
      <c r="AK12" s="14"/>
      <c r="AL12" s="14">
        <v>0.176137121938791</v>
      </c>
      <c r="AM12" s="14">
        <v>0.14207189899209099</v>
      </c>
      <c r="AN12" s="14">
        <v>0.14135242010591401</v>
      </c>
      <c r="AO12" s="14">
        <v>0.110065535591747</v>
      </c>
      <c r="AP12" s="14">
        <v>0.117663479157482</v>
      </c>
      <c r="AQ12" s="14">
        <v>0.10956774438513101</v>
      </c>
      <c r="AR12" s="14">
        <v>9.5475950402298004E-2</v>
      </c>
      <c r="AS12" s="14">
        <v>9.8114986940481999E-2</v>
      </c>
      <c r="AT12" s="14">
        <v>8.4360791317857606E-2</v>
      </c>
      <c r="AU12" s="14">
        <v>9.6065225973729795E-2</v>
      </c>
      <c r="AV12" s="14">
        <v>0.113868600754439</v>
      </c>
      <c r="AW12" s="14">
        <v>0.104396377968863</v>
      </c>
      <c r="AX12" s="14">
        <v>0.10436271235573601</v>
      </c>
      <c r="AY12" s="14">
        <v>7.5030713577188296E-2</v>
      </c>
      <c r="AZ12" s="14">
        <v>5.1935042991797603E-2</v>
      </c>
      <c r="BA12" s="14">
        <v>8.6266400050583406E-2</v>
      </c>
      <c r="BB12" s="14"/>
      <c r="BC12" s="14">
        <v>0.11952617020447499</v>
      </c>
      <c r="BD12" s="14">
        <v>0.101013261685984</v>
      </c>
      <c r="BE12" s="14"/>
      <c r="BF12" s="14">
        <v>4.87388174054115E-2</v>
      </c>
      <c r="BG12" s="14">
        <v>8.7122816622284105E-2</v>
      </c>
      <c r="BH12" s="14">
        <v>0.15180079877115399</v>
      </c>
      <c r="BI12" s="14">
        <v>0.192036069812421</v>
      </c>
      <c r="BJ12" s="14"/>
      <c r="BK12" s="14">
        <v>4.2469801565340297E-2</v>
      </c>
      <c r="BL12" s="14">
        <v>6.8479765789343505E-2</v>
      </c>
      <c r="BM12" s="14">
        <v>0.11678747675765599</v>
      </c>
      <c r="BN12" s="14">
        <v>0.19193859145453299</v>
      </c>
      <c r="BO12" s="14"/>
      <c r="BP12" s="14">
        <v>0.145033690290854</v>
      </c>
      <c r="BQ12" s="14">
        <v>4.2794534369480802E-2</v>
      </c>
      <c r="BR12" s="14">
        <v>1.3409928382346999E-2</v>
      </c>
      <c r="BS12" s="14">
        <v>3.5184003860286701E-2</v>
      </c>
      <c r="BT12" s="14">
        <v>0.21547036708572601</v>
      </c>
    </row>
    <row r="13" spans="2:72" x14ac:dyDescent="0.35">
      <c r="B13" s="15" t="s">
        <v>201</v>
      </c>
      <c r="C13" s="14">
        <v>0.25947886292620698</v>
      </c>
      <c r="D13" s="14">
        <v>0.29923990866507699</v>
      </c>
      <c r="E13" s="14">
        <v>0.22133336546028401</v>
      </c>
      <c r="F13" s="14"/>
      <c r="G13" s="14">
        <v>0.22018433794228201</v>
      </c>
      <c r="H13" s="14">
        <v>0.205467313451767</v>
      </c>
      <c r="I13" s="14">
        <v>0.228458110887966</v>
      </c>
      <c r="J13" s="14">
        <v>0.24786000338248701</v>
      </c>
      <c r="K13" s="14">
        <v>0.30919546277509402</v>
      </c>
      <c r="L13" s="14">
        <v>0.330802960600309</v>
      </c>
      <c r="M13" s="14"/>
      <c r="N13" s="14">
        <v>0.28080652997521499</v>
      </c>
      <c r="O13" s="14">
        <v>0.26926112288517701</v>
      </c>
      <c r="P13" s="14">
        <v>0.24804845372827999</v>
      </c>
      <c r="Q13" s="14">
        <v>0.235836541735714</v>
      </c>
      <c r="R13" s="14"/>
      <c r="S13" s="14">
        <v>0.233626138297649</v>
      </c>
      <c r="T13" s="14">
        <v>0.27538876548602498</v>
      </c>
      <c r="U13" s="14">
        <v>0.27310330818610001</v>
      </c>
      <c r="V13" s="14">
        <v>0.26601254720226097</v>
      </c>
      <c r="W13" s="14">
        <v>0.26344184216570199</v>
      </c>
      <c r="X13" s="14">
        <v>0.233738645796193</v>
      </c>
      <c r="Y13" s="14">
        <v>0.266873413488391</v>
      </c>
      <c r="Z13" s="14">
        <v>0.22136935803642099</v>
      </c>
      <c r="AA13" s="14">
        <v>0.27250643031352101</v>
      </c>
      <c r="AB13" s="14">
        <v>0.283880559296664</v>
      </c>
      <c r="AC13" s="14">
        <v>0.258503964697956</v>
      </c>
      <c r="AD13" s="14">
        <v>0.23490915400651299</v>
      </c>
      <c r="AE13" s="14"/>
      <c r="AF13" s="14">
        <v>0.26198405264949998</v>
      </c>
      <c r="AG13" s="14">
        <v>0.26278310959185303</v>
      </c>
      <c r="AH13" s="14">
        <v>0.25928094692259002</v>
      </c>
      <c r="AI13" s="14">
        <v>0.22851416415496201</v>
      </c>
      <c r="AJ13" s="14">
        <v>0.18257706152341799</v>
      </c>
      <c r="AK13" s="14"/>
      <c r="AL13" s="14">
        <v>0.24316350029664599</v>
      </c>
      <c r="AM13" s="14">
        <v>0.178198804001622</v>
      </c>
      <c r="AN13" s="14">
        <v>0.23845061618032301</v>
      </c>
      <c r="AO13" s="14">
        <v>0.23238273553738301</v>
      </c>
      <c r="AP13" s="14">
        <v>0.246549743323872</v>
      </c>
      <c r="AQ13" s="14">
        <v>0.28320146462822299</v>
      </c>
      <c r="AR13" s="14">
        <v>0.24133474026940099</v>
      </c>
      <c r="AS13" s="14">
        <v>0.29565529300732002</v>
      </c>
      <c r="AT13" s="14">
        <v>0.28746937808324202</v>
      </c>
      <c r="AU13" s="14">
        <v>0.28637567104330103</v>
      </c>
      <c r="AV13" s="14">
        <v>0.285463588773821</v>
      </c>
      <c r="AW13" s="14">
        <v>0.27007544531118299</v>
      </c>
      <c r="AX13" s="14">
        <v>0.24322166163537601</v>
      </c>
      <c r="AY13" s="14">
        <v>0.29355796556370201</v>
      </c>
      <c r="AZ13" s="14">
        <v>0.30908281743014199</v>
      </c>
      <c r="BA13" s="14">
        <v>0.208807503867981</v>
      </c>
      <c r="BB13" s="14"/>
      <c r="BC13" s="14">
        <v>0.21856512065708</v>
      </c>
      <c r="BD13" s="14">
        <v>0.27740887170856499</v>
      </c>
      <c r="BE13" s="14"/>
      <c r="BF13" s="14">
        <v>0.34487080759385802</v>
      </c>
      <c r="BG13" s="14">
        <v>0.28248678566751001</v>
      </c>
      <c r="BH13" s="14">
        <v>0.19981298442578599</v>
      </c>
      <c r="BI13" s="14">
        <v>0.13479032177216199</v>
      </c>
      <c r="BJ13" s="14"/>
      <c r="BK13" s="14">
        <v>0.35018624443370899</v>
      </c>
      <c r="BL13" s="14">
        <v>0.32509139654726299</v>
      </c>
      <c r="BM13" s="14">
        <v>0.230114050309978</v>
      </c>
      <c r="BN13" s="14">
        <v>0.15350510255394201</v>
      </c>
      <c r="BO13" s="14"/>
      <c r="BP13" s="14">
        <v>0.21654088324498999</v>
      </c>
      <c r="BQ13" s="14">
        <v>0.35113179001031403</v>
      </c>
      <c r="BR13" s="14">
        <v>0.37969628812173101</v>
      </c>
      <c r="BS13" s="14">
        <v>0.34129047644897897</v>
      </c>
      <c r="BT13" s="14">
        <v>0.117455065575006</v>
      </c>
    </row>
    <row r="14" spans="2:72" x14ac:dyDescent="0.35">
      <c r="B14" s="15" t="s">
        <v>202</v>
      </c>
      <c r="C14" s="14">
        <v>0.180828093325548</v>
      </c>
      <c r="D14" s="14">
        <v>0.217926332456648</v>
      </c>
      <c r="E14" s="14">
        <v>0.14444882712363299</v>
      </c>
      <c r="F14" s="14"/>
      <c r="G14" s="14">
        <v>0.14640292030669999</v>
      </c>
      <c r="H14" s="14">
        <v>0.18050616138108799</v>
      </c>
      <c r="I14" s="14">
        <v>0.160453188724173</v>
      </c>
      <c r="J14" s="14">
        <v>0.156572391917639</v>
      </c>
      <c r="K14" s="14">
        <v>0.19550885866057899</v>
      </c>
      <c r="L14" s="14">
        <v>0.230329509093083</v>
      </c>
      <c r="M14" s="14"/>
      <c r="N14" s="14">
        <v>0.21508553974790101</v>
      </c>
      <c r="O14" s="14">
        <v>0.16740331183151699</v>
      </c>
      <c r="P14" s="14">
        <v>0.18802226031726299</v>
      </c>
      <c r="Q14" s="14">
        <v>0.15217844474484901</v>
      </c>
      <c r="R14" s="14"/>
      <c r="S14" s="14">
        <v>0.20036322788177399</v>
      </c>
      <c r="T14" s="14">
        <v>0.184739475528582</v>
      </c>
      <c r="U14" s="14">
        <v>0.14510992989987601</v>
      </c>
      <c r="V14" s="14">
        <v>0.18183068068670299</v>
      </c>
      <c r="W14" s="14">
        <v>0.16828290436424201</v>
      </c>
      <c r="X14" s="14">
        <v>0.16609290579555799</v>
      </c>
      <c r="Y14" s="14">
        <v>0.18966324971440801</v>
      </c>
      <c r="Z14" s="14">
        <v>0.20299808641863501</v>
      </c>
      <c r="AA14" s="14">
        <v>0.16539484506588201</v>
      </c>
      <c r="AB14" s="14">
        <v>0.18761073885861801</v>
      </c>
      <c r="AC14" s="14">
        <v>0.19262302848540599</v>
      </c>
      <c r="AD14" s="14">
        <v>0.20192638042536101</v>
      </c>
      <c r="AE14" s="14"/>
      <c r="AF14" s="14">
        <v>0.16944568552978201</v>
      </c>
      <c r="AG14" s="14">
        <v>0.15254711053557099</v>
      </c>
      <c r="AH14" s="14">
        <v>0.18353870488931101</v>
      </c>
      <c r="AI14" s="14">
        <v>0.209345614617653</v>
      </c>
      <c r="AJ14" s="14">
        <v>0.27084318278783998</v>
      </c>
      <c r="AK14" s="14"/>
      <c r="AL14" s="14">
        <v>3.6846314140574599E-2</v>
      </c>
      <c r="AM14" s="14">
        <v>0.14252714945540501</v>
      </c>
      <c r="AN14" s="14">
        <v>0.14297778454303101</v>
      </c>
      <c r="AO14" s="14">
        <v>0.17362837378739401</v>
      </c>
      <c r="AP14" s="14">
        <v>0.16819711174632701</v>
      </c>
      <c r="AQ14" s="14">
        <v>0.16753218145479301</v>
      </c>
      <c r="AR14" s="14">
        <v>0.202250176100885</v>
      </c>
      <c r="AS14" s="14">
        <v>0.17516846883339299</v>
      </c>
      <c r="AT14" s="14">
        <v>0.20011707751206301</v>
      </c>
      <c r="AU14" s="14">
        <v>0.163558195301092</v>
      </c>
      <c r="AV14" s="14">
        <v>0.187207171827492</v>
      </c>
      <c r="AW14" s="14">
        <v>0.19316933033012401</v>
      </c>
      <c r="AX14" s="14">
        <v>0.195062240549919</v>
      </c>
      <c r="AY14" s="14">
        <v>0.27016586021226402</v>
      </c>
      <c r="AZ14" s="14">
        <v>0.22960427257201199</v>
      </c>
      <c r="BA14" s="14">
        <v>0.24810438745324201</v>
      </c>
      <c r="BB14" s="14"/>
      <c r="BC14" s="14">
        <v>0.19459812765441201</v>
      </c>
      <c r="BD14" s="14">
        <v>0.17479352345350199</v>
      </c>
      <c r="BE14" s="14"/>
      <c r="BF14" s="14">
        <v>0.241646738161366</v>
      </c>
      <c r="BG14" s="14">
        <v>0.17790407985617901</v>
      </c>
      <c r="BH14" s="14">
        <v>0.151897038704953</v>
      </c>
      <c r="BI14" s="14">
        <v>0.114665642385658</v>
      </c>
      <c r="BJ14" s="14"/>
      <c r="BK14" s="14">
        <v>0.26438691261355601</v>
      </c>
      <c r="BL14" s="14">
        <v>0.205172346831521</v>
      </c>
      <c r="BM14" s="14">
        <v>0.16556374209059599</v>
      </c>
      <c r="BN14" s="14">
        <v>9.4955213859582499E-2</v>
      </c>
      <c r="BO14" s="14"/>
      <c r="BP14" s="14">
        <v>0.157551209147056</v>
      </c>
      <c r="BQ14" s="14">
        <v>0.19177712618120801</v>
      </c>
      <c r="BR14" s="14">
        <v>0.265528339276287</v>
      </c>
      <c r="BS14" s="14">
        <v>0.27469050153547903</v>
      </c>
      <c r="BT14" s="14">
        <v>7.3684506989291104E-2</v>
      </c>
    </row>
    <row r="15" spans="2:72" x14ac:dyDescent="0.35">
      <c r="B15" s="15" t="s">
        <v>203</v>
      </c>
      <c r="C15" s="14">
        <v>1.59605552959774E-2</v>
      </c>
      <c r="D15" s="14">
        <v>1.41232844846098E-2</v>
      </c>
      <c r="E15" s="14">
        <v>1.7572317451613501E-2</v>
      </c>
      <c r="F15" s="14"/>
      <c r="G15" s="14">
        <v>4.3917890827532301E-2</v>
      </c>
      <c r="H15" s="14">
        <v>2.53002190079035E-2</v>
      </c>
      <c r="I15" s="14">
        <v>1.69112522481016E-2</v>
      </c>
      <c r="J15" s="14">
        <v>7.2363029440554198E-3</v>
      </c>
      <c r="K15" s="14">
        <v>6.8176652148035904E-3</v>
      </c>
      <c r="L15" s="14">
        <v>2.2800866132199498E-3</v>
      </c>
      <c r="M15" s="14"/>
      <c r="N15" s="14">
        <v>1.21259562363883E-2</v>
      </c>
      <c r="O15" s="14">
        <v>1.24667303547072E-2</v>
      </c>
      <c r="P15" s="14">
        <v>1.5811603006806799E-2</v>
      </c>
      <c r="Q15" s="14">
        <v>2.3175504477036299E-2</v>
      </c>
      <c r="R15" s="14"/>
      <c r="S15" s="14">
        <v>2.41226879488462E-2</v>
      </c>
      <c r="T15" s="14">
        <v>1.6508450137538599E-2</v>
      </c>
      <c r="U15" s="14">
        <v>2.0564819373205701E-2</v>
      </c>
      <c r="V15" s="14">
        <v>7.5969543646672603E-3</v>
      </c>
      <c r="W15" s="14">
        <v>2.27353597127034E-2</v>
      </c>
      <c r="X15" s="14">
        <v>1.93669864374727E-2</v>
      </c>
      <c r="Y15" s="14">
        <v>1.18621182475552E-2</v>
      </c>
      <c r="Z15" s="14">
        <v>1.9460017512524099E-2</v>
      </c>
      <c r="AA15" s="14">
        <v>1.0083840128221199E-2</v>
      </c>
      <c r="AB15" s="14">
        <v>8.4733379205132794E-3</v>
      </c>
      <c r="AC15" s="14">
        <v>1.55048654607434E-2</v>
      </c>
      <c r="AD15" s="14">
        <v>1.3313600112002799E-2</v>
      </c>
      <c r="AE15" s="14"/>
      <c r="AF15" s="14">
        <v>1.7815213427417501E-2</v>
      </c>
      <c r="AG15" s="14">
        <v>1.8051046944490001E-2</v>
      </c>
      <c r="AH15" s="14">
        <v>1.1240277906427201E-2</v>
      </c>
      <c r="AI15" s="14">
        <v>1.77696154567695E-2</v>
      </c>
      <c r="AJ15" s="14">
        <v>2.39726822364782E-2</v>
      </c>
      <c r="AK15" s="14"/>
      <c r="AL15" s="14">
        <v>5.1257947692665597E-2</v>
      </c>
      <c r="AM15" s="14">
        <v>4.70159010059557E-2</v>
      </c>
      <c r="AN15" s="14">
        <v>1.5420386870973499E-2</v>
      </c>
      <c r="AO15" s="14">
        <v>9.6779390215473507E-3</v>
      </c>
      <c r="AP15" s="14">
        <v>2.62375459855663E-2</v>
      </c>
      <c r="AQ15" s="14">
        <v>1.8423013825421702E-2</v>
      </c>
      <c r="AR15" s="14">
        <v>2.2062072791057302E-2</v>
      </c>
      <c r="AS15" s="14">
        <v>1.3998611972369601E-2</v>
      </c>
      <c r="AT15" s="14">
        <v>3.4311145425748001E-3</v>
      </c>
      <c r="AU15" s="14">
        <v>1.17482957865478E-2</v>
      </c>
      <c r="AV15" s="14">
        <v>7.9712679139219405E-3</v>
      </c>
      <c r="AW15" s="14">
        <v>8.0411128545220308E-3</v>
      </c>
      <c r="AX15" s="14">
        <v>1.01525825268506E-2</v>
      </c>
      <c r="AY15" s="14">
        <v>2.7836236508633001E-2</v>
      </c>
      <c r="AZ15" s="14">
        <v>2.4661674988002501E-2</v>
      </c>
      <c r="BA15" s="14">
        <v>8.4573152596342203E-3</v>
      </c>
      <c r="BB15" s="14"/>
      <c r="BC15" s="14">
        <v>1.8898231450152899E-2</v>
      </c>
      <c r="BD15" s="14">
        <v>1.46731502256317E-2</v>
      </c>
      <c r="BE15" s="14"/>
      <c r="BF15" s="14">
        <v>6.1533696543403802E-3</v>
      </c>
      <c r="BG15" s="14">
        <v>1.09313096384243E-2</v>
      </c>
      <c r="BH15" s="14">
        <v>2.41044180595044E-2</v>
      </c>
      <c r="BI15" s="14">
        <v>3.38399472938163E-2</v>
      </c>
      <c r="BJ15" s="14"/>
      <c r="BK15" s="14">
        <v>4.67339772226728E-3</v>
      </c>
      <c r="BL15" s="14">
        <v>9.6999390089641899E-3</v>
      </c>
      <c r="BM15" s="14">
        <v>1.5627225409449198E-2</v>
      </c>
      <c r="BN15" s="14">
        <v>3.4024003061124103E-2</v>
      </c>
      <c r="BO15" s="14"/>
      <c r="BP15" s="14">
        <v>2.07070902408064E-2</v>
      </c>
      <c r="BQ15" s="14">
        <v>6.8656086581234503E-3</v>
      </c>
      <c r="BR15" s="14">
        <v>1.2102634017169399E-3</v>
      </c>
      <c r="BS15" s="14">
        <v>2.8325361730870899E-3</v>
      </c>
      <c r="BT15" s="14">
        <v>3.5415637599810999E-2</v>
      </c>
    </row>
    <row r="16" spans="2:72" x14ac:dyDescent="0.35">
      <c r="B16" s="15" t="s">
        <v>204</v>
      </c>
      <c r="C16" s="14">
        <v>0.117213368609941</v>
      </c>
      <c r="D16" s="14">
        <v>9.4440934572862095E-2</v>
      </c>
      <c r="E16" s="14">
        <v>0.13900151257149401</v>
      </c>
      <c r="F16" s="14"/>
      <c r="G16" s="14">
        <v>4.8042873474628302E-2</v>
      </c>
      <c r="H16" s="14">
        <v>6.6496318176001101E-2</v>
      </c>
      <c r="I16" s="14">
        <v>0.109856864418846</v>
      </c>
      <c r="J16" s="14">
        <v>0.154833996038901</v>
      </c>
      <c r="K16" s="14">
        <v>0.16061036086070499</v>
      </c>
      <c r="L16" s="14">
        <v>0.15065151841892799</v>
      </c>
      <c r="M16" s="14"/>
      <c r="N16" s="14">
        <v>9.1429589220936497E-2</v>
      </c>
      <c r="O16" s="14">
        <v>0.14376620028927201</v>
      </c>
      <c r="P16" s="14">
        <v>0.121588681334517</v>
      </c>
      <c r="Q16" s="14">
        <v>0.11347211959724</v>
      </c>
      <c r="R16" s="14"/>
      <c r="S16" s="14">
        <v>7.84096831357073E-2</v>
      </c>
      <c r="T16" s="14">
        <v>0.13262921977085301</v>
      </c>
      <c r="U16" s="14">
        <v>0.12062871123489299</v>
      </c>
      <c r="V16" s="14">
        <v>0.13882532304026099</v>
      </c>
      <c r="W16" s="14">
        <v>0.12792228754086701</v>
      </c>
      <c r="X16" s="14">
        <v>0.110609338683507</v>
      </c>
      <c r="Y16" s="14">
        <v>0.12671629626827199</v>
      </c>
      <c r="Z16" s="14">
        <v>0.13056237516161101</v>
      </c>
      <c r="AA16" s="14">
        <v>0.108654165119385</v>
      </c>
      <c r="AB16" s="14">
        <v>0.121219354510712</v>
      </c>
      <c r="AC16" s="14">
        <v>0.12871912809820901</v>
      </c>
      <c r="AD16" s="14">
        <v>0.109371360932211</v>
      </c>
      <c r="AE16" s="14"/>
      <c r="AF16" s="14">
        <v>0.12991010003814099</v>
      </c>
      <c r="AG16" s="14">
        <v>0.137717754622004</v>
      </c>
      <c r="AH16" s="14">
        <v>0.10639787647099699</v>
      </c>
      <c r="AI16" s="14">
        <v>8.0704932486384204E-2</v>
      </c>
      <c r="AJ16" s="14">
        <v>3.9775379483590598E-2</v>
      </c>
      <c r="AK16" s="14"/>
      <c r="AL16" s="14">
        <v>6.1737149953271002E-2</v>
      </c>
      <c r="AM16" s="14">
        <v>0.120218671896635</v>
      </c>
      <c r="AN16" s="14">
        <v>0.13638445120086401</v>
      </c>
      <c r="AO16" s="14">
        <v>0.114776145202639</v>
      </c>
      <c r="AP16" s="14">
        <v>0.136999816731532</v>
      </c>
      <c r="AQ16" s="14">
        <v>0.123638253732614</v>
      </c>
      <c r="AR16" s="14">
        <v>9.6492373043797194E-2</v>
      </c>
      <c r="AS16" s="14">
        <v>0.13105045410173599</v>
      </c>
      <c r="AT16" s="14">
        <v>0.135295436095973</v>
      </c>
      <c r="AU16" s="14">
        <v>0.12843520357551499</v>
      </c>
      <c r="AV16" s="14">
        <v>0.109917939994315</v>
      </c>
      <c r="AW16" s="14">
        <v>0.12213119417886401</v>
      </c>
      <c r="AX16" s="14">
        <v>8.9317770518360901E-2</v>
      </c>
      <c r="AY16" s="14">
        <v>7.7102829299617801E-2</v>
      </c>
      <c r="AZ16" s="14">
        <v>0.102438057197331</v>
      </c>
      <c r="BA16" s="14">
        <v>6.1394549976331099E-2</v>
      </c>
      <c r="BB16" s="14"/>
      <c r="BC16" s="14">
        <v>7.1274400720389694E-2</v>
      </c>
      <c r="BD16" s="14">
        <v>0.13734562862893401</v>
      </c>
      <c r="BE16" s="14"/>
      <c r="BF16" s="14">
        <v>0.112462410538097</v>
      </c>
      <c r="BG16" s="14">
        <v>0.14748867424336301</v>
      </c>
      <c r="BH16" s="14">
        <v>9.93294814919473E-2</v>
      </c>
      <c r="BI16" s="14">
        <v>8.5249707648485107E-2</v>
      </c>
      <c r="BJ16" s="14"/>
      <c r="BK16" s="14">
        <v>0.107677857381692</v>
      </c>
      <c r="BL16" s="14">
        <v>0.11796692134424901</v>
      </c>
      <c r="BM16" s="14">
        <v>0.117349292073782</v>
      </c>
      <c r="BN16" s="14">
        <v>0.12660301292456899</v>
      </c>
      <c r="BO16" s="14"/>
      <c r="BP16" s="14">
        <v>7.1305434618011906E-2</v>
      </c>
      <c r="BQ16" s="14">
        <v>0.19725325035947899</v>
      </c>
      <c r="BR16" s="14">
        <v>0.17304800429085901</v>
      </c>
      <c r="BS16" s="14">
        <v>9.0007282199949204E-2</v>
      </c>
      <c r="BT16" s="14">
        <v>0.111932968975061</v>
      </c>
    </row>
    <row r="17" spans="2:72" x14ac:dyDescent="0.35">
      <c r="B17" s="15" t="s">
        <v>205</v>
      </c>
      <c r="C17" s="20">
        <v>2.37412659117569E-2</v>
      </c>
      <c r="D17" s="20">
        <v>2.1046382335219199E-2</v>
      </c>
      <c r="E17" s="20">
        <v>2.6219692188599299E-2</v>
      </c>
      <c r="F17" s="20"/>
      <c r="G17" s="20">
        <v>1.8305860605729699E-2</v>
      </c>
      <c r="H17" s="20">
        <v>2.4136829679485799E-2</v>
      </c>
      <c r="I17" s="20">
        <v>2.3143209884326499E-2</v>
      </c>
      <c r="J17" s="20">
        <v>3.0682336172180399E-2</v>
      </c>
      <c r="K17" s="20">
        <v>2.68718174482049E-2</v>
      </c>
      <c r="L17" s="20">
        <v>1.9775216978629499E-2</v>
      </c>
      <c r="M17" s="20"/>
      <c r="N17" s="20">
        <v>1.37872696527667E-2</v>
      </c>
      <c r="O17" s="20">
        <v>2.2443825542114701E-2</v>
      </c>
      <c r="P17" s="20">
        <v>2.01424730682866E-2</v>
      </c>
      <c r="Q17" s="20">
        <v>3.8837882829251602E-2</v>
      </c>
      <c r="R17" s="20"/>
      <c r="S17" s="20">
        <v>2.0025823390399801E-2</v>
      </c>
      <c r="T17" s="20">
        <v>2.6665213469162501E-2</v>
      </c>
      <c r="U17" s="20">
        <v>2.95989433125264E-2</v>
      </c>
      <c r="V17" s="20">
        <v>1.8803831390580401E-2</v>
      </c>
      <c r="W17" s="20">
        <v>3.50816964807035E-2</v>
      </c>
      <c r="X17" s="20">
        <v>3.02103615778989E-2</v>
      </c>
      <c r="Y17" s="20">
        <v>2.3050512635294299E-2</v>
      </c>
      <c r="Z17" s="20">
        <v>1.0060250588125401E-2</v>
      </c>
      <c r="AA17" s="20">
        <v>1.6489985331872199E-2</v>
      </c>
      <c r="AB17" s="20">
        <v>1.94348030147053E-2</v>
      </c>
      <c r="AC17" s="20">
        <v>2.5134846395205399E-2</v>
      </c>
      <c r="AD17" s="20">
        <v>3.90544251971627E-2</v>
      </c>
      <c r="AE17" s="20"/>
      <c r="AF17" s="20">
        <v>3.1726271574548E-2</v>
      </c>
      <c r="AG17" s="20">
        <v>2.2880921506661499E-2</v>
      </c>
      <c r="AH17" s="20">
        <v>2.1681903798295502E-2</v>
      </c>
      <c r="AI17" s="20">
        <v>1.34951265775016E-2</v>
      </c>
      <c r="AJ17" s="20">
        <v>1.27829730324909E-2</v>
      </c>
      <c r="AK17" s="20"/>
      <c r="AL17" s="20">
        <v>0.115283728535895</v>
      </c>
      <c r="AM17" s="20">
        <v>5.8496568772048098E-2</v>
      </c>
      <c r="AN17" s="20">
        <v>2.03146390508381E-2</v>
      </c>
      <c r="AO17" s="20">
        <v>2.61198614725612E-2</v>
      </c>
      <c r="AP17" s="20">
        <v>2.70631036291103E-2</v>
      </c>
      <c r="AQ17" s="20">
        <v>1.18648009364074E-2</v>
      </c>
      <c r="AR17" s="20">
        <v>2.25755753604861E-2</v>
      </c>
      <c r="AS17" s="20">
        <v>2.2877475586520899E-2</v>
      </c>
      <c r="AT17" s="20">
        <v>2.0087036837638201E-2</v>
      </c>
      <c r="AU17" s="20">
        <v>2.7973359709477199E-2</v>
      </c>
      <c r="AV17" s="20">
        <v>2.9258204505129101E-2</v>
      </c>
      <c r="AW17" s="20">
        <v>1.22152690093818E-2</v>
      </c>
      <c r="AX17" s="20">
        <v>1.7987127177807798E-2</v>
      </c>
      <c r="AY17" s="20">
        <v>1.1520267014448899E-2</v>
      </c>
      <c r="AZ17" s="20">
        <v>4.8350822172100903E-3</v>
      </c>
      <c r="BA17" s="20">
        <v>8.5760289051755208E-3</v>
      </c>
      <c r="BB17" s="20"/>
      <c r="BC17" s="20">
        <v>1.29902214356584E-2</v>
      </c>
      <c r="BD17" s="20">
        <v>2.84527958570738E-2</v>
      </c>
      <c r="BE17" s="20"/>
      <c r="BF17" s="20">
        <v>1.21573169500587E-2</v>
      </c>
      <c r="BG17" s="20">
        <v>1.7245462063419599E-2</v>
      </c>
      <c r="BH17" s="20">
        <v>2.64914087327103E-2</v>
      </c>
      <c r="BI17" s="20">
        <v>5.9834271663085102E-2</v>
      </c>
      <c r="BJ17" s="20"/>
      <c r="BK17" s="20">
        <v>1.3337517895956399E-2</v>
      </c>
      <c r="BL17" s="20">
        <v>1.3467294379261099E-2</v>
      </c>
      <c r="BM17" s="20">
        <v>2.0982228777158801E-2</v>
      </c>
      <c r="BN17" s="20">
        <v>4.8261803384388499E-2</v>
      </c>
      <c r="BO17" s="20"/>
      <c r="BP17" s="20">
        <v>1.6651146214567002E-2</v>
      </c>
      <c r="BQ17" s="20">
        <v>3.1726669336677997E-2</v>
      </c>
      <c r="BR17" s="20">
        <v>1.9740948638440899E-2</v>
      </c>
      <c r="BS17" s="20">
        <v>8.0874877128986992E-3</v>
      </c>
      <c r="BT17" s="20">
        <v>4.1218782445865298E-2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J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10" width="20.6328125" customWidth="1"/>
  </cols>
  <sheetData>
    <row r="2" spans="2:10" ht="40" customHeight="1" x14ac:dyDescent="0.35">
      <c r="D2" s="27" t="s">
        <v>218</v>
      </c>
      <c r="E2" s="24"/>
      <c r="F2" s="24"/>
      <c r="G2" s="24"/>
      <c r="H2" s="24"/>
      <c r="I2" s="24"/>
      <c r="J2" s="24"/>
    </row>
    <row r="6" spans="2:10" ht="50" customHeight="1" x14ac:dyDescent="0.35">
      <c r="B6" s="17" t="s">
        <v>15</v>
      </c>
      <c r="C6" s="17" t="s">
        <v>190</v>
      </c>
      <c r="D6" s="17" t="s">
        <v>191</v>
      </c>
      <c r="E6" s="17" t="s">
        <v>192</v>
      </c>
      <c r="F6" s="17" t="s">
        <v>193</v>
      </c>
      <c r="G6" s="17" t="s">
        <v>194</v>
      </c>
      <c r="H6" s="17" t="s">
        <v>195</v>
      </c>
      <c r="I6" s="17" t="s">
        <v>196</v>
      </c>
    </row>
    <row r="7" spans="2:10" x14ac:dyDescent="0.35">
      <c r="B7" s="15" t="s">
        <v>214</v>
      </c>
      <c r="C7" s="14">
        <v>0.30283990222583701</v>
      </c>
      <c r="D7" s="14">
        <v>0.32283309896123402</v>
      </c>
      <c r="E7" s="14">
        <v>0.17771889851160499</v>
      </c>
      <c r="F7" s="14">
        <v>0.56062669752943595</v>
      </c>
      <c r="G7" s="14">
        <v>0.25280288785164701</v>
      </c>
      <c r="H7" s="14">
        <v>0.26157393756563102</v>
      </c>
      <c r="I7" s="14">
        <v>0.27011799002844</v>
      </c>
    </row>
    <row r="8" spans="2:10" x14ac:dyDescent="0.35">
      <c r="B8" s="15" t="s">
        <v>215</v>
      </c>
      <c r="C8" s="14">
        <v>0.463485619478891</v>
      </c>
      <c r="D8" s="14">
        <v>0.48867482545464402</v>
      </c>
      <c r="E8" s="14">
        <v>0.332626344570293</v>
      </c>
      <c r="F8" s="14">
        <v>0.32392398340284201</v>
      </c>
      <c r="G8" s="14">
        <v>0.57126305024859003</v>
      </c>
      <c r="H8" s="14">
        <v>0.46760145105848</v>
      </c>
      <c r="I8" s="14">
        <v>0.46885273520130999</v>
      </c>
    </row>
    <row r="9" spans="2:10" x14ac:dyDescent="0.35">
      <c r="B9" s="15" t="s">
        <v>216</v>
      </c>
      <c r="C9" s="14">
        <v>0.16021933770880301</v>
      </c>
      <c r="D9" s="14">
        <v>0.119542464726103</v>
      </c>
      <c r="E9" s="14">
        <v>0.24906073207107199</v>
      </c>
      <c r="F9" s="14">
        <v>6.9313767428801104E-2</v>
      </c>
      <c r="G9" s="14">
        <v>0.12596242370477501</v>
      </c>
      <c r="H9" s="14">
        <v>0.18494026135647301</v>
      </c>
      <c r="I9" s="14">
        <v>0.17981928785936499</v>
      </c>
    </row>
    <row r="10" spans="2:10" x14ac:dyDescent="0.35">
      <c r="B10" s="15" t="s">
        <v>217</v>
      </c>
      <c r="C10" s="14">
        <v>4.5614084026834999E-2</v>
      </c>
      <c r="D10" s="14">
        <v>3.83154814408313E-2</v>
      </c>
      <c r="E10" s="14">
        <v>0.21245370622423199</v>
      </c>
      <c r="F10" s="14">
        <v>2.5187526291018399E-2</v>
      </c>
      <c r="G10" s="14">
        <v>2.4894946941709802E-2</v>
      </c>
      <c r="H10" s="14">
        <v>6.1013568133494601E-2</v>
      </c>
      <c r="I10" s="14">
        <v>6.1193154607909001E-2</v>
      </c>
    </row>
    <row r="11" spans="2:10" x14ac:dyDescent="0.35">
      <c r="B11" s="15" t="s">
        <v>205</v>
      </c>
      <c r="C11" s="14">
        <v>2.7841056559632898E-2</v>
      </c>
      <c r="D11" s="14">
        <v>3.0634129417188499E-2</v>
      </c>
      <c r="E11" s="14">
        <v>2.8140318622797301E-2</v>
      </c>
      <c r="F11" s="14">
        <v>2.0948025347902501E-2</v>
      </c>
      <c r="G11" s="14">
        <v>2.5076691253278199E-2</v>
      </c>
      <c r="H11" s="14">
        <v>2.4870781885921001E-2</v>
      </c>
      <c r="I11" s="14">
        <v>2.0016832302976399E-2</v>
      </c>
    </row>
    <row r="12" spans="2:10" x14ac:dyDescent="0.35">
      <c r="B12" s="16"/>
      <c r="C12" s="16"/>
      <c r="D12" s="16"/>
      <c r="E12" s="16"/>
      <c r="F12" s="16"/>
      <c r="G12" s="16"/>
      <c r="H12" s="16"/>
      <c r="I12" s="16"/>
    </row>
    <row r="13" spans="2:10" x14ac:dyDescent="0.35">
      <c r="B13" t="s">
        <v>104</v>
      </c>
    </row>
    <row r="14" spans="2:10" x14ac:dyDescent="0.35">
      <c r="B14" t="s">
        <v>105</v>
      </c>
    </row>
    <row r="18" spans="2:2" x14ac:dyDescent="0.35">
      <c r="B18"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219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0.30283990222583701</v>
      </c>
      <c r="D9" s="14">
        <v>0.29750334556225</v>
      </c>
      <c r="E9" s="14">
        <v>0.30766777495063802</v>
      </c>
      <c r="F9" s="14"/>
      <c r="G9" s="14">
        <v>0.39284944961929102</v>
      </c>
      <c r="H9" s="14">
        <v>0.42619205500504398</v>
      </c>
      <c r="I9" s="14">
        <v>0.34079761337327702</v>
      </c>
      <c r="J9" s="14">
        <v>0.248259476516655</v>
      </c>
      <c r="K9" s="14">
        <v>0.213034004352703</v>
      </c>
      <c r="L9" s="14">
        <v>0.21646960641809099</v>
      </c>
      <c r="M9" s="14"/>
      <c r="N9" s="14">
        <v>0.39132857254900999</v>
      </c>
      <c r="O9" s="14">
        <v>0.255024007522136</v>
      </c>
      <c r="P9" s="14">
        <v>0.31224318423697001</v>
      </c>
      <c r="Q9" s="14">
        <v>0.249385840664296</v>
      </c>
      <c r="R9" s="14"/>
      <c r="S9" s="14">
        <v>0.41928948498944801</v>
      </c>
      <c r="T9" s="14">
        <v>0.286869610520815</v>
      </c>
      <c r="U9" s="14">
        <v>0.28528827577671201</v>
      </c>
      <c r="V9" s="14">
        <v>0.30932641913938502</v>
      </c>
      <c r="W9" s="14">
        <v>0.25032899664825897</v>
      </c>
      <c r="X9" s="14">
        <v>0.30160671673932998</v>
      </c>
      <c r="Y9" s="14">
        <v>0.26808149962762401</v>
      </c>
      <c r="Z9" s="14">
        <v>0.28473476104984202</v>
      </c>
      <c r="AA9" s="14">
        <v>0.29876131653142102</v>
      </c>
      <c r="AB9" s="14">
        <v>0.265468006019356</v>
      </c>
      <c r="AC9" s="14">
        <v>0.26860408724965001</v>
      </c>
      <c r="AD9" s="14">
        <v>0.28307241115273202</v>
      </c>
      <c r="AE9" s="14"/>
      <c r="AF9" s="14">
        <v>0.22685010656922999</v>
      </c>
      <c r="AG9" s="14">
        <v>0.27135537608315602</v>
      </c>
      <c r="AH9" s="14">
        <v>0.35062065044734603</v>
      </c>
      <c r="AI9" s="14">
        <v>0.418672254921656</v>
      </c>
      <c r="AJ9" s="14">
        <v>0.479240869567021</v>
      </c>
      <c r="AK9" s="14"/>
      <c r="AL9" s="14">
        <v>0.27105174543921201</v>
      </c>
      <c r="AM9" s="14">
        <v>0.27519579831920699</v>
      </c>
      <c r="AN9" s="14">
        <v>0.26089492338819598</v>
      </c>
      <c r="AO9" s="14">
        <v>0.25069868034472598</v>
      </c>
      <c r="AP9" s="14">
        <v>0.25948500541562702</v>
      </c>
      <c r="AQ9" s="14">
        <v>0.28041300913205303</v>
      </c>
      <c r="AR9" s="14">
        <v>0.31521769596358301</v>
      </c>
      <c r="AS9" s="14">
        <v>0.31064200782470203</v>
      </c>
      <c r="AT9" s="14">
        <v>0.27060749079955299</v>
      </c>
      <c r="AU9" s="14">
        <v>0.30421369354507399</v>
      </c>
      <c r="AV9" s="14">
        <v>0.29116433861007401</v>
      </c>
      <c r="AW9" s="14">
        <v>0.31243309924992602</v>
      </c>
      <c r="AX9" s="14">
        <v>0.31703626036896498</v>
      </c>
      <c r="AY9" s="14">
        <v>0.34047193010951798</v>
      </c>
      <c r="AZ9" s="14">
        <v>0.37793158118310699</v>
      </c>
      <c r="BA9" s="14">
        <v>0.54205683285184703</v>
      </c>
      <c r="BB9" s="14"/>
      <c r="BC9" s="14">
        <v>0.400453716898092</v>
      </c>
      <c r="BD9" s="14">
        <v>0.26006169477563101</v>
      </c>
      <c r="BE9" s="14"/>
      <c r="BF9" s="14">
        <v>0.29598077622184399</v>
      </c>
      <c r="BG9" s="14">
        <v>0.30521075350867799</v>
      </c>
      <c r="BH9" s="14">
        <v>0.32654748888516899</v>
      </c>
      <c r="BI9" s="14">
        <v>0.26474036661918898</v>
      </c>
      <c r="BJ9" s="14"/>
      <c r="BK9" s="14">
        <v>0.29658215490781498</v>
      </c>
      <c r="BL9" s="14">
        <v>0.33240317535534902</v>
      </c>
      <c r="BM9" s="14">
        <v>0.32630473713179597</v>
      </c>
      <c r="BN9" s="14">
        <v>0.24586762570061199</v>
      </c>
      <c r="BO9" s="14"/>
      <c r="BP9" s="14">
        <v>0.37458524652559699</v>
      </c>
      <c r="BQ9" s="14">
        <v>0.18563087802629899</v>
      </c>
      <c r="BR9" s="14">
        <v>0.156244547969836</v>
      </c>
      <c r="BS9" s="14">
        <v>0.53214190978104803</v>
      </c>
      <c r="BT9" s="14">
        <v>0.154071139148692</v>
      </c>
    </row>
    <row r="10" spans="2:72" x14ac:dyDescent="0.35">
      <c r="B10" s="15" t="s">
        <v>215</v>
      </c>
      <c r="C10" s="14">
        <v>0.463485619478891</v>
      </c>
      <c r="D10" s="14">
        <v>0.46962517425469402</v>
      </c>
      <c r="E10" s="14">
        <v>0.457557699729915</v>
      </c>
      <c r="F10" s="14"/>
      <c r="G10" s="14">
        <v>0.40530216617627202</v>
      </c>
      <c r="H10" s="14">
        <v>0.42877644976628498</v>
      </c>
      <c r="I10" s="14">
        <v>0.46246082446460002</v>
      </c>
      <c r="J10" s="14">
        <v>0.49264100535913302</v>
      </c>
      <c r="K10" s="14">
        <v>0.49633021488205498</v>
      </c>
      <c r="L10" s="14">
        <v>0.485412402698229</v>
      </c>
      <c r="M10" s="14"/>
      <c r="N10" s="14">
        <v>0.42352666119090998</v>
      </c>
      <c r="O10" s="14">
        <v>0.48478086960336703</v>
      </c>
      <c r="P10" s="14">
        <v>0.49337004982702998</v>
      </c>
      <c r="Q10" s="14">
        <v>0.457959782642957</v>
      </c>
      <c r="R10" s="14"/>
      <c r="S10" s="14">
        <v>0.38973971624299197</v>
      </c>
      <c r="T10" s="14">
        <v>0.46358442287467999</v>
      </c>
      <c r="U10" s="14">
        <v>0.44900113348594101</v>
      </c>
      <c r="V10" s="14">
        <v>0.48392577861416503</v>
      </c>
      <c r="W10" s="14">
        <v>0.46612912239199</v>
      </c>
      <c r="X10" s="14">
        <v>0.46089775159391599</v>
      </c>
      <c r="Y10" s="14">
        <v>0.46714764302337902</v>
      </c>
      <c r="Z10" s="14">
        <v>0.51169111803463796</v>
      </c>
      <c r="AA10" s="14">
        <v>0.50474666596076501</v>
      </c>
      <c r="AB10" s="14">
        <v>0.45740615881954999</v>
      </c>
      <c r="AC10" s="14">
        <v>0.49143669418017999</v>
      </c>
      <c r="AD10" s="14">
        <v>0.53266454468956803</v>
      </c>
      <c r="AE10" s="14"/>
      <c r="AF10" s="14">
        <v>0.489045580588783</v>
      </c>
      <c r="AG10" s="14">
        <v>0.46093805053296599</v>
      </c>
      <c r="AH10" s="14">
        <v>0.45085738564274702</v>
      </c>
      <c r="AI10" s="14">
        <v>0.41368537825437302</v>
      </c>
      <c r="AJ10" s="14">
        <v>0.41252226968807598</v>
      </c>
      <c r="AK10" s="14"/>
      <c r="AL10" s="14">
        <v>0.39503669649256401</v>
      </c>
      <c r="AM10" s="14">
        <v>0.40754554514345898</v>
      </c>
      <c r="AN10" s="14">
        <v>0.46919408255696798</v>
      </c>
      <c r="AO10" s="14">
        <v>0.47275605915638302</v>
      </c>
      <c r="AP10" s="14">
        <v>0.49225655064216001</v>
      </c>
      <c r="AQ10" s="14">
        <v>0.48048887208465502</v>
      </c>
      <c r="AR10" s="14">
        <v>0.46329271184517501</v>
      </c>
      <c r="AS10" s="14">
        <v>0.459960622682415</v>
      </c>
      <c r="AT10" s="14">
        <v>0.48636264871645202</v>
      </c>
      <c r="AU10" s="14">
        <v>0.49839270665381002</v>
      </c>
      <c r="AV10" s="14">
        <v>0.46992651817867398</v>
      </c>
      <c r="AW10" s="14">
        <v>0.46993362551370399</v>
      </c>
      <c r="AX10" s="14">
        <v>0.45573056233582998</v>
      </c>
      <c r="AY10" s="14">
        <v>0.473181318973593</v>
      </c>
      <c r="AZ10" s="14">
        <v>0.43735079469578703</v>
      </c>
      <c r="BA10" s="14">
        <v>0.358390119280662</v>
      </c>
      <c r="BB10" s="14"/>
      <c r="BC10" s="14">
        <v>0.44126472799649902</v>
      </c>
      <c r="BD10" s="14">
        <v>0.47322368686980198</v>
      </c>
      <c r="BE10" s="14"/>
      <c r="BF10" s="14">
        <v>0.45685707045263202</v>
      </c>
      <c r="BG10" s="14">
        <v>0.47555194490060299</v>
      </c>
      <c r="BH10" s="14">
        <v>0.46194653264278601</v>
      </c>
      <c r="BI10" s="14">
        <v>0.44989741737890998</v>
      </c>
      <c r="BJ10" s="14"/>
      <c r="BK10" s="14">
        <v>0.46342311132090502</v>
      </c>
      <c r="BL10" s="14">
        <v>0.47989330916091799</v>
      </c>
      <c r="BM10" s="14">
        <v>0.45150276755638602</v>
      </c>
      <c r="BN10" s="14">
        <v>0.46903213774709801</v>
      </c>
      <c r="BO10" s="14"/>
      <c r="BP10" s="14">
        <v>0.49038740494769401</v>
      </c>
      <c r="BQ10" s="14">
        <v>0.52202521974619998</v>
      </c>
      <c r="BR10" s="14">
        <v>0.50881999493693697</v>
      </c>
      <c r="BS10" s="14">
        <v>0.36924191185579502</v>
      </c>
      <c r="BT10" s="14">
        <v>0.474978233548975</v>
      </c>
    </row>
    <row r="11" spans="2:72" x14ac:dyDescent="0.35">
      <c r="B11" s="15" t="s">
        <v>216</v>
      </c>
      <c r="C11" s="14">
        <v>0.16021933770880301</v>
      </c>
      <c r="D11" s="14">
        <v>0.16223932490174001</v>
      </c>
      <c r="E11" s="14">
        <v>0.158721359478464</v>
      </c>
      <c r="F11" s="14"/>
      <c r="G11" s="14">
        <v>0.124543692995396</v>
      </c>
      <c r="H11" s="14">
        <v>0.108852091347936</v>
      </c>
      <c r="I11" s="14">
        <v>0.12848941811953499</v>
      </c>
      <c r="J11" s="14">
        <v>0.179760208207078</v>
      </c>
      <c r="K11" s="14">
        <v>0.20057902959548901</v>
      </c>
      <c r="L11" s="14">
        <v>0.20856024012136601</v>
      </c>
      <c r="M11" s="14"/>
      <c r="N11" s="14">
        <v>0.13282724183274799</v>
      </c>
      <c r="O11" s="14">
        <v>0.17704332256292199</v>
      </c>
      <c r="P11" s="14">
        <v>0.13911080787037799</v>
      </c>
      <c r="Q11" s="14">
        <v>0.19031942189051301</v>
      </c>
      <c r="R11" s="14"/>
      <c r="S11" s="14">
        <v>0.12943904524813399</v>
      </c>
      <c r="T11" s="14">
        <v>0.189740248989204</v>
      </c>
      <c r="U11" s="14">
        <v>0.18532676863415301</v>
      </c>
      <c r="V11" s="14">
        <v>0.13050363895722</v>
      </c>
      <c r="W11" s="14">
        <v>0.18367631886924099</v>
      </c>
      <c r="X11" s="14">
        <v>0.159240678899812</v>
      </c>
      <c r="Y11" s="14">
        <v>0.16783403340585101</v>
      </c>
      <c r="Z11" s="14">
        <v>0.16245257248210601</v>
      </c>
      <c r="AA11" s="14">
        <v>0.130323375005646</v>
      </c>
      <c r="AB11" s="14">
        <v>0.19298674556652301</v>
      </c>
      <c r="AC11" s="14">
        <v>0.17002748582615501</v>
      </c>
      <c r="AD11" s="14">
        <v>0.11784311807029001</v>
      </c>
      <c r="AE11" s="14"/>
      <c r="AF11" s="14">
        <v>0.18597130981814999</v>
      </c>
      <c r="AG11" s="14">
        <v>0.187502780628406</v>
      </c>
      <c r="AH11" s="14">
        <v>0.13354695137502501</v>
      </c>
      <c r="AI11" s="14">
        <v>0.123876257150591</v>
      </c>
      <c r="AJ11" s="14">
        <v>9.0906174184869196E-2</v>
      </c>
      <c r="AK11" s="14"/>
      <c r="AL11" s="14">
        <v>0.186099769933913</v>
      </c>
      <c r="AM11" s="14">
        <v>0.18490265791983601</v>
      </c>
      <c r="AN11" s="14">
        <v>0.17560288886771</v>
      </c>
      <c r="AO11" s="14">
        <v>0.18519720791025199</v>
      </c>
      <c r="AP11" s="14">
        <v>0.176747725713368</v>
      </c>
      <c r="AQ11" s="14">
        <v>0.17558483213711301</v>
      </c>
      <c r="AR11" s="14">
        <v>0.14378218132099199</v>
      </c>
      <c r="AS11" s="14">
        <v>0.17540671768069799</v>
      </c>
      <c r="AT11" s="14">
        <v>0.156535126824323</v>
      </c>
      <c r="AU11" s="14">
        <v>0.145333747774782</v>
      </c>
      <c r="AV11" s="14">
        <v>0.17120746244024099</v>
      </c>
      <c r="AW11" s="14">
        <v>0.14898823691369101</v>
      </c>
      <c r="AX11" s="14">
        <v>0.15895656162225499</v>
      </c>
      <c r="AY11" s="14">
        <v>0.15964576756408499</v>
      </c>
      <c r="AZ11" s="14">
        <v>0.14534820188179501</v>
      </c>
      <c r="BA11" s="14">
        <v>6.6119885519824798E-2</v>
      </c>
      <c r="BB11" s="14"/>
      <c r="BC11" s="14">
        <v>0.109794696045069</v>
      </c>
      <c r="BD11" s="14">
        <v>0.18231739615407699</v>
      </c>
      <c r="BE11" s="14"/>
      <c r="BF11" s="14">
        <v>0.18410463538270999</v>
      </c>
      <c r="BG11" s="14">
        <v>0.152625901261462</v>
      </c>
      <c r="BH11" s="14">
        <v>0.138878394343291</v>
      </c>
      <c r="BI11" s="14">
        <v>0.17041472382133699</v>
      </c>
      <c r="BJ11" s="14"/>
      <c r="BK11" s="14">
        <v>0.17557028136609601</v>
      </c>
      <c r="BL11" s="14">
        <v>0.13306595241258801</v>
      </c>
      <c r="BM11" s="14">
        <v>0.15438700746568801</v>
      </c>
      <c r="BN11" s="14">
        <v>0.17654495569464701</v>
      </c>
      <c r="BO11" s="14"/>
      <c r="BP11" s="14">
        <v>9.68270068969692E-2</v>
      </c>
      <c r="BQ11" s="14">
        <v>0.210636468629401</v>
      </c>
      <c r="BR11" s="14">
        <v>0.24066920549156701</v>
      </c>
      <c r="BS11" s="14">
        <v>7.4551258768319001E-2</v>
      </c>
      <c r="BT11" s="14">
        <v>0.233639483070916</v>
      </c>
    </row>
    <row r="12" spans="2:72" x14ac:dyDescent="0.35">
      <c r="B12" s="15" t="s">
        <v>217</v>
      </c>
      <c r="C12" s="14">
        <v>4.5614084026834999E-2</v>
      </c>
      <c r="D12" s="14">
        <v>4.3280911400904398E-2</v>
      </c>
      <c r="E12" s="14">
        <v>4.7610545335530802E-2</v>
      </c>
      <c r="F12" s="14"/>
      <c r="G12" s="14">
        <v>5.1570233269770997E-2</v>
      </c>
      <c r="H12" s="14">
        <v>1.9928646899696301E-2</v>
      </c>
      <c r="I12" s="14">
        <v>3.8605282565546101E-2</v>
      </c>
      <c r="J12" s="14">
        <v>5.06469344552294E-2</v>
      </c>
      <c r="K12" s="14">
        <v>5.8336793044918102E-2</v>
      </c>
      <c r="L12" s="14">
        <v>5.5655890026762397E-2</v>
      </c>
      <c r="M12" s="14"/>
      <c r="N12" s="14">
        <v>3.5361616213979298E-2</v>
      </c>
      <c r="O12" s="14">
        <v>5.24558758850725E-2</v>
      </c>
      <c r="P12" s="14">
        <v>3.50368911236476E-2</v>
      </c>
      <c r="Q12" s="14">
        <v>5.91219705655118E-2</v>
      </c>
      <c r="R12" s="14"/>
      <c r="S12" s="14">
        <v>4.0875656474988399E-2</v>
      </c>
      <c r="T12" s="14">
        <v>4.0006465651123001E-2</v>
      </c>
      <c r="U12" s="14">
        <v>4.33115518597312E-2</v>
      </c>
      <c r="V12" s="14">
        <v>4.8216977536564599E-2</v>
      </c>
      <c r="W12" s="14">
        <v>6.3493183265805803E-2</v>
      </c>
      <c r="X12" s="14">
        <v>4.6102520792392999E-2</v>
      </c>
      <c r="Y12" s="14">
        <v>6.3153595484173403E-2</v>
      </c>
      <c r="Z12" s="14">
        <v>2.5758263761028601E-2</v>
      </c>
      <c r="AA12" s="14">
        <v>4.2476989591856799E-2</v>
      </c>
      <c r="AB12" s="14">
        <v>4.9748883077839097E-2</v>
      </c>
      <c r="AC12" s="14">
        <v>4.1702586439879001E-2</v>
      </c>
      <c r="AD12" s="14">
        <v>3.24852183956457E-2</v>
      </c>
      <c r="AE12" s="14"/>
      <c r="AF12" s="14">
        <v>5.8061974129237998E-2</v>
      </c>
      <c r="AG12" s="14">
        <v>5.0746974057712398E-2</v>
      </c>
      <c r="AH12" s="14">
        <v>4.2029148752503902E-2</v>
      </c>
      <c r="AI12" s="14">
        <v>3.28204894104012E-2</v>
      </c>
      <c r="AJ12" s="14">
        <v>3.8872260117079802E-3</v>
      </c>
      <c r="AK12" s="14"/>
      <c r="AL12" s="14">
        <v>3.96264186987089E-2</v>
      </c>
      <c r="AM12" s="14">
        <v>7.53336446679162E-2</v>
      </c>
      <c r="AN12" s="14">
        <v>6.1548378382811401E-2</v>
      </c>
      <c r="AO12" s="14">
        <v>6.1416970353324198E-2</v>
      </c>
      <c r="AP12" s="14">
        <v>3.3064493403935698E-2</v>
      </c>
      <c r="AQ12" s="14">
        <v>3.6964369042501798E-2</v>
      </c>
      <c r="AR12" s="14">
        <v>5.1048362695522098E-2</v>
      </c>
      <c r="AS12" s="14">
        <v>3.2789324115702297E-2</v>
      </c>
      <c r="AT12" s="14">
        <v>6.1307788397753797E-2</v>
      </c>
      <c r="AU12" s="14">
        <v>3.1638515898343898E-2</v>
      </c>
      <c r="AV12" s="14">
        <v>4.3880397668454099E-2</v>
      </c>
      <c r="AW12" s="14">
        <v>5.12801264250628E-2</v>
      </c>
      <c r="AX12" s="14">
        <v>5.6748445053192403E-2</v>
      </c>
      <c r="AY12" s="14">
        <v>2.67009833528047E-2</v>
      </c>
      <c r="AZ12" s="14">
        <v>2.3737411369631999E-2</v>
      </c>
      <c r="BA12" s="14">
        <v>1.8408515546172299E-2</v>
      </c>
      <c r="BB12" s="14"/>
      <c r="BC12" s="14">
        <v>3.2183972825331503E-2</v>
      </c>
      <c r="BD12" s="14">
        <v>5.1499686233717597E-2</v>
      </c>
      <c r="BE12" s="14"/>
      <c r="BF12" s="14">
        <v>4.7476862451496002E-2</v>
      </c>
      <c r="BG12" s="14">
        <v>4.2640933397621802E-2</v>
      </c>
      <c r="BH12" s="14">
        <v>4.2822542394925299E-2</v>
      </c>
      <c r="BI12" s="14">
        <v>5.4725108490574499E-2</v>
      </c>
      <c r="BJ12" s="14"/>
      <c r="BK12" s="14">
        <v>4.7763656134482697E-2</v>
      </c>
      <c r="BL12" s="14">
        <v>3.9277055813073197E-2</v>
      </c>
      <c r="BM12" s="14">
        <v>4.4303190570914898E-2</v>
      </c>
      <c r="BN12" s="14">
        <v>5.0883774289905703E-2</v>
      </c>
      <c r="BO12" s="14"/>
      <c r="BP12" s="14">
        <v>2.43406374755318E-2</v>
      </c>
      <c r="BQ12" s="14">
        <v>5.0190119321411403E-2</v>
      </c>
      <c r="BR12" s="14">
        <v>6.2050030016766997E-2</v>
      </c>
      <c r="BS12" s="14">
        <v>1.8068082762219599E-2</v>
      </c>
      <c r="BT12" s="14">
        <v>8.0781970106346204E-2</v>
      </c>
    </row>
    <row r="13" spans="2:72" x14ac:dyDescent="0.35">
      <c r="B13" s="15" t="s">
        <v>205</v>
      </c>
      <c r="C13" s="20">
        <v>2.7841056559632898E-2</v>
      </c>
      <c r="D13" s="20">
        <v>2.73512438804113E-2</v>
      </c>
      <c r="E13" s="20">
        <v>2.8442620505452199E-2</v>
      </c>
      <c r="F13" s="20"/>
      <c r="G13" s="20">
        <v>2.57344579392699E-2</v>
      </c>
      <c r="H13" s="20">
        <v>1.62507569810393E-2</v>
      </c>
      <c r="I13" s="20">
        <v>2.9646861477042302E-2</v>
      </c>
      <c r="J13" s="20">
        <v>2.8692375461903698E-2</v>
      </c>
      <c r="K13" s="20">
        <v>3.1719958124834802E-2</v>
      </c>
      <c r="L13" s="20">
        <v>3.3901860735551702E-2</v>
      </c>
      <c r="M13" s="20"/>
      <c r="N13" s="20">
        <v>1.6955908213353299E-2</v>
      </c>
      <c r="O13" s="20">
        <v>3.06959244265021E-2</v>
      </c>
      <c r="P13" s="20">
        <v>2.0239066941973801E-2</v>
      </c>
      <c r="Q13" s="20">
        <v>4.3212984236721701E-2</v>
      </c>
      <c r="R13" s="20"/>
      <c r="S13" s="20">
        <v>2.0656097044437601E-2</v>
      </c>
      <c r="T13" s="20">
        <v>1.97992519641771E-2</v>
      </c>
      <c r="U13" s="20">
        <v>3.7072270243462803E-2</v>
      </c>
      <c r="V13" s="20">
        <v>2.8027185752664899E-2</v>
      </c>
      <c r="W13" s="20">
        <v>3.6372378824704697E-2</v>
      </c>
      <c r="X13" s="20">
        <v>3.2152331974548698E-2</v>
      </c>
      <c r="Y13" s="20">
        <v>3.3783228458973302E-2</v>
      </c>
      <c r="Z13" s="20">
        <v>1.53632846723865E-2</v>
      </c>
      <c r="AA13" s="20">
        <v>2.3691652910310598E-2</v>
      </c>
      <c r="AB13" s="20">
        <v>3.43902065167319E-2</v>
      </c>
      <c r="AC13" s="20">
        <v>2.8229146304136699E-2</v>
      </c>
      <c r="AD13" s="20">
        <v>3.3934707691763898E-2</v>
      </c>
      <c r="AE13" s="20"/>
      <c r="AF13" s="20">
        <v>4.0071028894598897E-2</v>
      </c>
      <c r="AG13" s="20">
        <v>2.9456818697759998E-2</v>
      </c>
      <c r="AH13" s="20">
        <v>2.29458637823775E-2</v>
      </c>
      <c r="AI13" s="20">
        <v>1.09456202629788E-2</v>
      </c>
      <c r="AJ13" s="20">
        <v>1.3443460548326401E-2</v>
      </c>
      <c r="AK13" s="20"/>
      <c r="AL13" s="20">
        <v>0.108185369435602</v>
      </c>
      <c r="AM13" s="20">
        <v>5.7022353949580697E-2</v>
      </c>
      <c r="AN13" s="20">
        <v>3.2759726804314701E-2</v>
      </c>
      <c r="AO13" s="20">
        <v>2.9931082235315199E-2</v>
      </c>
      <c r="AP13" s="20">
        <v>3.8446224824909697E-2</v>
      </c>
      <c r="AQ13" s="20">
        <v>2.65489176036771E-2</v>
      </c>
      <c r="AR13" s="20">
        <v>2.6659048174728001E-2</v>
      </c>
      <c r="AS13" s="20">
        <v>2.12013276964827E-2</v>
      </c>
      <c r="AT13" s="20">
        <v>2.51869452619174E-2</v>
      </c>
      <c r="AU13" s="20">
        <v>2.0421336127990099E-2</v>
      </c>
      <c r="AV13" s="20">
        <v>2.3821283102556799E-2</v>
      </c>
      <c r="AW13" s="20">
        <v>1.7364911897615E-2</v>
      </c>
      <c r="AX13" s="20">
        <v>1.15281706197579E-2</v>
      </c>
      <c r="AY13" s="20">
        <v>0</v>
      </c>
      <c r="AZ13" s="20">
        <v>1.5632010869678199E-2</v>
      </c>
      <c r="BA13" s="20">
        <v>1.5024646801494099E-2</v>
      </c>
      <c r="BB13" s="20"/>
      <c r="BC13" s="20">
        <v>1.63028862350083E-2</v>
      </c>
      <c r="BD13" s="20">
        <v>3.2897535966772501E-2</v>
      </c>
      <c r="BE13" s="20"/>
      <c r="BF13" s="20">
        <v>1.55806554913188E-2</v>
      </c>
      <c r="BG13" s="20">
        <v>2.3970466931635601E-2</v>
      </c>
      <c r="BH13" s="20">
        <v>2.98050417338293E-2</v>
      </c>
      <c r="BI13" s="20">
        <v>6.0222383689989299E-2</v>
      </c>
      <c r="BJ13" s="20"/>
      <c r="BK13" s="20">
        <v>1.66607962707013E-2</v>
      </c>
      <c r="BL13" s="20">
        <v>1.53605072580723E-2</v>
      </c>
      <c r="BM13" s="20">
        <v>2.3502297275216001E-2</v>
      </c>
      <c r="BN13" s="20">
        <v>5.76715065677363E-2</v>
      </c>
      <c r="BO13" s="20"/>
      <c r="BP13" s="20">
        <v>1.38597041542078E-2</v>
      </c>
      <c r="BQ13" s="20">
        <v>3.1517314276688503E-2</v>
      </c>
      <c r="BR13" s="20">
        <v>3.2216221584892797E-2</v>
      </c>
      <c r="BS13" s="20">
        <v>5.9968368326183104E-3</v>
      </c>
      <c r="BT13" s="20">
        <v>5.6529174125069998E-2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107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5.1425008589176202E-2</v>
      </c>
      <c r="D9" s="14">
        <v>6.4116675439421705E-2</v>
      </c>
      <c r="E9" s="14">
        <v>3.9032217253926298E-2</v>
      </c>
      <c r="F9" s="14"/>
      <c r="G9" s="14">
        <v>9.1579392828075507E-2</v>
      </c>
      <c r="H9" s="14">
        <v>9.8545627557423202E-2</v>
      </c>
      <c r="I9" s="14">
        <v>7.0017538393371603E-2</v>
      </c>
      <c r="J9" s="14">
        <v>3.2433370007260702E-2</v>
      </c>
      <c r="K9" s="14">
        <v>1.8231360636599601E-2</v>
      </c>
      <c r="L9" s="14">
        <v>9.0216933660731101E-3</v>
      </c>
      <c r="M9" s="14"/>
      <c r="N9" s="14">
        <v>7.7412999520652698E-2</v>
      </c>
      <c r="O9" s="14">
        <v>3.5824632023430801E-2</v>
      </c>
      <c r="P9" s="14">
        <v>4.7376586357626503E-2</v>
      </c>
      <c r="Q9" s="14">
        <v>4.3929364788066201E-2</v>
      </c>
      <c r="R9" s="14"/>
      <c r="S9" s="14">
        <v>0.103645759035838</v>
      </c>
      <c r="T9" s="14">
        <v>3.3379625626822798E-2</v>
      </c>
      <c r="U9" s="14">
        <v>2.60680072664984E-2</v>
      </c>
      <c r="V9" s="14">
        <v>4.4159611331639002E-2</v>
      </c>
      <c r="W9" s="14">
        <v>2.7065862362733201E-2</v>
      </c>
      <c r="X9" s="14">
        <v>9.0181483872957297E-2</v>
      </c>
      <c r="Y9" s="14">
        <v>2.4221895055706801E-2</v>
      </c>
      <c r="Z9" s="14">
        <v>5.2523182950050901E-2</v>
      </c>
      <c r="AA9" s="14">
        <v>4.7836020823778198E-2</v>
      </c>
      <c r="AB9" s="14">
        <v>4.3660067151348403E-2</v>
      </c>
      <c r="AC9" s="14">
        <v>3.5073337487634401E-2</v>
      </c>
      <c r="AD9" s="14">
        <v>5.0706172515023497E-2</v>
      </c>
      <c r="AE9" s="14"/>
      <c r="AF9" s="14">
        <v>3.0589742555664198E-2</v>
      </c>
      <c r="AG9" s="14">
        <v>3.8558963971985001E-2</v>
      </c>
      <c r="AH9" s="14">
        <v>6.38570094234506E-2</v>
      </c>
      <c r="AI9" s="14">
        <v>8.9377978041120507E-2</v>
      </c>
      <c r="AJ9" s="14">
        <v>0.18381652441457899</v>
      </c>
      <c r="AK9" s="14"/>
      <c r="AL9" s="14">
        <v>3.7488054903965E-2</v>
      </c>
      <c r="AM9" s="14">
        <v>7.1249504299968403E-2</v>
      </c>
      <c r="AN9" s="14">
        <v>4.0898941746638898E-2</v>
      </c>
      <c r="AO9" s="14">
        <v>5.3916222772549503E-2</v>
      </c>
      <c r="AP9" s="14">
        <v>4.3360346525204901E-2</v>
      </c>
      <c r="AQ9" s="14">
        <v>3.0467830638959699E-2</v>
      </c>
      <c r="AR9" s="14">
        <v>4.0760561246441902E-2</v>
      </c>
      <c r="AS9" s="14">
        <v>2.9496727641004201E-2</v>
      </c>
      <c r="AT9" s="14">
        <v>2.3307992160627702E-2</v>
      </c>
      <c r="AU9" s="14">
        <v>4.0177391738559699E-2</v>
      </c>
      <c r="AV9" s="14">
        <v>6.4643960462323402E-2</v>
      </c>
      <c r="AW9" s="14">
        <v>6.3421090540507097E-2</v>
      </c>
      <c r="AX9" s="14">
        <v>8.1110083361334198E-2</v>
      </c>
      <c r="AY9" s="14">
        <v>6.7000678098686595E-2</v>
      </c>
      <c r="AZ9" s="14">
        <v>0.103407306316144</v>
      </c>
      <c r="BA9" s="14">
        <v>0.129265497763486</v>
      </c>
      <c r="BB9" s="14"/>
      <c r="BC9" s="14">
        <v>9.4977791297216702E-2</v>
      </c>
      <c r="BD9" s="14">
        <v>3.23384686360575E-2</v>
      </c>
      <c r="BE9" s="14"/>
      <c r="BF9" s="14">
        <v>4.0540241964957403E-2</v>
      </c>
      <c r="BG9" s="14">
        <v>4.5441998603006101E-2</v>
      </c>
      <c r="BH9" s="14">
        <v>7.1147192600129805E-2</v>
      </c>
      <c r="BI9" s="14">
        <v>5.1215977197335998E-2</v>
      </c>
      <c r="BJ9" s="14"/>
      <c r="BK9" s="14">
        <v>4.87915532131332E-2</v>
      </c>
      <c r="BL9" s="14">
        <v>5.1319199255888799E-2</v>
      </c>
      <c r="BM9" s="14">
        <v>6.0838640108207401E-2</v>
      </c>
      <c r="BN9" s="14">
        <v>3.8976257338794097E-2</v>
      </c>
      <c r="BO9" s="14"/>
      <c r="BP9" s="14">
        <v>8.9047235197931396E-2</v>
      </c>
      <c r="BQ9" s="14">
        <v>2.3764871942222099E-2</v>
      </c>
      <c r="BR9" s="14">
        <v>8.4343906944151503E-3</v>
      </c>
      <c r="BS9" s="14">
        <v>7.1188875858571796E-2</v>
      </c>
      <c r="BT9" s="14">
        <v>3.3758429414082997E-2</v>
      </c>
    </row>
    <row r="10" spans="2:72" x14ac:dyDescent="0.35">
      <c r="B10" s="15" t="s">
        <v>99</v>
      </c>
      <c r="C10" s="14">
        <v>0.202804655005593</v>
      </c>
      <c r="D10" s="14">
        <v>0.23198458148925999</v>
      </c>
      <c r="E10" s="14">
        <v>0.17523732869036901</v>
      </c>
      <c r="F10" s="14"/>
      <c r="G10" s="14">
        <v>0.233753649806064</v>
      </c>
      <c r="H10" s="14">
        <v>0.27036719646303198</v>
      </c>
      <c r="I10" s="14">
        <v>0.238554966431647</v>
      </c>
      <c r="J10" s="14">
        <v>0.17258445596483599</v>
      </c>
      <c r="K10" s="14">
        <v>0.148470443829503</v>
      </c>
      <c r="L10" s="14">
        <v>0.15918281927880801</v>
      </c>
      <c r="M10" s="14"/>
      <c r="N10" s="14">
        <v>0.278425040399153</v>
      </c>
      <c r="O10" s="14">
        <v>0.19923022051587</v>
      </c>
      <c r="P10" s="14">
        <v>0.188613413236111</v>
      </c>
      <c r="Q10" s="14">
        <v>0.13889833169062901</v>
      </c>
      <c r="R10" s="14"/>
      <c r="S10" s="14">
        <v>0.29211893875054501</v>
      </c>
      <c r="T10" s="14">
        <v>0.177254076161801</v>
      </c>
      <c r="U10" s="14">
        <v>0.18792470992608301</v>
      </c>
      <c r="V10" s="14">
        <v>0.20934800286614999</v>
      </c>
      <c r="W10" s="14">
        <v>0.16495339115205701</v>
      </c>
      <c r="X10" s="14">
        <v>0.20316837118979</v>
      </c>
      <c r="Y10" s="14">
        <v>0.18662983595181901</v>
      </c>
      <c r="Z10" s="14">
        <v>0.17671776106043699</v>
      </c>
      <c r="AA10" s="14">
        <v>0.208919360616657</v>
      </c>
      <c r="AB10" s="14">
        <v>0.191071763829743</v>
      </c>
      <c r="AC10" s="14">
        <v>0.168733151194083</v>
      </c>
      <c r="AD10" s="14">
        <v>0.15134900842708701</v>
      </c>
      <c r="AE10" s="14"/>
      <c r="AF10" s="14">
        <v>0.138599682267143</v>
      </c>
      <c r="AG10" s="14">
        <v>0.157501998522979</v>
      </c>
      <c r="AH10" s="14">
        <v>0.26078681016292798</v>
      </c>
      <c r="AI10" s="14">
        <v>0.31469627474983902</v>
      </c>
      <c r="AJ10" s="14">
        <v>0.38080573027661402</v>
      </c>
      <c r="AK10" s="14"/>
      <c r="AL10" s="14">
        <v>0.13835717527114599</v>
      </c>
      <c r="AM10" s="14">
        <v>0.138518461895142</v>
      </c>
      <c r="AN10" s="14">
        <v>0.17302682498534799</v>
      </c>
      <c r="AO10" s="14">
        <v>0.15479018693434701</v>
      </c>
      <c r="AP10" s="14">
        <v>0.17146016782979701</v>
      </c>
      <c r="AQ10" s="14">
        <v>0.17404802400685401</v>
      </c>
      <c r="AR10" s="14">
        <v>0.19558919632166699</v>
      </c>
      <c r="AS10" s="14">
        <v>0.187740890747741</v>
      </c>
      <c r="AT10" s="14">
        <v>0.18455693987911001</v>
      </c>
      <c r="AU10" s="14">
        <v>0.207241536090984</v>
      </c>
      <c r="AV10" s="14">
        <v>0.20260456686772499</v>
      </c>
      <c r="AW10" s="14">
        <v>0.23074976674304901</v>
      </c>
      <c r="AX10" s="14">
        <v>0.27847599621617602</v>
      </c>
      <c r="AY10" s="14">
        <v>0.30256203541920601</v>
      </c>
      <c r="AZ10" s="14">
        <v>0.249267386888222</v>
      </c>
      <c r="BA10" s="14">
        <v>0.38334130908775599</v>
      </c>
      <c r="BB10" s="14"/>
      <c r="BC10" s="14">
        <v>0.26738555250241902</v>
      </c>
      <c r="BD10" s="14">
        <v>0.174502769255962</v>
      </c>
      <c r="BE10" s="14"/>
      <c r="BF10" s="14">
        <v>0.249593002826104</v>
      </c>
      <c r="BG10" s="14">
        <v>0.180689593741093</v>
      </c>
      <c r="BH10" s="14">
        <v>0.195730445257073</v>
      </c>
      <c r="BI10" s="14">
        <v>0.17277638121827199</v>
      </c>
      <c r="BJ10" s="14"/>
      <c r="BK10" s="14">
        <v>0.25628887925056598</v>
      </c>
      <c r="BL10" s="14">
        <v>0.21025915586411001</v>
      </c>
      <c r="BM10" s="14">
        <v>0.20007621233471701</v>
      </c>
      <c r="BN10" s="14">
        <v>0.14331873097678199</v>
      </c>
      <c r="BO10" s="14"/>
      <c r="BP10" s="14">
        <v>0.24697201293506699</v>
      </c>
      <c r="BQ10" s="14">
        <v>0.18350590189256899</v>
      </c>
      <c r="BR10" s="14">
        <v>0.15954042261208901</v>
      </c>
      <c r="BS10" s="14">
        <v>0.23241662871820901</v>
      </c>
      <c r="BT10" s="14">
        <v>0.16518492951035599</v>
      </c>
    </row>
    <row r="11" spans="2:72" x14ac:dyDescent="0.35">
      <c r="B11" s="15" t="s">
        <v>100</v>
      </c>
      <c r="C11" s="14">
        <v>0.26448146685493501</v>
      </c>
      <c r="D11" s="14">
        <v>0.26313633759275601</v>
      </c>
      <c r="E11" s="14">
        <v>0.26598749679695899</v>
      </c>
      <c r="F11" s="14"/>
      <c r="G11" s="14">
        <v>0.289103853275475</v>
      </c>
      <c r="H11" s="14">
        <v>0.29110852587950298</v>
      </c>
      <c r="I11" s="14">
        <v>0.27404637093937601</v>
      </c>
      <c r="J11" s="14">
        <v>0.25463472151518002</v>
      </c>
      <c r="K11" s="14">
        <v>0.23857927591561201</v>
      </c>
      <c r="L11" s="14">
        <v>0.24407979690176401</v>
      </c>
      <c r="M11" s="14"/>
      <c r="N11" s="14">
        <v>0.28301166543718598</v>
      </c>
      <c r="O11" s="14">
        <v>0.28691334885360198</v>
      </c>
      <c r="P11" s="14">
        <v>0.248546624304812</v>
      </c>
      <c r="Q11" s="14">
        <v>0.23630115192292001</v>
      </c>
      <c r="R11" s="14"/>
      <c r="S11" s="14">
        <v>0.27276885620316299</v>
      </c>
      <c r="T11" s="14">
        <v>0.25662791364126603</v>
      </c>
      <c r="U11" s="14">
        <v>0.261738317869812</v>
      </c>
      <c r="V11" s="14">
        <v>0.261153146922605</v>
      </c>
      <c r="W11" s="14">
        <v>0.28127389015753701</v>
      </c>
      <c r="X11" s="14">
        <v>0.25326693657715899</v>
      </c>
      <c r="Y11" s="14">
        <v>0.28533868525976003</v>
      </c>
      <c r="Z11" s="14">
        <v>0.25090599103535099</v>
      </c>
      <c r="AA11" s="14">
        <v>0.26946638304588999</v>
      </c>
      <c r="AB11" s="14">
        <v>0.27433639699755202</v>
      </c>
      <c r="AC11" s="14">
        <v>0.237238269730594</v>
      </c>
      <c r="AD11" s="14">
        <v>0.231585196190292</v>
      </c>
      <c r="AE11" s="14"/>
      <c r="AF11" s="14">
        <v>0.21420038029750099</v>
      </c>
      <c r="AG11" s="14">
        <v>0.266871670187729</v>
      </c>
      <c r="AH11" s="14">
        <v>0.29977088438073801</v>
      </c>
      <c r="AI11" s="14">
        <v>0.30792337503356598</v>
      </c>
      <c r="AJ11" s="14">
        <v>0.23870993024492401</v>
      </c>
      <c r="AK11" s="14"/>
      <c r="AL11" s="14">
        <v>0.16904983653505701</v>
      </c>
      <c r="AM11" s="14">
        <v>0.26335026271641898</v>
      </c>
      <c r="AN11" s="14">
        <v>0.238767089859523</v>
      </c>
      <c r="AO11" s="14">
        <v>0.24017330780447399</v>
      </c>
      <c r="AP11" s="14">
        <v>0.249667249159986</v>
      </c>
      <c r="AQ11" s="14">
        <v>0.23761724269572199</v>
      </c>
      <c r="AR11" s="14">
        <v>0.25885493843789198</v>
      </c>
      <c r="AS11" s="14">
        <v>0.280681191346629</v>
      </c>
      <c r="AT11" s="14">
        <v>0.32458058552053798</v>
      </c>
      <c r="AU11" s="14">
        <v>0.26289866049350002</v>
      </c>
      <c r="AV11" s="14">
        <v>0.29631034180833998</v>
      </c>
      <c r="AW11" s="14">
        <v>0.26967992168185201</v>
      </c>
      <c r="AX11" s="14">
        <v>0.28794074722754498</v>
      </c>
      <c r="AY11" s="14">
        <v>0.25985832343358301</v>
      </c>
      <c r="AZ11" s="14">
        <v>0.328903000491091</v>
      </c>
      <c r="BA11" s="14">
        <v>0.26282936244183203</v>
      </c>
      <c r="BB11" s="14"/>
      <c r="BC11" s="14">
        <v>0.27280494358921498</v>
      </c>
      <c r="BD11" s="14">
        <v>0.26083379243875199</v>
      </c>
      <c r="BE11" s="14"/>
      <c r="BF11" s="14">
        <v>0.28090980332473497</v>
      </c>
      <c r="BG11" s="14">
        <v>0.27693053142776403</v>
      </c>
      <c r="BH11" s="14">
        <v>0.25356652015765802</v>
      </c>
      <c r="BI11" s="14">
        <v>0.21885353252940001</v>
      </c>
      <c r="BJ11" s="14"/>
      <c r="BK11" s="14">
        <v>0.299495081502266</v>
      </c>
      <c r="BL11" s="14">
        <v>0.29248236438744102</v>
      </c>
      <c r="BM11" s="14">
        <v>0.260093320713226</v>
      </c>
      <c r="BN11" s="14">
        <v>0.209934298018048</v>
      </c>
      <c r="BO11" s="14"/>
      <c r="BP11" s="14">
        <v>0.29095396915698002</v>
      </c>
      <c r="BQ11" s="14">
        <v>0.27477085056001299</v>
      </c>
      <c r="BR11" s="14">
        <v>0.24930213301012999</v>
      </c>
      <c r="BS11" s="14">
        <v>0.27203198100176501</v>
      </c>
      <c r="BT11" s="14">
        <v>0.23391888816666701</v>
      </c>
    </row>
    <row r="12" spans="2:72" x14ac:dyDescent="0.35">
      <c r="B12" s="15" t="s">
        <v>101</v>
      </c>
      <c r="C12" s="14">
        <v>0.45839349032302001</v>
      </c>
      <c r="D12" s="14">
        <v>0.42416651936060101</v>
      </c>
      <c r="E12" s="14">
        <v>0.49084292341053598</v>
      </c>
      <c r="F12" s="14"/>
      <c r="G12" s="14">
        <v>0.345754470426057</v>
      </c>
      <c r="H12" s="14">
        <v>0.31336698784845302</v>
      </c>
      <c r="I12" s="14">
        <v>0.39157552961613301</v>
      </c>
      <c r="J12" s="14">
        <v>0.52285369504450296</v>
      </c>
      <c r="K12" s="14">
        <v>0.57465459861599999</v>
      </c>
      <c r="L12" s="14">
        <v>0.57513543204434103</v>
      </c>
      <c r="M12" s="14"/>
      <c r="N12" s="14">
        <v>0.348801033729148</v>
      </c>
      <c r="O12" s="14">
        <v>0.45793957223120102</v>
      </c>
      <c r="P12" s="14">
        <v>0.49528292636224702</v>
      </c>
      <c r="Q12" s="14">
        <v>0.54091854915437398</v>
      </c>
      <c r="R12" s="14"/>
      <c r="S12" s="14">
        <v>0.31486789770468598</v>
      </c>
      <c r="T12" s="14">
        <v>0.513451385575737</v>
      </c>
      <c r="U12" s="14">
        <v>0.497999672155019</v>
      </c>
      <c r="V12" s="14">
        <v>0.46037133798417501</v>
      </c>
      <c r="W12" s="14">
        <v>0.49286373766379998</v>
      </c>
      <c r="X12" s="14">
        <v>0.42825521420208801</v>
      </c>
      <c r="Y12" s="14">
        <v>0.48071935539479499</v>
      </c>
      <c r="Z12" s="14">
        <v>0.499264180181136</v>
      </c>
      <c r="AA12" s="14">
        <v>0.45258025471458802</v>
      </c>
      <c r="AB12" s="14">
        <v>0.46823713836619102</v>
      </c>
      <c r="AC12" s="14">
        <v>0.52816433022389997</v>
      </c>
      <c r="AD12" s="14">
        <v>0.54967345995079597</v>
      </c>
      <c r="AE12" s="14"/>
      <c r="AF12" s="14">
        <v>0.58425351833648198</v>
      </c>
      <c r="AG12" s="14">
        <v>0.513929322289431</v>
      </c>
      <c r="AH12" s="14">
        <v>0.35884887549542899</v>
      </c>
      <c r="AI12" s="14">
        <v>0.273892571650734</v>
      </c>
      <c r="AJ12" s="14">
        <v>0.19666781506388201</v>
      </c>
      <c r="AK12" s="14"/>
      <c r="AL12" s="14">
        <v>0.490330596694868</v>
      </c>
      <c r="AM12" s="14">
        <v>0.47765624552719899</v>
      </c>
      <c r="AN12" s="14">
        <v>0.51527643037237303</v>
      </c>
      <c r="AO12" s="14">
        <v>0.53003375254924401</v>
      </c>
      <c r="AP12" s="14">
        <v>0.50323188725705803</v>
      </c>
      <c r="AQ12" s="14">
        <v>0.53406134059995403</v>
      </c>
      <c r="AR12" s="14">
        <v>0.47486622147553098</v>
      </c>
      <c r="AS12" s="14">
        <v>0.48789520260917801</v>
      </c>
      <c r="AT12" s="14">
        <v>0.45361566484073901</v>
      </c>
      <c r="AU12" s="14">
        <v>0.47652746118563599</v>
      </c>
      <c r="AV12" s="14">
        <v>0.42528955767098903</v>
      </c>
      <c r="AW12" s="14">
        <v>0.427987898287641</v>
      </c>
      <c r="AX12" s="14">
        <v>0.34474103416316898</v>
      </c>
      <c r="AY12" s="14">
        <v>0.35436205720696801</v>
      </c>
      <c r="AZ12" s="14">
        <v>0.30877569849258302</v>
      </c>
      <c r="BA12" s="14">
        <v>0.21808096051589501</v>
      </c>
      <c r="BB12" s="14"/>
      <c r="BC12" s="14">
        <v>0.35168720653436703</v>
      </c>
      <c r="BD12" s="14">
        <v>0.50515637485404596</v>
      </c>
      <c r="BE12" s="14"/>
      <c r="BF12" s="14">
        <v>0.42333577944606698</v>
      </c>
      <c r="BG12" s="14">
        <v>0.48040048446977401</v>
      </c>
      <c r="BH12" s="14">
        <v>0.45332915924137102</v>
      </c>
      <c r="BI12" s="14">
        <v>0.48743405578190302</v>
      </c>
      <c r="BJ12" s="14"/>
      <c r="BK12" s="14">
        <v>0.38880328233839201</v>
      </c>
      <c r="BL12" s="14">
        <v>0.42871882719314203</v>
      </c>
      <c r="BM12" s="14">
        <v>0.46040634665211999</v>
      </c>
      <c r="BN12" s="14">
        <v>0.55545570776426001</v>
      </c>
      <c r="BO12" s="14"/>
      <c r="BP12" s="14">
        <v>0.354146277632087</v>
      </c>
      <c r="BQ12" s="14">
        <v>0.50227721439526096</v>
      </c>
      <c r="BR12" s="14">
        <v>0.57306530462578298</v>
      </c>
      <c r="BS12" s="14">
        <v>0.41120309893380402</v>
      </c>
      <c r="BT12" s="14">
        <v>0.52208605293408294</v>
      </c>
    </row>
    <row r="13" spans="2:72" x14ac:dyDescent="0.35">
      <c r="B13" s="15" t="s">
        <v>102</v>
      </c>
      <c r="C13" s="20">
        <v>2.2895379227275699E-2</v>
      </c>
      <c r="D13" s="20">
        <v>1.6595886117961402E-2</v>
      </c>
      <c r="E13" s="20">
        <v>2.8900033848209501E-2</v>
      </c>
      <c r="F13" s="20"/>
      <c r="G13" s="20">
        <v>3.9808633664329303E-2</v>
      </c>
      <c r="H13" s="20">
        <v>2.66116622515894E-2</v>
      </c>
      <c r="I13" s="20">
        <v>2.5805594619472901E-2</v>
      </c>
      <c r="J13" s="20">
        <v>1.7493757468221401E-2</v>
      </c>
      <c r="K13" s="20">
        <v>2.0064321002285002E-2</v>
      </c>
      <c r="L13" s="20">
        <v>1.25802584090137E-2</v>
      </c>
      <c r="M13" s="20"/>
      <c r="N13" s="20">
        <v>1.2349260913860001E-2</v>
      </c>
      <c r="O13" s="20">
        <v>2.0092226375895798E-2</v>
      </c>
      <c r="P13" s="20">
        <v>2.0180449739203701E-2</v>
      </c>
      <c r="Q13" s="20">
        <v>3.99526024440102E-2</v>
      </c>
      <c r="R13" s="20"/>
      <c r="S13" s="20">
        <v>1.6598548305768301E-2</v>
      </c>
      <c r="T13" s="20">
        <v>1.9286998994372698E-2</v>
      </c>
      <c r="U13" s="20">
        <v>2.62692927825878E-2</v>
      </c>
      <c r="V13" s="20">
        <v>2.4967900895430401E-2</v>
      </c>
      <c r="W13" s="20">
        <v>3.38431186638724E-2</v>
      </c>
      <c r="X13" s="20">
        <v>2.5127994158006602E-2</v>
      </c>
      <c r="Y13" s="20">
        <v>2.3090228337918999E-2</v>
      </c>
      <c r="Z13" s="20">
        <v>2.0588884773024702E-2</v>
      </c>
      <c r="AA13" s="20">
        <v>2.1197980799086899E-2</v>
      </c>
      <c r="AB13" s="20">
        <v>2.26946336551665E-2</v>
      </c>
      <c r="AC13" s="20">
        <v>3.0790911363788399E-2</v>
      </c>
      <c r="AD13" s="20">
        <v>1.6686162916801601E-2</v>
      </c>
      <c r="AE13" s="20"/>
      <c r="AF13" s="20">
        <v>3.2356676543209797E-2</v>
      </c>
      <c r="AG13" s="20">
        <v>2.31380450278755E-2</v>
      </c>
      <c r="AH13" s="20">
        <v>1.67364205374552E-2</v>
      </c>
      <c r="AI13" s="20">
        <v>1.4109800524739501E-2</v>
      </c>
      <c r="AJ13" s="20">
        <v>0</v>
      </c>
      <c r="AK13" s="20"/>
      <c r="AL13" s="20">
        <v>0.16477433659496399</v>
      </c>
      <c r="AM13" s="20">
        <v>4.9225525561271598E-2</v>
      </c>
      <c r="AN13" s="20">
        <v>3.2030713036116397E-2</v>
      </c>
      <c r="AO13" s="20">
        <v>2.1086529939384601E-2</v>
      </c>
      <c r="AP13" s="20">
        <v>3.2280349227954801E-2</v>
      </c>
      <c r="AQ13" s="20">
        <v>2.3805562058510098E-2</v>
      </c>
      <c r="AR13" s="20">
        <v>2.9929082518467601E-2</v>
      </c>
      <c r="AS13" s="20">
        <v>1.41859876554477E-2</v>
      </c>
      <c r="AT13" s="20">
        <v>1.3938817598984301E-2</v>
      </c>
      <c r="AU13" s="20">
        <v>1.3154950491319701E-2</v>
      </c>
      <c r="AV13" s="20">
        <v>1.11515731906222E-2</v>
      </c>
      <c r="AW13" s="20">
        <v>8.1613227469503197E-3</v>
      </c>
      <c r="AX13" s="20">
        <v>7.7321390317761996E-3</v>
      </c>
      <c r="AY13" s="20">
        <v>1.6216905841557001E-2</v>
      </c>
      <c r="AZ13" s="20">
        <v>9.6466078119598897E-3</v>
      </c>
      <c r="BA13" s="20">
        <v>6.4828701910324598E-3</v>
      </c>
      <c r="BB13" s="20"/>
      <c r="BC13" s="20">
        <v>1.31445060767821E-2</v>
      </c>
      <c r="BD13" s="20">
        <v>2.7168594815181898E-2</v>
      </c>
      <c r="BE13" s="20"/>
      <c r="BF13" s="20">
        <v>5.6211724381369198E-3</v>
      </c>
      <c r="BG13" s="20">
        <v>1.6537391758362899E-2</v>
      </c>
      <c r="BH13" s="20">
        <v>2.6226682743768499E-2</v>
      </c>
      <c r="BI13" s="20">
        <v>6.9720053273088695E-2</v>
      </c>
      <c r="BJ13" s="20"/>
      <c r="BK13" s="20">
        <v>6.6212036956428497E-3</v>
      </c>
      <c r="BL13" s="20">
        <v>1.7220453299418698E-2</v>
      </c>
      <c r="BM13" s="20">
        <v>1.8585480191730699E-2</v>
      </c>
      <c r="BN13" s="20">
        <v>5.23150059021164E-2</v>
      </c>
      <c r="BO13" s="20"/>
      <c r="BP13" s="20">
        <v>1.88805050779348E-2</v>
      </c>
      <c r="BQ13" s="20">
        <v>1.5681161209934999E-2</v>
      </c>
      <c r="BR13" s="20">
        <v>9.6577490575829403E-3</v>
      </c>
      <c r="BS13" s="20">
        <v>1.3159415487650501E-2</v>
      </c>
      <c r="BT13" s="20">
        <v>4.5051699974811198E-2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220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0.32283309896123402</v>
      </c>
      <c r="D9" s="14">
        <v>0.34989000552872501</v>
      </c>
      <c r="E9" s="14">
        <v>0.29736958749313802</v>
      </c>
      <c r="F9" s="14"/>
      <c r="G9" s="14">
        <v>0.31692988297616098</v>
      </c>
      <c r="H9" s="14">
        <v>0.41205240146476402</v>
      </c>
      <c r="I9" s="14">
        <v>0.32567109773026398</v>
      </c>
      <c r="J9" s="14">
        <v>0.30016227215755398</v>
      </c>
      <c r="K9" s="14">
        <v>0.29850325251360899</v>
      </c>
      <c r="L9" s="14">
        <v>0.28656901132378598</v>
      </c>
      <c r="M9" s="14"/>
      <c r="N9" s="14">
        <v>0.41834303171353099</v>
      </c>
      <c r="O9" s="14">
        <v>0.30545670400243502</v>
      </c>
      <c r="P9" s="14">
        <v>0.321269051225265</v>
      </c>
      <c r="Q9" s="14">
        <v>0.23967024257835001</v>
      </c>
      <c r="R9" s="14"/>
      <c r="S9" s="14">
        <v>0.40277013000662998</v>
      </c>
      <c r="T9" s="14">
        <v>0.29749262090060702</v>
      </c>
      <c r="U9" s="14">
        <v>0.29313371296558099</v>
      </c>
      <c r="V9" s="14">
        <v>0.32550924798691999</v>
      </c>
      <c r="W9" s="14">
        <v>0.28547303463259899</v>
      </c>
      <c r="X9" s="14">
        <v>0.30954817592192102</v>
      </c>
      <c r="Y9" s="14">
        <v>0.30214819967911999</v>
      </c>
      <c r="Z9" s="14">
        <v>0.33214138964579298</v>
      </c>
      <c r="AA9" s="14">
        <v>0.32208029859520398</v>
      </c>
      <c r="AB9" s="14">
        <v>0.318440077969811</v>
      </c>
      <c r="AC9" s="14">
        <v>0.30394362774102102</v>
      </c>
      <c r="AD9" s="14">
        <v>0.348044731255722</v>
      </c>
      <c r="AE9" s="14"/>
      <c r="AF9" s="14">
        <v>0.24702134584420199</v>
      </c>
      <c r="AG9" s="14">
        <v>0.28247645429283103</v>
      </c>
      <c r="AH9" s="14">
        <v>0.35998551805054402</v>
      </c>
      <c r="AI9" s="14">
        <v>0.437970130466381</v>
      </c>
      <c r="AJ9" s="14">
        <v>0.575959736778906</v>
      </c>
      <c r="AK9" s="14"/>
      <c r="AL9" s="14">
        <v>0.146898757044962</v>
      </c>
      <c r="AM9" s="14">
        <v>0.20679840293191001</v>
      </c>
      <c r="AN9" s="14">
        <v>0.25500924644630701</v>
      </c>
      <c r="AO9" s="14">
        <v>0.241449307366533</v>
      </c>
      <c r="AP9" s="14">
        <v>0.25957433964549798</v>
      </c>
      <c r="AQ9" s="14">
        <v>0.28962242945148298</v>
      </c>
      <c r="AR9" s="14">
        <v>0.33625996767220101</v>
      </c>
      <c r="AS9" s="14">
        <v>0.30409776427650398</v>
      </c>
      <c r="AT9" s="14">
        <v>0.32259291136238599</v>
      </c>
      <c r="AU9" s="14">
        <v>0.33547006614194602</v>
      </c>
      <c r="AV9" s="14">
        <v>0.33810992931503803</v>
      </c>
      <c r="AW9" s="14">
        <v>0.38376039424484798</v>
      </c>
      <c r="AX9" s="14">
        <v>0.39873275694014298</v>
      </c>
      <c r="AY9" s="14">
        <v>0.39282159193514898</v>
      </c>
      <c r="AZ9" s="14">
        <v>0.42880291545587801</v>
      </c>
      <c r="BA9" s="14">
        <v>0.57931965426082999</v>
      </c>
      <c r="BB9" s="14"/>
      <c r="BC9" s="14">
        <v>0.426495744007021</v>
      </c>
      <c r="BD9" s="14">
        <v>0.27740405646868299</v>
      </c>
      <c r="BE9" s="14"/>
      <c r="BF9" s="14">
        <v>0.34902138515140102</v>
      </c>
      <c r="BG9" s="14">
        <v>0.33020712790172302</v>
      </c>
      <c r="BH9" s="14">
        <v>0.31541703834048002</v>
      </c>
      <c r="BI9" s="14">
        <v>0.26230791812941701</v>
      </c>
      <c r="BJ9" s="14"/>
      <c r="BK9" s="14">
        <v>0.35432406947565498</v>
      </c>
      <c r="BL9" s="14">
        <v>0.33857291648452698</v>
      </c>
      <c r="BM9" s="14">
        <v>0.33348209284760499</v>
      </c>
      <c r="BN9" s="14">
        <v>0.258048045530477</v>
      </c>
      <c r="BO9" s="14"/>
      <c r="BP9" s="14">
        <v>0.35999746218927098</v>
      </c>
      <c r="BQ9" s="14">
        <v>0.24192294997116701</v>
      </c>
      <c r="BR9" s="14">
        <v>0.247355233741611</v>
      </c>
      <c r="BS9" s="14">
        <v>0.55386430988521396</v>
      </c>
      <c r="BT9" s="14">
        <v>0.15278102536760901</v>
      </c>
    </row>
    <row r="10" spans="2:72" x14ac:dyDescent="0.35">
      <c r="B10" s="15" t="s">
        <v>215</v>
      </c>
      <c r="C10" s="14">
        <v>0.48867482545464402</v>
      </c>
      <c r="D10" s="14">
        <v>0.49127841592788601</v>
      </c>
      <c r="E10" s="14">
        <v>0.48607269266331599</v>
      </c>
      <c r="F10" s="14"/>
      <c r="G10" s="14">
        <v>0.43629759732562301</v>
      </c>
      <c r="H10" s="14">
        <v>0.41881928413152197</v>
      </c>
      <c r="I10" s="14">
        <v>0.49918387230408701</v>
      </c>
      <c r="J10" s="14">
        <v>0.49872380262698501</v>
      </c>
      <c r="K10" s="14">
        <v>0.52255717486675302</v>
      </c>
      <c r="L10" s="14">
        <v>0.54075961259843797</v>
      </c>
      <c r="M10" s="14"/>
      <c r="N10" s="14">
        <v>0.46791242001494798</v>
      </c>
      <c r="O10" s="14">
        <v>0.52311572770054404</v>
      </c>
      <c r="P10" s="14">
        <v>0.47737403273997497</v>
      </c>
      <c r="Q10" s="14">
        <v>0.48634250073875102</v>
      </c>
      <c r="R10" s="14"/>
      <c r="S10" s="14">
        <v>0.436745159502129</v>
      </c>
      <c r="T10" s="14">
        <v>0.50192302431064595</v>
      </c>
      <c r="U10" s="14">
        <v>0.51402294764998102</v>
      </c>
      <c r="V10" s="14">
        <v>0.50846098389663297</v>
      </c>
      <c r="W10" s="14">
        <v>0.50109417017818103</v>
      </c>
      <c r="X10" s="14">
        <v>0.48646879927472803</v>
      </c>
      <c r="Y10" s="14">
        <v>0.49171414645908201</v>
      </c>
      <c r="Z10" s="14">
        <v>0.48044697085951499</v>
      </c>
      <c r="AA10" s="14">
        <v>0.49295139895559498</v>
      </c>
      <c r="AB10" s="14">
        <v>0.50144683976621396</v>
      </c>
      <c r="AC10" s="14">
        <v>0.49330240867149</v>
      </c>
      <c r="AD10" s="14">
        <v>0.465362517165543</v>
      </c>
      <c r="AE10" s="14"/>
      <c r="AF10" s="14">
        <v>0.50895677199712996</v>
      </c>
      <c r="AG10" s="14">
        <v>0.50808134324262999</v>
      </c>
      <c r="AH10" s="14">
        <v>0.48270042750397502</v>
      </c>
      <c r="AI10" s="14">
        <v>0.44531525557108398</v>
      </c>
      <c r="AJ10" s="14">
        <v>0.31969502316934401</v>
      </c>
      <c r="AK10" s="14"/>
      <c r="AL10" s="14">
        <v>0.31017422961239599</v>
      </c>
      <c r="AM10" s="14">
        <v>0.44668967163185103</v>
      </c>
      <c r="AN10" s="14">
        <v>0.489758966896085</v>
      </c>
      <c r="AO10" s="14">
        <v>0.48824760129101702</v>
      </c>
      <c r="AP10" s="14">
        <v>0.50197422278148396</v>
      </c>
      <c r="AQ10" s="14">
        <v>0.49515531197642698</v>
      </c>
      <c r="AR10" s="14">
        <v>0.49440619563070998</v>
      </c>
      <c r="AS10" s="14">
        <v>0.53339689125789103</v>
      </c>
      <c r="AT10" s="14">
        <v>0.51746195213537205</v>
      </c>
      <c r="AU10" s="14">
        <v>0.51443148615833001</v>
      </c>
      <c r="AV10" s="14">
        <v>0.51258715860053805</v>
      </c>
      <c r="AW10" s="14">
        <v>0.49826508845058098</v>
      </c>
      <c r="AX10" s="14">
        <v>0.49236488694270802</v>
      </c>
      <c r="AY10" s="14">
        <v>0.48176566776840002</v>
      </c>
      <c r="AZ10" s="14">
        <v>0.45365363623635602</v>
      </c>
      <c r="BA10" s="14">
        <v>0.357756099475459</v>
      </c>
      <c r="BB10" s="14"/>
      <c r="BC10" s="14">
        <v>0.43501536594236301</v>
      </c>
      <c r="BD10" s="14">
        <v>0.51219050813121403</v>
      </c>
      <c r="BE10" s="14"/>
      <c r="BF10" s="14">
        <v>0.52156162761532499</v>
      </c>
      <c r="BG10" s="14">
        <v>0.49732950934889297</v>
      </c>
      <c r="BH10" s="14">
        <v>0.46481722814521698</v>
      </c>
      <c r="BI10" s="14">
        <v>0.44291523896878698</v>
      </c>
      <c r="BJ10" s="14"/>
      <c r="BK10" s="14">
        <v>0.50903849908903998</v>
      </c>
      <c r="BL10" s="14">
        <v>0.49955311512601802</v>
      </c>
      <c r="BM10" s="14">
        <v>0.49352351003368999</v>
      </c>
      <c r="BN10" s="14">
        <v>0.44950761596081101</v>
      </c>
      <c r="BO10" s="14"/>
      <c r="BP10" s="14">
        <v>0.49180689488144802</v>
      </c>
      <c r="BQ10" s="14">
        <v>0.566200029491429</v>
      </c>
      <c r="BR10" s="14">
        <v>0.58610290282793198</v>
      </c>
      <c r="BS10" s="14">
        <v>0.38129954015191098</v>
      </c>
      <c r="BT10" s="14">
        <v>0.50138585929115798</v>
      </c>
    </row>
    <row r="11" spans="2:72" x14ac:dyDescent="0.35">
      <c r="B11" s="15" t="s">
        <v>216</v>
      </c>
      <c r="C11" s="14">
        <v>0.119542464726103</v>
      </c>
      <c r="D11" s="14">
        <v>0.104367771753131</v>
      </c>
      <c r="E11" s="14">
        <v>0.13366768645315899</v>
      </c>
      <c r="F11" s="14"/>
      <c r="G11" s="14">
        <v>0.16716847430970699</v>
      </c>
      <c r="H11" s="14">
        <v>0.11104706658656401</v>
      </c>
      <c r="I11" s="14">
        <v>0.117834183632613</v>
      </c>
      <c r="J11" s="14">
        <v>0.128911854490597</v>
      </c>
      <c r="K11" s="14">
        <v>0.104242324146502</v>
      </c>
      <c r="L11" s="14">
        <v>9.8951975055099395E-2</v>
      </c>
      <c r="M11" s="14"/>
      <c r="N11" s="14">
        <v>7.4036211797846502E-2</v>
      </c>
      <c r="O11" s="14">
        <v>0.11292661162137201</v>
      </c>
      <c r="P11" s="14">
        <v>0.138555981935228</v>
      </c>
      <c r="Q11" s="14">
        <v>0.157647838072387</v>
      </c>
      <c r="R11" s="14"/>
      <c r="S11" s="14">
        <v>0.106312934267525</v>
      </c>
      <c r="T11" s="14">
        <v>0.12933599544906901</v>
      </c>
      <c r="U11" s="14">
        <v>0.12796880351534601</v>
      </c>
      <c r="V11" s="14">
        <v>0.113527290853466</v>
      </c>
      <c r="W11" s="14">
        <v>0.115830522314651</v>
      </c>
      <c r="X11" s="14">
        <v>0.127031285736769</v>
      </c>
      <c r="Y11" s="14">
        <v>0.110020942859389</v>
      </c>
      <c r="Z11" s="14">
        <v>0.14062400749807499</v>
      </c>
      <c r="AA11" s="14">
        <v>0.113460471523113</v>
      </c>
      <c r="AB11" s="14">
        <v>0.118733227145232</v>
      </c>
      <c r="AC11" s="14">
        <v>0.13072522261137301</v>
      </c>
      <c r="AD11" s="14">
        <v>0.123961930667654</v>
      </c>
      <c r="AE11" s="14"/>
      <c r="AF11" s="14">
        <v>0.13792650340769699</v>
      </c>
      <c r="AG11" s="14">
        <v>0.14214399440563599</v>
      </c>
      <c r="AH11" s="14">
        <v>0.108318326264197</v>
      </c>
      <c r="AI11" s="14">
        <v>8.6500534138565593E-2</v>
      </c>
      <c r="AJ11" s="14">
        <v>6.72063624835572E-2</v>
      </c>
      <c r="AK11" s="14"/>
      <c r="AL11" s="14">
        <v>0.294563301577973</v>
      </c>
      <c r="AM11" s="14">
        <v>0.19633092189760801</v>
      </c>
      <c r="AN11" s="14">
        <v>0.160651411338152</v>
      </c>
      <c r="AO11" s="14">
        <v>0.17586833939319499</v>
      </c>
      <c r="AP11" s="14">
        <v>0.15300919900836399</v>
      </c>
      <c r="AQ11" s="14">
        <v>0.13278643303312901</v>
      </c>
      <c r="AR11" s="14">
        <v>0.10385675977547899</v>
      </c>
      <c r="AS11" s="14">
        <v>0.11897813485011</v>
      </c>
      <c r="AT11" s="14">
        <v>9.0762227738541104E-2</v>
      </c>
      <c r="AU11" s="14">
        <v>8.8477275981734799E-2</v>
      </c>
      <c r="AV11" s="14">
        <v>0.107929297020396</v>
      </c>
      <c r="AW11" s="14">
        <v>8.2217954445217498E-2</v>
      </c>
      <c r="AX11" s="14">
        <v>8.4696028762865805E-2</v>
      </c>
      <c r="AY11" s="14">
        <v>0.104273557651672</v>
      </c>
      <c r="AZ11" s="14">
        <v>8.74992091555164E-2</v>
      </c>
      <c r="BA11" s="14">
        <v>4.4092183639702701E-2</v>
      </c>
      <c r="BB11" s="14"/>
      <c r="BC11" s="14">
        <v>9.7261052619030897E-2</v>
      </c>
      <c r="BD11" s="14">
        <v>0.129307054631744</v>
      </c>
      <c r="BE11" s="14"/>
      <c r="BF11" s="14">
        <v>9.1049975811245798E-2</v>
      </c>
      <c r="BG11" s="14">
        <v>0.11077885207629901</v>
      </c>
      <c r="BH11" s="14">
        <v>0.14448993210917199</v>
      </c>
      <c r="BI11" s="14">
        <v>0.15398497431444799</v>
      </c>
      <c r="BJ11" s="14"/>
      <c r="BK11" s="14">
        <v>9.5240557333630099E-2</v>
      </c>
      <c r="BL11" s="14">
        <v>0.11242450657323</v>
      </c>
      <c r="BM11" s="14">
        <v>0.11791038359736999</v>
      </c>
      <c r="BN11" s="14">
        <v>0.15446479408417399</v>
      </c>
      <c r="BO11" s="14"/>
      <c r="BP11" s="14">
        <v>0.100994764384681</v>
      </c>
      <c r="BQ11" s="14">
        <v>0.12546429921928701</v>
      </c>
      <c r="BR11" s="14">
        <v>0.10300279082289</v>
      </c>
      <c r="BS11" s="14">
        <v>4.5800231584728297E-2</v>
      </c>
      <c r="BT11" s="14">
        <v>0.207537975522671</v>
      </c>
    </row>
    <row r="12" spans="2:72" x14ac:dyDescent="0.35">
      <c r="B12" s="15" t="s">
        <v>217</v>
      </c>
      <c r="C12" s="14">
        <v>3.83154814408313E-2</v>
      </c>
      <c r="D12" s="14">
        <v>2.7054762161131798E-2</v>
      </c>
      <c r="E12" s="14">
        <v>4.9212759165913701E-2</v>
      </c>
      <c r="F12" s="14"/>
      <c r="G12" s="14">
        <v>5.3734035162437098E-2</v>
      </c>
      <c r="H12" s="14">
        <v>4.0454328357707098E-2</v>
      </c>
      <c r="I12" s="14">
        <v>3.0642333424994998E-2</v>
      </c>
      <c r="J12" s="14">
        <v>3.9660477534742701E-2</v>
      </c>
      <c r="K12" s="14">
        <v>3.8692049208476402E-2</v>
      </c>
      <c r="L12" s="14">
        <v>3.1268202353535501E-2</v>
      </c>
      <c r="M12" s="14"/>
      <c r="N12" s="14">
        <v>2.0288239387213601E-2</v>
      </c>
      <c r="O12" s="14">
        <v>3.2154244833663102E-2</v>
      </c>
      <c r="P12" s="14">
        <v>3.4264787376522998E-2</v>
      </c>
      <c r="Q12" s="14">
        <v>6.8364844062117999E-2</v>
      </c>
      <c r="R12" s="14"/>
      <c r="S12" s="14">
        <v>2.4674725436996E-2</v>
      </c>
      <c r="T12" s="14">
        <v>3.9379674874098103E-2</v>
      </c>
      <c r="U12" s="14">
        <v>3.2298181267409902E-2</v>
      </c>
      <c r="V12" s="14">
        <v>2.6630793361450199E-2</v>
      </c>
      <c r="W12" s="14">
        <v>6.6626844015018796E-2</v>
      </c>
      <c r="X12" s="14">
        <v>4.2887452349626598E-2</v>
      </c>
      <c r="Y12" s="14">
        <v>5.0354572074463699E-2</v>
      </c>
      <c r="Z12" s="14">
        <v>2.9313268913544001E-2</v>
      </c>
      <c r="AA12" s="14">
        <v>4.2733976033186599E-2</v>
      </c>
      <c r="AB12" s="14">
        <v>3.59253111284593E-2</v>
      </c>
      <c r="AC12" s="14">
        <v>4.2006651598850198E-2</v>
      </c>
      <c r="AD12" s="14">
        <v>3.34525722414463E-2</v>
      </c>
      <c r="AE12" s="14"/>
      <c r="AF12" s="14">
        <v>6.1104195972352199E-2</v>
      </c>
      <c r="AG12" s="14">
        <v>4.0621100599574703E-2</v>
      </c>
      <c r="AH12" s="14">
        <v>2.8012019194961699E-2</v>
      </c>
      <c r="AI12" s="14">
        <v>1.4981659856797599E-2</v>
      </c>
      <c r="AJ12" s="14">
        <v>2.0862001419918199E-2</v>
      </c>
      <c r="AK12" s="14"/>
      <c r="AL12" s="14">
        <v>0.11095182754617</v>
      </c>
      <c r="AM12" s="14">
        <v>8.6275851288612301E-2</v>
      </c>
      <c r="AN12" s="14">
        <v>5.9979761481628799E-2</v>
      </c>
      <c r="AO12" s="14">
        <v>5.0231210565382101E-2</v>
      </c>
      <c r="AP12" s="14">
        <v>5.5572317167628602E-2</v>
      </c>
      <c r="AQ12" s="14">
        <v>4.6751954623615498E-2</v>
      </c>
      <c r="AR12" s="14">
        <v>4.3183222769816801E-2</v>
      </c>
      <c r="AS12" s="14">
        <v>1.92904192651638E-2</v>
      </c>
      <c r="AT12" s="14">
        <v>3.9925035582089097E-2</v>
      </c>
      <c r="AU12" s="14">
        <v>3.3573643453343099E-2</v>
      </c>
      <c r="AV12" s="14">
        <v>2.0827067865102401E-2</v>
      </c>
      <c r="AW12" s="14">
        <v>1.65215142927405E-2</v>
      </c>
      <c r="AX12" s="14">
        <v>1.5569365062658099E-2</v>
      </c>
      <c r="AY12" s="14">
        <v>1.5858092266661201E-2</v>
      </c>
      <c r="AZ12" s="14">
        <v>2.0373792027693401E-2</v>
      </c>
      <c r="BA12" s="14">
        <v>6.0854679110867302E-3</v>
      </c>
      <c r="BB12" s="14"/>
      <c r="BC12" s="14">
        <v>2.7957084971974001E-2</v>
      </c>
      <c r="BD12" s="14">
        <v>4.2854937607809701E-2</v>
      </c>
      <c r="BE12" s="14"/>
      <c r="BF12" s="14">
        <v>2.0371845103521701E-2</v>
      </c>
      <c r="BG12" s="14">
        <v>3.8421347945742902E-2</v>
      </c>
      <c r="BH12" s="14">
        <v>4.1402686582721303E-2</v>
      </c>
      <c r="BI12" s="14">
        <v>7.0522373217949103E-2</v>
      </c>
      <c r="BJ12" s="14"/>
      <c r="BK12" s="14">
        <v>2.3142756736987201E-2</v>
      </c>
      <c r="BL12" s="14">
        <v>3.03960426623563E-2</v>
      </c>
      <c r="BM12" s="14">
        <v>3.47819936624457E-2</v>
      </c>
      <c r="BN12" s="14">
        <v>6.7209560967027598E-2</v>
      </c>
      <c r="BO12" s="14"/>
      <c r="BP12" s="14">
        <v>3.4843122511231998E-2</v>
      </c>
      <c r="BQ12" s="14">
        <v>3.1865753565938598E-2</v>
      </c>
      <c r="BR12" s="14">
        <v>2.3430725390610901E-2</v>
      </c>
      <c r="BS12" s="14">
        <v>1.12698859250442E-2</v>
      </c>
      <c r="BT12" s="14">
        <v>7.6390740732965298E-2</v>
      </c>
    </row>
    <row r="13" spans="2:72" x14ac:dyDescent="0.35">
      <c r="B13" s="15" t="s">
        <v>205</v>
      </c>
      <c r="C13" s="20">
        <v>3.0634129417188499E-2</v>
      </c>
      <c r="D13" s="20">
        <v>2.74090446291263E-2</v>
      </c>
      <c r="E13" s="20">
        <v>3.36772742244736E-2</v>
      </c>
      <c r="F13" s="20"/>
      <c r="G13" s="20">
        <v>2.5870010226072299E-2</v>
      </c>
      <c r="H13" s="20">
        <v>1.7626919459442999E-2</v>
      </c>
      <c r="I13" s="20">
        <v>2.6668512908040402E-2</v>
      </c>
      <c r="J13" s="20">
        <v>3.2541593190120302E-2</v>
      </c>
      <c r="K13" s="20">
        <v>3.6005199264659601E-2</v>
      </c>
      <c r="L13" s="20">
        <v>4.2451198669141002E-2</v>
      </c>
      <c r="M13" s="20"/>
      <c r="N13" s="20">
        <v>1.9420097086461099E-2</v>
      </c>
      <c r="O13" s="20">
        <v>2.63467118419866E-2</v>
      </c>
      <c r="P13" s="20">
        <v>2.8536146723007999E-2</v>
      </c>
      <c r="Q13" s="20">
        <v>4.7974574548393399E-2</v>
      </c>
      <c r="R13" s="20"/>
      <c r="S13" s="20">
        <v>2.9497050786719801E-2</v>
      </c>
      <c r="T13" s="20">
        <v>3.1868684465580902E-2</v>
      </c>
      <c r="U13" s="20">
        <v>3.2576354601682199E-2</v>
      </c>
      <c r="V13" s="20">
        <v>2.58716839015307E-2</v>
      </c>
      <c r="W13" s="20">
        <v>3.0975428859550101E-2</v>
      </c>
      <c r="X13" s="20">
        <v>3.4064286716956597E-2</v>
      </c>
      <c r="Y13" s="20">
        <v>4.5762138927945402E-2</v>
      </c>
      <c r="Z13" s="20">
        <v>1.7474363083073301E-2</v>
      </c>
      <c r="AA13" s="20">
        <v>2.8773854892901699E-2</v>
      </c>
      <c r="AB13" s="20">
        <v>2.5454543990284399E-2</v>
      </c>
      <c r="AC13" s="20">
        <v>3.0022089377265901E-2</v>
      </c>
      <c r="AD13" s="20">
        <v>2.9178248669634001E-2</v>
      </c>
      <c r="AE13" s="20"/>
      <c r="AF13" s="20">
        <v>4.49911827786195E-2</v>
      </c>
      <c r="AG13" s="20">
        <v>2.66771074593278E-2</v>
      </c>
      <c r="AH13" s="20">
        <v>2.0983708986322399E-2</v>
      </c>
      <c r="AI13" s="20">
        <v>1.52324199671716E-2</v>
      </c>
      <c r="AJ13" s="20">
        <v>1.6276876148274E-2</v>
      </c>
      <c r="AK13" s="20"/>
      <c r="AL13" s="20">
        <v>0.13741188421849901</v>
      </c>
      <c r="AM13" s="20">
        <v>6.3905152250017999E-2</v>
      </c>
      <c r="AN13" s="20">
        <v>3.4600613837827102E-2</v>
      </c>
      <c r="AO13" s="20">
        <v>4.4203541383872703E-2</v>
      </c>
      <c r="AP13" s="20">
        <v>2.98699213970255E-2</v>
      </c>
      <c r="AQ13" s="20">
        <v>3.5683870915345799E-2</v>
      </c>
      <c r="AR13" s="20">
        <v>2.2293854151792799E-2</v>
      </c>
      <c r="AS13" s="20">
        <v>2.42367903503307E-2</v>
      </c>
      <c r="AT13" s="20">
        <v>2.92578731816115E-2</v>
      </c>
      <c r="AU13" s="20">
        <v>2.8047528264646401E-2</v>
      </c>
      <c r="AV13" s="20">
        <v>2.05465471989251E-2</v>
      </c>
      <c r="AW13" s="20">
        <v>1.9235048566612699E-2</v>
      </c>
      <c r="AX13" s="20">
        <v>8.6369622916243702E-3</v>
      </c>
      <c r="AY13" s="20">
        <v>5.2810903781178699E-3</v>
      </c>
      <c r="AZ13" s="20">
        <v>9.6704471245562199E-3</v>
      </c>
      <c r="BA13" s="20">
        <v>1.27465947129224E-2</v>
      </c>
      <c r="BB13" s="20"/>
      <c r="BC13" s="20">
        <v>1.32707524596104E-2</v>
      </c>
      <c r="BD13" s="20">
        <v>3.8243443160548798E-2</v>
      </c>
      <c r="BE13" s="20"/>
      <c r="BF13" s="20">
        <v>1.79951663185072E-2</v>
      </c>
      <c r="BG13" s="20">
        <v>2.3263162727342902E-2</v>
      </c>
      <c r="BH13" s="20">
        <v>3.3873114822410198E-2</v>
      </c>
      <c r="BI13" s="20">
        <v>7.0269495369399401E-2</v>
      </c>
      <c r="BJ13" s="20"/>
      <c r="BK13" s="20">
        <v>1.8254117364687801E-2</v>
      </c>
      <c r="BL13" s="20">
        <v>1.90534191538685E-2</v>
      </c>
      <c r="BM13" s="20">
        <v>2.0302019858889801E-2</v>
      </c>
      <c r="BN13" s="20">
        <v>7.0769983457510496E-2</v>
      </c>
      <c r="BO13" s="20"/>
      <c r="BP13" s="20">
        <v>1.2357756033367801E-2</v>
      </c>
      <c r="BQ13" s="20">
        <v>3.4546967752178401E-2</v>
      </c>
      <c r="BR13" s="20">
        <v>4.0108347216956199E-2</v>
      </c>
      <c r="BS13" s="20">
        <v>7.7660324531025103E-3</v>
      </c>
      <c r="BT13" s="20">
        <v>6.1904399085597202E-2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221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0.17771889851160499</v>
      </c>
      <c r="D9" s="14">
        <v>0.214792281905375</v>
      </c>
      <c r="E9" s="14">
        <v>0.142102319634343</v>
      </c>
      <c r="F9" s="14"/>
      <c r="G9" s="14">
        <v>0.18061731378646101</v>
      </c>
      <c r="H9" s="14">
        <v>0.29789332233534599</v>
      </c>
      <c r="I9" s="14">
        <v>0.208036496598551</v>
      </c>
      <c r="J9" s="14">
        <v>0.12450389859630299</v>
      </c>
      <c r="K9" s="14">
        <v>0.11592281883793699</v>
      </c>
      <c r="L9" s="14">
        <v>0.13797069812909099</v>
      </c>
      <c r="M9" s="14"/>
      <c r="N9" s="14">
        <v>0.29759719599849299</v>
      </c>
      <c r="O9" s="14">
        <v>0.141237219813374</v>
      </c>
      <c r="P9" s="14">
        <v>0.15037746839996</v>
      </c>
      <c r="Q9" s="14">
        <v>0.111401836683438</v>
      </c>
      <c r="R9" s="14"/>
      <c r="S9" s="14">
        <v>0.287766357249084</v>
      </c>
      <c r="T9" s="14">
        <v>0.16142147736887</v>
      </c>
      <c r="U9" s="14">
        <v>0.15501924924842</v>
      </c>
      <c r="V9" s="14">
        <v>0.14188952074918601</v>
      </c>
      <c r="W9" s="14">
        <v>0.15860487247848101</v>
      </c>
      <c r="X9" s="14">
        <v>0.18324810020881899</v>
      </c>
      <c r="Y9" s="14">
        <v>0.131611782292341</v>
      </c>
      <c r="Z9" s="14">
        <v>0.13932351267293999</v>
      </c>
      <c r="AA9" s="14">
        <v>0.18013140553700399</v>
      </c>
      <c r="AB9" s="14">
        <v>0.178305715838493</v>
      </c>
      <c r="AC9" s="14">
        <v>0.12939709521029399</v>
      </c>
      <c r="AD9" s="14">
        <v>0.17497568938601599</v>
      </c>
      <c r="AE9" s="14"/>
      <c r="AF9" s="14">
        <v>0.105662386242153</v>
      </c>
      <c r="AG9" s="14">
        <v>0.110603788222434</v>
      </c>
      <c r="AH9" s="14">
        <v>0.21651554666248901</v>
      </c>
      <c r="AI9" s="14">
        <v>0.345718469438408</v>
      </c>
      <c r="AJ9" s="14">
        <v>0.527668334083079</v>
      </c>
      <c r="AK9" s="14"/>
      <c r="AL9" s="14">
        <v>8.0951562864143206E-2</v>
      </c>
      <c r="AM9" s="14">
        <v>0.13899595485430499</v>
      </c>
      <c r="AN9" s="14">
        <v>9.7477360450794803E-2</v>
      </c>
      <c r="AO9" s="14">
        <v>0.12886841227214099</v>
      </c>
      <c r="AP9" s="14">
        <v>0.1192813766362</v>
      </c>
      <c r="AQ9" s="14">
        <v>0.13436281063591801</v>
      </c>
      <c r="AR9" s="14">
        <v>0.16407573602443801</v>
      </c>
      <c r="AS9" s="14">
        <v>0.15743165360181299</v>
      </c>
      <c r="AT9" s="14">
        <v>0.146707283126086</v>
      </c>
      <c r="AU9" s="14">
        <v>0.15113253537088001</v>
      </c>
      <c r="AV9" s="14">
        <v>0.19328204647427799</v>
      </c>
      <c r="AW9" s="14">
        <v>0.234465014349932</v>
      </c>
      <c r="AX9" s="14">
        <v>0.23965188093538201</v>
      </c>
      <c r="AY9" s="14">
        <v>0.254416293003359</v>
      </c>
      <c r="AZ9" s="14">
        <v>0.28428521403576501</v>
      </c>
      <c r="BA9" s="14">
        <v>0.47474015162802702</v>
      </c>
      <c r="BB9" s="14"/>
      <c r="BC9" s="14">
        <v>0.29304294301144002</v>
      </c>
      <c r="BD9" s="14">
        <v>0.12717937276747901</v>
      </c>
      <c r="BE9" s="14"/>
      <c r="BF9" s="14">
        <v>0.19778871962734301</v>
      </c>
      <c r="BG9" s="14">
        <v>0.17299773024134599</v>
      </c>
      <c r="BH9" s="14">
        <v>0.180293924720661</v>
      </c>
      <c r="BI9" s="14">
        <v>0.14157848574790999</v>
      </c>
      <c r="BJ9" s="14"/>
      <c r="BK9" s="14">
        <v>0.20152862084045101</v>
      </c>
      <c r="BL9" s="14">
        <v>0.206498603119844</v>
      </c>
      <c r="BM9" s="14">
        <v>0.185231906704656</v>
      </c>
      <c r="BN9" s="14">
        <v>0.115121571556413</v>
      </c>
      <c r="BO9" s="14"/>
      <c r="BP9" s="14">
        <v>0.228391915821063</v>
      </c>
      <c r="BQ9" s="14">
        <v>9.1100677811034494E-2</v>
      </c>
      <c r="BR9" s="14">
        <v>9.1769113275796704E-2</v>
      </c>
      <c r="BS9" s="14">
        <v>0.34800086056973301</v>
      </c>
      <c r="BT9" s="14">
        <v>6.0407217258725603E-2</v>
      </c>
    </row>
    <row r="10" spans="2:72" x14ac:dyDescent="0.35">
      <c r="B10" s="15" t="s">
        <v>215</v>
      </c>
      <c r="C10" s="14">
        <v>0.332626344570293</v>
      </c>
      <c r="D10" s="14">
        <v>0.383003359498366</v>
      </c>
      <c r="E10" s="14">
        <v>0.28371437460523102</v>
      </c>
      <c r="F10" s="14"/>
      <c r="G10" s="14">
        <v>0.33710896062317802</v>
      </c>
      <c r="H10" s="14">
        <v>0.36501288568783302</v>
      </c>
      <c r="I10" s="14">
        <v>0.34102256254211799</v>
      </c>
      <c r="J10" s="14">
        <v>0.29714559613356101</v>
      </c>
      <c r="K10" s="14">
        <v>0.29893490133953099</v>
      </c>
      <c r="L10" s="14">
        <v>0.34785765698873999</v>
      </c>
      <c r="M10" s="14"/>
      <c r="N10" s="14">
        <v>0.38298556095019998</v>
      </c>
      <c r="O10" s="14">
        <v>0.35320384985222197</v>
      </c>
      <c r="P10" s="14">
        <v>0.33973026397556999</v>
      </c>
      <c r="Q10" s="14">
        <v>0.25217331768072798</v>
      </c>
      <c r="R10" s="14"/>
      <c r="S10" s="14">
        <v>0.36079129643549601</v>
      </c>
      <c r="T10" s="14">
        <v>0.33065268161797101</v>
      </c>
      <c r="U10" s="14">
        <v>0.28430507037900499</v>
      </c>
      <c r="V10" s="14">
        <v>0.36253192344431601</v>
      </c>
      <c r="W10" s="14">
        <v>0.31871450506423599</v>
      </c>
      <c r="X10" s="14">
        <v>0.31903324426194002</v>
      </c>
      <c r="Y10" s="14">
        <v>0.32373370462429901</v>
      </c>
      <c r="Z10" s="14">
        <v>0.38535057964929698</v>
      </c>
      <c r="AA10" s="14">
        <v>0.34344534820753098</v>
      </c>
      <c r="AB10" s="14">
        <v>0.32007424933876799</v>
      </c>
      <c r="AC10" s="14">
        <v>0.31089378538030199</v>
      </c>
      <c r="AD10" s="14">
        <v>0.30970601326083502</v>
      </c>
      <c r="AE10" s="14"/>
      <c r="AF10" s="14">
        <v>0.25003726802185799</v>
      </c>
      <c r="AG10" s="14">
        <v>0.34411112582512698</v>
      </c>
      <c r="AH10" s="14">
        <v>0.36657540905131902</v>
      </c>
      <c r="AI10" s="14">
        <v>0.38563565024112201</v>
      </c>
      <c r="AJ10" s="14">
        <v>0.32676138959856899</v>
      </c>
      <c r="AK10" s="14"/>
      <c r="AL10" s="14">
        <v>0.23012942964664901</v>
      </c>
      <c r="AM10" s="14">
        <v>0.25411601632089398</v>
      </c>
      <c r="AN10" s="14">
        <v>0.28024432739925897</v>
      </c>
      <c r="AO10" s="14">
        <v>0.25864020569991802</v>
      </c>
      <c r="AP10" s="14">
        <v>0.27945769138058801</v>
      </c>
      <c r="AQ10" s="14">
        <v>0.319230337322574</v>
      </c>
      <c r="AR10" s="14">
        <v>0.370544982548701</v>
      </c>
      <c r="AS10" s="14">
        <v>0.34152823897988399</v>
      </c>
      <c r="AT10" s="14">
        <v>0.36349763417122599</v>
      </c>
      <c r="AU10" s="14">
        <v>0.37960135884927099</v>
      </c>
      <c r="AV10" s="14">
        <v>0.35594086873835501</v>
      </c>
      <c r="AW10" s="14">
        <v>0.36036227001017102</v>
      </c>
      <c r="AX10" s="14">
        <v>0.37685778549110199</v>
      </c>
      <c r="AY10" s="14">
        <v>0.42027491599574701</v>
      </c>
      <c r="AZ10" s="14">
        <v>0.41549855324537699</v>
      </c>
      <c r="BA10" s="14">
        <v>0.36786052451619899</v>
      </c>
      <c r="BB10" s="14"/>
      <c r="BC10" s="14">
        <v>0.35890821299314402</v>
      </c>
      <c r="BD10" s="14">
        <v>0.32110859758594901</v>
      </c>
      <c r="BE10" s="14"/>
      <c r="BF10" s="14">
        <v>0.38627615999915699</v>
      </c>
      <c r="BG10" s="14">
        <v>0.316073787819867</v>
      </c>
      <c r="BH10" s="14">
        <v>0.31000522130680402</v>
      </c>
      <c r="BI10" s="14">
        <v>0.30429277323951698</v>
      </c>
      <c r="BJ10" s="14"/>
      <c r="BK10" s="14">
        <v>0.37880630930276998</v>
      </c>
      <c r="BL10" s="14">
        <v>0.34437195459706199</v>
      </c>
      <c r="BM10" s="14">
        <v>0.33334999103855301</v>
      </c>
      <c r="BN10" s="14">
        <v>0.27167651402724002</v>
      </c>
      <c r="BO10" s="14"/>
      <c r="BP10" s="14">
        <v>0.39614148537902399</v>
      </c>
      <c r="BQ10" s="14">
        <v>0.28786892689410398</v>
      </c>
      <c r="BR10" s="14">
        <v>0.37286363413357199</v>
      </c>
      <c r="BS10" s="14">
        <v>0.363316204466753</v>
      </c>
      <c r="BT10" s="14">
        <v>0.26058773120623502</v>
      </c>
    </row>
    <row r="11" spans="2:72" x14ac:dyDescent="0.35">
      <c r="B11" s="15" t="s">
        <v>216</v>
      </c>
      <c r="C11" s="14">
        <v>0.24906073207107199</v>
      </c>
      <c r="D11" s="14">
        <v>0.23113356245066299</v>
      </c>
      <c r="E11" s="14">
        <v>0.26614466360499101</v>
      </c>
      <c r="F11" s="14"/>
      <c r="G11" s="14">
        <v>0.27379709667779001</v>
      </c>
      <c r="H11" s="14">
        <v>0.19054497940665499</v>
      </c>
      <c r="I11" s="14">
        <v>0.24012960685294199</v>
      </c>
      <c r="J11" s="14">
        <v>0.288053307557399</v>
      </c>
      <c r="K11" s="14">
        <v>0.25823409875709902</v>
      </c>
      <c r="L11" s="14">
        <v>0.24975446075701299</v>
      </c>
      <c r="M11" s="14"/>
      <c r="N11" s="14">
        <v>0.18943151720028201</v>
      </c>
      <c r="O11" s="14">
        <v>0.27341419153046498</v>
      </c>
      <c r="P11" s="14">
        <v>0.25679548929391099</v>
      </c>
      <c r="Q11" s="14">
        <v>0.27969591371094998</v>
      </c>
      <c r="R11" s="14"/>
      <c r="S11" s="14">
        <v>0.20134369788831499</v>
      </c>
      <c r="T11" s="14">
        <v>0.25799840069156799</v>
      </c>
      <c r="U11" s="14">
        <v>0.27700955406567002</v>
      </c>
      <c r="V11" s="14">
        <v>0.27025383448271201</v>
      </c>
      <c r="W11" s="14">
        <v>0.243413984146402</v>
      </c>
      <c r="X11" s="14">
        <v>0.25106117702319197</v>
      </c>
      <c r="Y11" s="14">
        <v>0.25754806735494101</v>
      </c>
      <c r="Z11" s="14">
        <v>0.272224188942714</v>
      </c>
      <c r="AA11" s="14">
        <v>0.23530004893393799</v>
      </c>
      <c r="AB11" s="14">
        <v>0.24486435503996101</v>
      </c>
      <c r="AC11" s="14">
        <v>0.27957164204955698</v>
      </c>
      <c r="AD11" s="14">
        <v>0.26068419735671</v>
      </c>
      <c r="AE11" s="14"/>
      <c r="AF11" s="14">
        <v>0.29357110085685301</v>
      </c>
      <c r="AG11" s="14">
        <v>0.275020936764728</v>
      </c>
      <c r="AH11" s="14">
        <v>0.23525845742531701</v>
      </c>
      <c r="AI11" s="14">
        <v>0.16244468920223501</v>
      </c>
      <c r="AJ11" s="14">
        <v>0.10524337346070201</v>
      </c>
      <c r="AK11" s="14"/>
      <c r="AL11" s="14">
        <v>0.29350012317616198</v>
      </c>
      <c r="AM11" s="14">
        <v>0.30077269039374399</v>
      </c>
      <c r="AN11" s="14">
        <v>0.25487518952406801</v>
      </c>
      <c r="AO11" s="14">
        <v>0.26075176808490802</v>
      </c>
      <c r="AP11" s="14">
        <v>0.30702044532542699</v>
      </c>
      <c r="AQ11" s="14">
        <v>0.27698580734218498</v>
      </c>
      <c r="AR11" s="14">
        <v>0.243479550462119</v>
      </c>
      <c r="AS11" s="14">
        <v>0.26161917374051902</v>
      </c>
      <c r="AT11" s="14">
        <v>0.257108478890055</v>
      </c>
      <c r="AU11" s="14">
        <v>0.24984932827481299</v>
      </c>
      <c r="AV11" s="14">
        <v>0.248248919602509</v>
      </c>
      <c r="AW11" s="14">
        <v>0.21591775951627801</v>
      </c>
      <c r="AX11" s="14">
        <v>0.226731734330892</v>
      </c>
      <c r="AY11" s="14">
        <v>0.182100117727438</v>
      </c>
      <c r="AZ11" s="14">
        <v>0.181008043527842</v>
      </c>
      <c r="BA11" s="14">
        <v>0.116057103311398</v>
      </c>
      <c r="BB11" s="14"/>
      <c r="BC11" s="14">
        <v>0.194971882214274</v>
      </c>
      <c r="BD11" s="14">
        <v>0.27276459046126</v>
      </c>
      <c r="BE11" s="14"/>
      <c r="BF11" s="14">
        <v>0.23364106131193399</v>
      </c>
      <c r="BG11" s="14">
        <v>0.261639946242959</v>
      </c>
      <c r="BH11" s="14">
        <v>0.24308421334000099</v>
      </c>
      <c r="BI11" s="14">
        <v>0.26181178515429199</v>
      </c>
      <c r="BJ11" s="14"/>
      <c r="BK11" s="14">
        <v>0.234648384419198</v>
      </c>
      <c r="BL11" s="14">
        <v>0.25338017856701001</v>
      </c>
      <c r="BM11" s="14">
        <v>0.25344392074014099</v>
      </c>
      <c r="BN11" s="14">
        <v>0.25369913808724598</v>
      </c>
      <c r="BO11" s="14"/>
      <c r="BP11" s="14">
        <v>0.21986901540370299</v>
      </c>
      <c r="BQ11" s="14">
        <v>0.31368107015473701</v>
      </c>
      <c r="BR11" s="14">
        <v>0.26080867407747899</v>
      </c>
      <c r="BS11" s="14">
        <v>0.188718038460883</v>
      </c>
      <c r="BT11" s="14">
        <v>0.286784597153739</v>
      </c>
    </row>
    <row r="12" spans="2:72" x14ac:dyDescent="0.35">
      <c r="B12" s="15" t="s">
        <v>217</v>
      </c>
      <c r="C12" s="14">
        <v>0.21245370622423199</v>
      </c>
      <c r="D12" s="14">
        <v>0.147646149549958</v>
      </c>
      <c r="E12" s="14">
        <v>0.27517261880918698</v>
      </c>
      <c r="F12" s="14"/>
      <c r="G12" s="14">
        <v>0.179965218507075</v>
      </c>
      <c r="H12" s="14">
        <v>0.12906070561680999</v>
      </c>
      <c r="I12" s="14">
        <v>0.18748709521413001</v>
      </c>
      <c r="J12" s="14">
        <v>0.26745315890861898</v>
      </c>
      <c r="K12" s="14">
        <v>0.28884107570537498</v>
      </c>
      <c r="L12" s="14">
        <v>0.226293061354296</v>
      </c>
      <c r="M12" s="14"/>
      <c r="N12" s="14">
        <v>0.11884415207077</v>
      </c>
      <c r="O12" s="14">
        <v>0.20790810959917999</v>
      </c>
      <c r="P12" s="14">
        <v>0.22580696940248299</v>
      </c>
      <c r="Q12" s="14">
        <v>0.306021513413886</v>
      </c>
      <c r="R12" s="14"/>
      <c r="S12" s="14">
        <v>0.123858568306387</v>
      </c>
      <c r="T12" s="14">
        <v>0.22692170737143599</v>
      </c>
      <c r="U12" s="14">
        <v>0.24922759302970501</v>
      </c>
      <c r="V12" s="14">
        <v>0.195719026927968</v>
      </c>
      <c r="W12" s="14">
        <v>0.24977759371710101</v>
      </c>
      <c r="X12" s="14">
        <v>0.22074551852288299</v>
      </c>
      <c r="Y12" s="14">
        <v>0.24268374551409999</v>
      </c>
      <c r="Z12" s="14">
        <v>0.188018144856304</v>
      </c>
      <c r="AA12" s="14">
        <v>0.216919682747649</v>
      </c>
      <c r="AB12" s="14">
        <v>0.23138056128185999</v>
      </c>
      <c r="AC12" s="14">
        <v>0.24660697463693901</v>
      </c>
      <c r="AD12" s="14">
        <v>0.22530589409340401</v>
      </c>
      <c r="AE12" s="14"/>
      <c r="AF12" s="14">
        <v>0.31008893879119098</v>
      </c>
      <c r="AG12" s="14">
        <v>0.243423840255622</v>
      </c>
      <c r="AH12" s="14">
        <v>0.160296777799871</v>
      </c>
      <c r="AI12" s="14">
        <v>9.5041346036017493E-2</v>
      </c>
      <c r="AJ12" s="14">
        <v>3.2491264747968901E-2</v>
      </c>
      <c r="AK12" s="14"/>
      <c r="AL12" s="14">
        <v>0.26923074929531898</v>
      </c>
      <c r="AM12" s="14">
        <v>0.256537305759243</v>
      </c>
      <c r="AN12" s="14">
        <v>0.33209578345674801</v>
      </c>
      <c r="AO12" s="14">
        <v>0.285091506872792</v>
      </c>
      <c r="AP12" s="14">
        <v>0.25507553734398802</v>
      </c>
      <c r="AQ12" s="14">
        <v>0.24425426943954201</v>
      </c>
      <c r="AR12" s="14">
        <v>0.203165673223481</v>
      </c>
      <c r="AS12" s="14">
        <v>0.21690630367312699</v>
      </c>
      <c r="AT12" s="14">
        <v>0.20724505958505801</v>
      </c>
      <c r="AU12" s="14">
        <v>0.20113828458555999</v>
      </c>
      <c r="AV12" s="14">
        <v>0.18823361399415101</v>
      </c>
      <c r="AW12" s="14">
        <v>0.178496913849161</v>
      </c>
      <c r="AX12" s="14">
        <v>0.151040733984217</v>
      </c>
      <c r="AY12" s="14">
        <v>0.121971965108677</v>
      </c>
      <c r="AZ12" s="14">
        <v>0.10870315273263299</v>
      </c>
      <c r="BA12" s="14">
        <v>3.2826440970055701E-2</v>
      </c>
      <c r="BB12" s="14"/>
      <c r="BC12" s="14">
        <v>0.137162561764125</v>
      </c>
      <c r="BD12" s="14">
        <v>0.24544924284670699</v>
      </c>
      <c r="BE12" s="14"/>
      <c r="BF12" s="14">
        <v>0.17122546657917601</v>
      </c>
      <c r="BG12" s="14">
        <v>0.22525787930253099</v>
      </c>
      <c r="BH12" s="14">
        <v>0.23314185138204599</v>
      </c>
      <c r="BI12" s="14">
        <v>0.227492120036696</v>
      </c>
      <c r="BJ12" s="14"/>
      <c r="BK12" s="14">
        <v>0.17127762127627899</v>
      </c>
      <c r="BL12" s="14">
        <v>0.175264620125721</v>
      </c>
      <c r="BM12" s="14">
        <v>0.210427600200012</v>
      </c>
      <c r="BN12" s="14">
        <v>0.29199521741126599</v>
      </c>
      <c r="BO12" s="14"/>
      <c r="BP12" s="14">
        <v>0.14119392295816999</v>
      </c>
      <c r="BQ12" s="14">
        <v>0.27844485720900802</v>
      </c>
      <c r="BR12" s="14">
        <v>0.23436282074027301</v>
      </c>
      <c r="BS12" s="14">
        <v>9.2821699348048403E-2</v>
      </c>
      <c r="BT12" s="14">
        <v>0.33757363337625601</v>
      </c>
    </row>
    <row r="13" spans="2:72" x14ac:dyDescent="0.35">
      <c r="B13" s="15" t="s">
        <v>205</v>
      </c>
      <c r="C13" s="20">
        <v>2.8140318622797301E-2</v>
      </c>
      <c r="D13" s="20">
        <v>2.3424646595638299E-2</v>
      </c>
      <c r="E13" s="20">
        <v>3.28660233462491E-2</v>
      </c>
      <c r="F13" s="20"/>
      <c r="G13" s="20">
        <v>2.8511410405495301E-2</v>
      </c>
      <c r="H13" s="20">
        <v>1.7488106953356401E-2</v>
      </c>
      <c r="I13" s="20">
        <v>2.3324238792258999E-2</v>
      </c>
      <c r="J13" s="20">
        <v>2.2844038804118401E-2</v>
      </c>
      <c r="K13" s="20">
        <v>3.8067105360057502E-2</v>
      </c>
      <c r="L13" s="20">
        <v>3.8124122770859699E-2</v>
      </c>
      <c r="M13" s="20"/>
      <c r="N13" s="20">
        <v>1.1141573780254601E-2</v>
      </c>
      <c r="O13" s="20">
        <v>2.42366292047578E-2</v>
      </c>
      <c r="P13" s="20">
        <v>2.7289808928076101E-2</v>
      </c>
      <c r="Q13" s="20">
        <v>5.0707418510998102E-2</v>
      </c>
      <c r="R13" s="20"/>
      <c r="S13" s="20">
        <v>2.62400801207184E-2</v>
      </c>
      <c r="T13" s="20">
        <v>2.3005732950156201E-2</v>
      </c>
      <c r="U13" s="20">
        <v>3.4438533277199201E-2</v>
      </c>
      <c r="V13" s="20">
        <v>2.9605694395817998E-2</v>
      </c>
      <c r="W13" s="20">
        <v>2.94890445937794E-2</v>
      </c>
      <c r="X13" s="20">
        <v>2.5911959983166501E-2</v>
      </c>
      <c r="Y13" s="20">
        <v>4.4422700214318503E-2</v>
      </c>
      <c r="Z13" s="20">
        <v>1.50835738787445E-2</v>
      </c>
      <c r="AA13" s="20">
        <v>2.4203514573878499E-2</v>
      </c>
      <c r="AB13" s="20">
        <v>2.5375118500917001E-2</v>
      </c>
      <c r="AC13" s="20">
        <v>3.3530502722907002E-2</v>
      </c>
      <c r="AD13" s="20">
        <v>2.9328205903035E-2</v>
      </c>
      <c r="AE13" s="20"/>
      <c r="AF13" s="20">
        <v>4.0640306087945402E-2</v>
      </c>
      <c r="AG13" s="20">
        <v>2.68403089320885E-2</v>
      </c>
      <c r="AH13" s="20">
        <v>2.1353809061003998E-2</v>
      </c>
      <c r="AI13" s="20">
        <v>1.11598450822167E-2</v>
      </c>
      <c r="AJ13" s="20">
        <v>7.8356381096814694E-3</v>
      </c>
      <c r="AK13" s="20"/>
      <c r="AL13" s="20">
        <v>0.12618813501772699</v>
      </c>
      <c r="AM13" s="20">
        <v>4.9578032671814397E-2</v>
      </c>
      <c r="AN13" s="20">
        <v>3.5307339169129801E-2</v>
      </c>
      <c r="AO13" s="20">
        <v>6.6648107070241394E-2</v>
      </c>
      <c r="AP13" s="20">
        <v>3.9164949313795702E-2</v>
      </c>
      <c r="AQ13" s="20">
        <v>2.51667752597814E-2</v>
      </c>
      <c r="AR13" s="20">
        <v>1.8734057741260701E-2</v>
      </c>
      <c r="AS13" s="20">
        <v>2.2514630004657001E-2</v>
      </c>
      <c r="AT13" s="20">
        <v>2.54415442275749E-2</v>
      </c>
      <c r="AU13" s="20">
        <v>1.8278492919477501E-2</v>
      </c>
      <c r="AV13" s="20">
        <v>1.42945511907059E-2</v>
      </c>
      <c r="AW13" s="20">
        <v>1.0758042274456999E-2</v>
      </c>
      <c r="AX13" s="20">
        <v>5.7178652584067898E-3</v>
      </c>
      <c r="AY13" s="20">
        <v>2.12367081647791E-2</v>
      </c>
      <c r="AZ13" s="20">
        <v>1.05050364583834E-2</v>
      </c>
      <c r="BA13" s="20">
        <v>8.5157795743194004E-3</v>
      </c>
      <c r="BB13" s="20"/>
      <c r="BC13" s="20">
        <v>1.5914400017016699E-2</v>
      </c>
      <c r="BD13" s="20">
        <v>3.3498196338604597E-2</v>
      </c>
      <c r="BE13" s="20"/>
      <c r="BF13" s="20">
        <v>1.10685924823901E-2</v>
      </c>
      <c r="BG13" s="20">
        <v>2.40306563932965E-2</v>
      </c>
      <c r="BH13" s="20">
        <v>3.3474789250487899E-2</v>
      </c>
      <c r="BI13" s="20">
        <v>6.48248358215847E-2</v>
      </c>
      <c r="BJ13" s="20"/>
      <c r="BK13" s="20">
        <v>1.3739064161301801E-2</v>
      </c>
      <c r="BL13" s="20">
        <v>2.0484643590363699E-2</v>
      </c>
      <c r="BM13" s="20">
        <v>1.7546581316637899E-2</v>
      </c>
      <c r="BN13" s="20">
        <v>6.7507558917834207E-2</v>
      </c>
      <c r="BO13" s="20"/>
      <c r="BP13" s="20">
        <v>1.44036604380402E-2</v>
      </c>
      <c r="BQ13" s="20">
        <v>2.8904467931116201E-2</v>
      </c>
      <c r="BR13" s="20">
        <v>4.0195757772878801E-2</v>
      </c>
      <c r="BS13" s="20">
        <v>7.1431971545832902E-3</v>
      </c>
      <c r="BT13" s="20">
        <v>5.4646821005044401E-2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222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0.56062669752943595</v>
      </c>
      <c r="D9" s="14">
        <v>0.50989970094494297</v>
      </c>
      <c r="E9" s="14">
        <v>0.61015121823308105</v>
      </c>
      <c r="F9" s="14"/>
      <c r="G9" s="14">
        <v>0.436592033908966</v>
      </c>
      <c r="H9" s="14">
        <v>0.54024858410462595</v>
      </c>
      <c r="I9" s="14">
        <v>0.53313562550151095</v>
      </c>
      <c r="J9" s="14">
        <v>0.53382745300193601</v>
      </c>
      <c r="K9" s="14">
        <v>0.604370117015261</v>
      </c>
      <c r="L9" s="14">
        <v>0.67417416561246402</v>
      </c>
      <c r="M9" s="14"/>
      <c r="N9" s="14">
        <v>0.64087927697797897</v>
      </c>
      <c r="O9" s="14">
        <v>0.58196645942071101</v>
      </c>
      <c r="P9" s="14">
        <v>0.52046762472690999</v>
      </c>
      <c r="Q9" s="14">
        <v>0.48729697890559898</v>
      </c>
      <c r="R9" s="14"/>
      <c r="S9" s="14">
        <v>0.56537903621762298</v>
      </c>
      <c r="T9" s="14">
        <v>0.575913308503612</v>
      </c>
      <c r="U9" s="14">
        <v>0.55911007667601798</v>
      </c>
      <c r="V9" s="14">
        <v>0.52428660534643801</v>
      </c>
      <c r="W9" s="14">
        <v>0.528664296644627</v>
      </c>
      <c r="X9" s="14">
        <v>0.54597122130533005</v>
      </c>
      <c r="Y9" s="14">
        <v>0.56732267945001602</v>
      </c>
      <c r="Z9" s="14">
        <v>0.53617096782433504</v>
      </c>
      <c r="AA9" s="14">
        <v>0.57446233424550797</v>
      </c>
      <c r="AB9" s="14">
        <v>0.58241283276986899</v>
      </c>
      <c r="AC9" s="14">
        <v>0.59525876955413304</v>
      </c>
      <c r="AD9" s="14">
        <v>0.54468679571610901</v>
      </c>
      <c r="AE9" s="14"/>
      <c r="AF9" s="14">
        <v>0.50263711495012597</v>
      </c>
      <c r="AG9" s="14">
        <v>0.53961792326672997</v>
      </c>
      <c r="AH9" s="14">
        <v>0.61094765125966899</v>
      </c>
      <c r="AI9" s="14">
        <v>0.61146136928801298</v>
      </c>
      <c r="AJ9" s="14">
        <v>0.73367243915036795</v>
      </c>
      <c r="AK9" s="14"/>
      <c r="AL9" s="14">
        <v>0.31538139139805099</v>
      </c>
      <c r="AM9" s="14">
        <v>0.44195946033209899</v>
      </c>
      <c r="AN9" s="14">
        <v>0.53913540122188697</v>
      </c>
      <c r="AO9" s="14">
        <v>0.54375923477708499</v>
      </c>
      <c r="AP9" s="14">
        <v>0.54277897186527801</v>
      </c>
      <c r="AQ9" s="14">
        <v>0.53349990342495601</v>
      </c>
      <c r="AR9" s="14">
        <v>0.55253999865678705</v>
      </c>
      <c r="AS9" s="14">
        <v>0.538918248176531</v>
      </c>
      <c r="AT9" s="14">
        <v>0.5842765663292</v>
      </c>
      <c r="AU9" s="14">
        <v>0.60977146698729301</v>
      </c>
      <c r="AV9" s="14">
        <v>0.55942930792991896</v>
      </c>
      <c r="AW9" s="14">
        <v>0.60475686701126596</v>
      </c>
      <c r="AX9" s="14">
        <v>0.57594974516499797</v>
      </c>
      <c r="AY9" s="14">
        <v>0.64380242056505899</v>
      </c>
      <c r="AZ9" s="14">
        <v>0.55539560063239302</v>
      </c>
      <c r="BA9" s="14">
        <v>0.71463525355429103</v>
      </c>
      <c r="BB9" s="14"/>
      <c r="BC9" s="14">
        <v>0.560496032063726</v>
      </c>
      <c r="BD9" s="14">
        <v>0.56068396026849998</v>
      </c>
      <c r="BE9" s="14"/>
      <c r="BF9" s="14">
        <v>0.65292444540439898</v>
      </c>
      <c r="BG9" s="14">
        <v>0.59375954180490198</v>
      </c>
      <c r="BH9" s="14">
        <v>0.49432165849697002</v>
      </c>
      <c r="BI9" s="14">
        <v>0.40828854683732602</v>
      </c>
      <c r="BJ9" s="14"/>
      <c r="BK9" s="14">
        <v>0.62005315783348003</v>
      </c>
      <c r="BL9" s="14">
        <v>0.58040552246440602</v>
      </c>
      <c r="BM9" s="14">
        <v>0.55562056887043698</v>
      </c>
      <c r="BN9" s="14">
        <v>0.48788463001468402</v>
      </c>
      <c r="BO9" s="14"/>
      <c r="BP9" s="14">
        <v>0.51677797473062903</v>
      </c>
      <c r="BQ9" s="14">
        <v>0.55263006287483996</v>
      </c>
      <c r="BR9" s="14">
        <v>0.67317527897990603</v>
      </c>
      <c r="BS9" s="14">
        <v>0.76857266690244597</v>
      </c>
      <c r="BT9" s="14">
        <v>0.36533177354084301</v>
      </c>
    </row>
    <row r="10" spans="2:72" x14ac:dyDescent="0.35">
      <c r="B10" s="15" t="s">
        <v>215</v>
      </c>
      <c r="C10" s="14">
        <v>0.32392398340284201</v>
      </c>
      <c r="D10" s="14">
        <v>0.36201805594444902</v>
      </c>
      <c r="E10" s="14">
        <v>0.28646762234621498</v>
      </c>
      <c r="F10" s="14"/>
      <c r="G10" s="14">
        <v>0.34521205844987501</v>
      </c>
      <c r="H10" s="14">
        <v>0.33702886847544899</v>
      </c>
      <c r="I10" s="14">
        <v>0.351057742821277</v>
      </c>
      <c r="J10" s="14">
        <v>0.346832498005339</v>
      </c>
      <c r="K10" s="14">
        <v>0.314028635864816</v>
      </c>
      <c r="L10" s="14">
        <v>0.26510595362077899</v>
      </c>
      <c r="M10" s="14"/>
      <c r="N10" s="14">
        <v>0.29147144356864202</v>
      </c>
      <c r="O10" s="14">
        <v>0.32293152931785102</v>
      </c>
      <c r="P10" s="14">
        <v>0.34692269859163</v>
      </c>
      <c r="Q10" s="14">
        <v>0.33882502862443098</v>
      </c>
      <c r="R10" s="14"/>
      <c r="S10" s="14">
        <v>0.30591927569986699</v>
      </c>
      <c r="T10" s="14">
        <v>0.31691885412224402</v>
      </c>
      <c r="U10" s="14">
        <v>0.29831737661818902</v>
      </c>
      <c r="V10" s="14">
        <v>0.36863160200499701</v>
      </c>
      <c r="W10" s="14">
        <v>0.33831606554510002</v>
      </c>
      <c r="X10" s="14">
        <v>0.327550220232321</v>
      </c>
      <c r="Y10" s="14">
        <v>0.31237448348743402</v>
      </c>
      <c r="Z10" s="14">
        <v>0.33745498495622001</v>
      </c>
      <c r="AA10" s="14">
        <v>0.33565697016263402</v>
      </c>
      <c r="AB10" s="14">
        <v>0.32965735365062698</v>
      </c>
      <c r="AC10" s="14">
        <v>0.29744706548008898</v>
      </c>
      <c r="AD10" s="14">
        <v>0.32473283226312</v>
      </c>
      <c r="AE10" s="14"/>
      <c r="AF10" s="14">
        <v>0.34164847509354901</v>
      </c>
      <c r="AG10" s="14">
        <v>0.34044641228168698</v>
      </c>
      <c r="AH10" s="14">
        <v>0.30513360703468001</v>
      </c>
      <c r="AI10" s="14">
        <v>0.301112973577634</v>
      </c>
      <c r="AJ10" s="14">
        <v>0.203888637085757</v>
      </c>
      <c r="AK10" s="14"/>
      <c r="AL10" s="14">
        <v>0.27320737801544898</v>
      </c>
      <c r="AM10" s="14">
        <v>0.347849606431892</v>
      </c>
      <c r="AN10" s="14">
        <v>0.32168508001660701</v>
      </c>
      <c r="AO10" s="14">
        <v>0.32267788318095503</v>
      </c>
      <c r="AP10" s="14">
        <v>0.32170327104236701</v>
      </c>
      <c r="AQ10" s="14">
        <v>0.33688823814305902</v>
      </c>
      <c r="AR10" s="14">
        <v>0.33949237896605</v>
      </c>
      <c r="AS10" s="14">
        <v>0.35820289133762601</v>
      </c>
      <c r="AT10" s="14">
        <v>0.32439118755756402</v>
      </c>
      <c r="AU10" s="14">
        <v>0.30350081136471202</v>
      </c>
      <c r="AV10" s="14">
        <v>0.32068592305036597</v>
      </c>
      <c r="AW10" s="14">
        <v>0.31224417167797702</v>
      </c>
      <c r="AX10" s="14">
        <v>0.35324299543586102</v>
      </c>
      <c r="AY10" s="14">
        <v>0.266445928483106</v>
      </c>
      <c r="AZ10" s="14">
        <v>0.36575529172406102</v>
      </c>
      <c r="BA10" s="14">
        <v>0.23166217903748801</v>
      </c>
      <c r="BB10" s="14"/>
      <c r="BC10" s="14">
        <v>0.32843023090148898</v>
      </c>
      <c r="BD10" s="14">
        <v>0.321949168762452</v>
      </c>
      <c r="BE10" s="14"/>
      <c r="BF10" s="14">
        <v>0.285116035656162</v>
      </c>
      <c r="BG10" s="14">
        <v>0.324017536641376</v>
      </c>
      <c r="BH10" s="14">
        <v>0.345386098644894</v>
      </c>
      <c r="BI10" s="14">
        <v>0.364754178518372</v>
      </c>
      <c r="BJ10" s="14"/>
      <c r="BK10" s="14">
        <v>0.312739439798918</v>
      </c>
      <c r="BL10" s="14">
        <v>0.32726225186424501</v>
      </c>
      <c r="BM10" s="14">
        <v>0.32571149777571901</v>
      </c>
      <c r="BN10" s="14">
        <v>0.33017114438540601</v>
      </c>
      <c r="BO10" s="14"/>
      <c r="BP10" s="14">
        <v>0.373540968656218</v>
      </c>
      <c r="BQ10" s="14">
        <v>0.35607901698984201</v>
      </c>
      <c r="BR10" s="14">
        <v>0.26924692665608402</v>
      </c>
      <c r="BS10" s="14">
        <v>0.201911410655922</v>
      </c>
      <c r="BT10" s="14">
        <v>0.39648621581985499</v>
      </c>
    </row>
    <row r="11" spans="2:72" x14ac:dyDescent="0.35">
      <c r="B11" s="15" t="s">
        <v>216</v>
      </c>
      <c r="C11" s="14">
        <v>6.9313767428801104E-2</v>
      </c>
      <c r="D11" s="14">
        <v>7.9016667905961901E-2</v>
      </c>
      <c r="E11" s="14">
        <v>5.9899206033963703E-2</v>
      </c>
      <c r="F11" s="14"/>
      <c r="G11" s="14">
        <v>0.126153782268593</v>
      </c>
      <c r="H11" s="14">
        <v>8.4818595205578801E-2</v>
      </c>
      <c r="I11" s="14">
        <v>6.7486692170922402E-2</v>
      </c>
      <c r="J11" s="14">
        <v>7.5989115906738305E-2</v>
      </c>
      <c r="K11" s="14">
        <v>4.6978984132221999E-2</v>
      </c>
      <c r="L11" s="14">
        <v>3.0097052663342699E-2</v>
      </c>
      <c r="M11" s="14"/>
      <c r="N11" s="14">
        <v>4.5967978047099602E-2</v>
      </c>
      <c r="O11" s="14">
        <v>5.1938572423437898E-2</v>
      </c>
      <c r="P11" s="14">
        <v>8.6167094101676403E-2</v>
      </c>
      <c r="Q11" s="14">
        <v>9.8325529827826497E-2</v>
      </c>
      <c r="R11" s="14"/>
      <c r="S11" s="14">
        <v>7.46862881829405E-2</v>
      </c>
      <c r="T11" s="14">
        <v>6.6132737818294096E-2</v>
      </c>
      <c r="U11" s="14">
        <v>8.0756437989343496E-2</v>
      </c>
      <c r="V11" s="14">
        <v>7.1042423842320596E-2</v>
      </c>
      <c r="W11" s="14">
        <v>8.1022413909765806E-2</v>
      </c>
      <c r="X11" s="14">
        <v>7.2243400811468794E-2</v>
      </c>
      <c r="Y11" s="14">
        <v>6.9823857275432194E-2</v>
      </c>
      <c r="Z11" s="14">
        <v>8.9930168953046605E-2</v>
      </c>
      <c r="AA11" s="14">
        <v>5.4812643685832101E-2</v>
      </c>
      <c r="AB11" s="14">
        <v>5.0227842294864697E-2</v>
      </c>
      <c r="AC11" s="14">
        <v>6.2208969821582E-2</v>
      </c>
      <c r="AD11" s="14">
        <v>7.9648038971841806E-2</v>
      </c>
      <c r="AE11" s="14"/>
      <c r="AF11" s="14">
        <v>8.8758755763774302E-2</v>
      </c>
      <c r="AG11" s="14">
        <v>7.5341922393179897E-2</v>
      </c>
      <c r="AH11" s="14">
        <v>5.4012969165828602E-2</v>
      </c>
      <c r="AI11" s="14">
        <v>6.3190191656568098E-2</v>
      </c>
      <c r="AJ11" s="14">
        <v>2.9086565857553499E-2</v>
      </c>
      <c r="AK11" s="14"/>
      <c r="AL11" s="14">
        <v>0.17347861858529801</v>
      </c>
      <c r="AM11" s="14">
        <v>0.116691225314092</v>
      </c>
      <c r="AN11" s="14">
        <v>8.3416267694177704E-2</v>
      </c>
      <c r="AO11" s="14">
        <v>7.4186640945951496E-2</v>
      </c>
      <c r="AP11" s="14">
        <v>8.8271336156782301E-2</v>
      </c>
      <c r="AQ11" s="14">
        <v>8.0810022429308404E-2</v>
      </c>
      <c r="AR11" s="14">
        <v>6.5326600327348106E-2</v>
      </c>
      <c r="AS11" s="14">
        <v>5.0981908576378701E-2</v>
      </c>
      <c r="AT11" s="14">
        <v>5.7373069775926898E-2</v>
      </c>
      <c r="AU11" s="14">
        <v>6.9253079520447194E-2</v>
      </c>
      <c r="AV11" s="14">
        <v>7.9086984895493595E-2</v>
      </c>
      <c r="AW11" s="14">
        <v>5.5360192258044602E-2</v>
      </c>
      <c r="AX11" s="14">
        <v>5.2012687854945797E-2</v>
      </c>
      <c r="AY11" s="14">
        <v>7.4426239179625098E-2</v>
      </c>
      <c r="AZ11" s="14">
        <v>5.3201258924334201E-2</v>
      </c>
      <c r="BA11" s="14">
        <v>3.0747171829043001E-2</v>
      </c>
      <c r="BB11" s="14"/>
      <c r="BC11" s="14">
        <v>7.4001827343262994E-2</v>
      </c>
      <c r="BD11" s="14">
        <v>6.7259275446972605E-2</v>
      </c>
      <c r="BE11" s="14"/>
      <c r="BF11" s="14">
        <v>4.4651177531905499E-2</v>
      </c>
      <c r="BG11" s="14">
        <v>5.19541740275156E-2</v>
      </c>
      <c r="BH11" s="14">
        <v>9.0828598389036494E-2</v>
      </c>
      <c r="BI11" s="14">
        <v>0.124290478065952</v>
      </c>
      <c r="BJ11" s="14"/>
      <c r="BK11" s="14">
        <v>4.5398114698143401E-2</v>
      </c>
      <c r="BL11" s="14">
        <v>5.9772487145317903E-2</v>
      </c>
      <c r="BM11" s="14">
        <v>7.2826954210299097E-2</v>
      </c>
      <c r="BN11" s="14">
        <v>9.7499034602142695E-2</v>
      </c>
      <c r="BO11" s="14"/>
      <c r="BP11" s="14">
        <v>7.0158020228491394E-2</v>
      </c>
      <c r="BQ11" s="14">
        <v>4.9483293000222799E-2</v>
      </c>
      <c r="BR11" s="14">
        <v>3.58041465231888E-2</v>
      </c>
      <c r="BS11" s="14">
        <v>1.9923027162872899E-2</v>
      </c>
      <c r="BT11" s="14">
        <v>0.13998489739370601</v>
      </c>
    </row>
    <row r="12" spans="2:72" x14ac:dyDescent="0.35">
      <c r="B12" s="15" t="s">
        <v>217</v>
      </c>
      <c r="C12" s="14">
        <v>2.5187526291018399E-2</v>
      </c>
      <c r="D12" s="14">
        <v>2.6816828797494498E-2</v>
      </c>
      <c r="E12" s="14">
        <v>2.3709860562175E-2</v>
      </c>
      <c r="F12" s="14"/>
      <c r="G12" s="14">
        <v>6.2173075272071603E-2</v>
      </c>
      <c r="H12" s="14">
        <v>1.8445041801206902E-2</v>
      </c>
      <c r="I12" s="14">
        <v>2.2774946352838801E-2</v>
      </c>
      <c r="J12" s="14">
        <v>2.1423119813649201E-2</v>
      </c>
      <c r="K12" s="14">
        <v>1.6426570433968401E-2</v>
      </c>
      <c r="L12" s="14">
        <v>1.7066830226021699E-2</v>
      </c>
      <c r="M12" s="14"/>
      <c r="N12" s="14">
        <v>1.0115162631749599E-2</v>
      </c>
      <c r="O12" s="14">
        <v>2.27867624511052E-2</v>
      </c>
      <c r="P12" s="14">
        <v>2.88596798331907E-2</v>
      </c>
      <c r="Q12" s="14">
        <v>4.1130297750558202E-2</v>
      </c>
      <c r="R12" s="14"/>
      <c r="S12" s="14">
        <v>3.04209075054672E-2</v>
      </c>
      <c r="T12" s="14">
        <v>2.4161444621584E-2</v>
      </c>
      <c r="U12" s="14">
        <v>3.5352871407069997E-2</v>
      </c>
      <c r="V12" s="14">
        <v>1.8565019209208101E-2</v>
      </c>
      <c r="W12" s="14">
        <v>2.95690399594234E-2</v>
      </c>
      <c r="X12" s="14">
        <v>2.9344351099625299E-2</v>
      </c>
      <c r="Y12" s="14">
        <v>2.56418998173015E-2</v>
      </c>
      <c r="Z12" s="14">
        <v>1.8333502939516098E-2</v>
      </c>
      <c r="AA12" s="14">
        <v>1.7724495427068301E-2</v>
      </c>
      <c r="AB12" s="14">
        <v>1.8884420008538599E-2</v>
      </c>
      <c r="AC12" s="14">
        <v>2.73473868421873E-2</v>
      </c>
      <c r="AD12" s="14">
        <v>2.5873870573930698E-2</v>
      </c>
      <c r="AE12" s="14"/>
      <c r="AF12" s="14">
        <v>3.5107712392462298E-2</v>
      </c>
      <c r="AG12" s="14">
        <v>2.6995645467571001E-2</v>
      </c>
      <c r="AH12" s="14">
        <v>1.25260574040358E-2</v>
      </c>
      <c r="AI12" s="14">
        <v>1.31567267054919E-2</v>
      </c>
      <c r="AJ12" s="14">
        <v>3.3352357906321697E-2</v>
      </c>
      <c r="AK12" s="14"/>
      <c r="AL12" s="14">
        <v>0.110930813435132</v>
      </c>
      <c r="AM12" s="14">
        <v>5.05463855378952E-2</v>
      </c>
      <c r="AN12" s="14">
        <v>3.39432882386674E-2</v>
      </c>
      <c r="AO12" s="14">
        <v>2.9964568298492599E-2</v>
      </c>
      <c r="AP12" s="14">
        <v>2.41412971605377E-2</v>
      </c>
      <c r="AQ12" s="14">
        <v>2.7508076293016E-2</v>
      </c>
      <c r="AR12" s="14">
        <v>3.0103578804013899E-2</v>
      </c>
      <c r="AS12" s="14">
        <v>3.7516229311081499E-2</v>
      </c>
      <c r="AT12" s="14">
        <v>1.8358985418425199E-2</v>
      </c>
      <c r="AU12" s="14">
        <v>8.7016321498924708E-3</v>
      </c>
      <c r="AV12" s="14">
        <v>1.45621914387892E-2</v>
      </c>
      <c r="AW12" s="14">
        <v>1.6748795811173101E-2</v>
      </c>
      <c r="AX12" s="14">
        <v>1.57349118121652E-2</v>
      </c>
      <c r="AY12" s="14">
        <v>1.0696451507478199E-2</v>
      </c>
      <c r="AZ12" s="14">
        <v>1.4789580530245899E-2</v>
      </c>
      <c r="BA12" s="14">
        <v>1.00873335991649E-2</v>
      </c>
      <c r="BB12" s="14"/>
      <c r="BC12" s="14">
        <v>2.4245025833220999E-2</v>
      </c>
      <c r="BD12" s="14">
        <v>2.5600567009086299E-2</v>
      </c>
      <c r="BE12" s="14"/>
      <c r="BF12" s="14">
        <v>1.0424412247421799E-2</v>
      </c>
      <c r="BG12" s="14">
        <v>1.82560189898744E-2</v>
      </c>
      <c r="BH12" s="14">
        <v>3.9745396941776499E-2</v>
      </c>
      <c r="BI12" s="14">
        <v>4.5931231502675203E-2</v>
      </c>
      <c r="BJ12" s="14"/>
      <c r="BK12" s="14">
        <v>1.1303838208903801E-2</v>
      </c>
      <c r="BL12" s="14">
        <v>1.8893092577946601E-2</v>
      </c>
      <c r="BM12" s="14">
        <v>3.0826887349918501E-2</v>
      </c>
      <c r="BN12" s="14">
        <v>3.6319853234021697E-2</v>
      </c>
      <c r="BO12" s="14"/>
      <c r="BP12" s="14">
        <v>2.3856699659703301E-2</v>
      </c>
      <c r="BQ12" s="14">
        <v>2.0092054104457701E-2</v>
      </c>
      <c r="BR12" s="14">
        <v>1.08561025466759E-2</v>
      </c>
      <c r="BS12" s="14">
        <v>6.1776379222859097E-3</v>
      </c>
      <c r="BT12" s="14">
        <v>5.2822965255238399E-2</v>
      </c>
    </row>
    <row r="13" spans="2:72" x14ac:dyDescent="0.35">
      <c r="B13" s="15" t="s">
        <v>205</v>
      </c>
      <c r="C13" s="20">
        <v>2.0948025347902501E-2</v>
      </c>
      <c r="D13" s="20">
        <v>2.2248746407151399E-2</v>
      </c>
      <c r="E13" s="20">
        <v>1.9772092824565199E-2</v>
      </c>
      <c r="F13" s="20"/>
      <c r="G13" s="20">
        <v>2.9869050100494499E-2</v>
      </c>
      <c r="H13" s="20">
        <v>1.9458910413139401E-2</v>
      </c>
      <c r="I13" s="20">
        <v>2.55449931534509E-2</v>
      </c>
      <c r="J13" s="20">
        <v>2.1927813272336599E-2</v>
      </c>
      <c r="K13" s="20">
        <v>1.8195692553733E-2</v>
      </c>
      <c r="L13" s="20">
        <v>1.35559978773924E-2</v>
      </c>
      <c r="M13" s="20"/>
      <c r="N13" s="20">
        <v>1.15661387745296E-2</v>
      </c>
      <c r="O13" s="20">
        <v>2.0376676386894499E-2</v>
      </c>
      <c r="P13" s="20">
        <v>1.7582902746592601E-2</v>
      </c>
      <c r="Q13" s="20">
        <v>3.44221648915859E-2</v>
      </c>
      <c r="R13" s="20"/>
      <c r="S13" s="20">
        <v>2.3594492394102599E-2</v>
      </c>
      <c r="T13" s="20">
        <v>1.68736549342661E-2</v>
      </c>
      <c r="U13" s="20">
        <v>2.6463237309379599E-2</v>
      </c>
      <c r="V13" s="20">
        <v>1.7474349597036601E-2</v>
      </c>
      <c r="W13" s="20">
        <v>2.2428183941083701E-2</v>
      </c>
      <c r="X13" s="20">
        <v>2.4890806551255099E-2</v>
      </c>
      <c r="Y13" s="20">
        <v>2.4837079969816999E-2</v>
      </c>
      <c r="Z13" s="20">
        <v>1.81103753268817E-2</v>
      </c>
      <c r="AA13" s="20">
        <v>1.73435564789573E-2</v>
      </c>
      <c r="AB13" s="20">
        <v>1.8817551276100599E-2</v>
      </c>
      <c r="AC13" s="20">
        <v>1.7737808302008301E-2</v>
      </c>
      <c r="AD13" s="20">
        <v>2.50584624749986E-2</v>
      </c>
      <c r="AE13" s="20"/>
      <c r="AF13" s="20">
        <v>3.1847941800088597E-2</v>
      </c>
      <c r="AG13" s="20">
        <v>1.75980965908322E-2</v>
      </c>
      <c r="AH13" s="20">
        <v>1.7379715135786799E-2</v>
      </c>
      <c r="AI13" s="20">
        <v>1.10787387722931E-2</v>
      </c>
      <c r="AJ13" s="20">
        <v>0</v>
      </c>
      <c r="AK13" s="20"/>
      <c r="AL13" s="20">
        <v>0.12700179856607</v>
      </c>
      <c r="AM13" s="20">
        <v>4.2953322384021997E-2</v>
      </c>
      <c r="AN13" s="20">
        <v>2.1819962828661499E-2</v>
      </c>
      <c r="AO13" s="20">
        <v>2.9411672797515401E-2</v>
      </c>
      <c r="AP13" s="20">
        <v>2.3105123775035399E-2</v>
      </c>
      <c r="AQ13" s="20">
        <v>2.129375970966E-2</v>
      </c>
      <c r="AR13" s="20">
        <v>1.2537443245801101E-2</v>
      </c>
      <c r="AS13" s="20">
        <v>1.43807225983825E-2</v>
      </c>
      <c r="AT13" s="20">
        <v>1.5600190918884401E-2</v>
      </c>
      <c r="AU13" s="20">
        <v>8.7730099776555399E-3</v>
      </c>
      <c r="AV13" s="20">
        <v>2.6235592685432199E-2</v>
      </c>
      <c r="AW13" s="20">
        <v>1.08899732415399E-2</v>
      </c>
      <c r="AX13" s="20">
        <v>3.05965973203039E-3</v>
      </c>
      <c r="AY13" s="20">
        <v>4.6289602647309504E-3</v>
      </c>
      <c r="AZ13" s="20">
        <v>1.0858268188966701E-2</v>
      </c>
      <c r="BA13" s="20">
        <v>1.2868061980013E-2</v>
      </c>
      <c r="BB13" s="20"/>
      <c r="BC13" s="20">
        <v>1.28268838583003E-2</v>
      </c>
      <c r="BD13" s="20">
        <v>2.45070285129886E-2</v>
      </c>
      <c r="BE13" s="20"/>
      <c r="BF13" s="20">
        <v>6.8839291601110004E-3</v>
      </c>
      <c r="BG13" s="20">
        <v>1.2012728536331899E-2</v>
      </c>
      <c r="BH13" s="20">
        <v>2.9718247527323299E-2</v>
      </c>
      <c r="BI13" s="20">
        <v>5.6735565075675502E-2</v>
      </c>
      <c r="BJ13" s="20"/>
      <c r="BK13" s="20">
        <v>1.0505449460555E-2</v>
      </c>
      <c r="BL13" s="20">
        <v>1.36666459480846E-2</v>
      </c>
      <c r="BM13" s="20">
        <v>1.5014091793626999E-2</v>
      </c>
      <c r="BN13" s="20">
        <v>4.8125337763746501E-2</v>
      </c>
      <c r="BO13" s="20"/>
      <c r="BP13" s="20">
        <v>1.5666336724957802E-2</v>
      </c>
      <c r="BQ13" s="20">
        <v>2.1715573030637401E-2</v>
      </c>
      <c r="BR13" s="20">
        <v>1.09175452941457E-2</v>
      </c>
      <c r="BS13" s="20">
        <v>3.41525735647389E-3</v>
      </c>
      <c r="BT13" s="20">
        <v>4.5374147990358001E-2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BT18"/>
  <sheetViews>
    <sheetView showGridLines="0" workbookViewId="0">
      <pane xSplit="2" topLeftCell="C1" activePane="topRight" state="frozen"/>
      <selection pane="topRight" activeCell="C9" sqref="C9:C10"/>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223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0.25280288785164701</v>
      </c>
      <c r="D9" s="14">
        <v>0.30045891512953898</v>
      </c>
      <c r="E9" s="14">
        <v>0.20694553078439701</v>
      </c>
      <c r="F9" s="14"/>
      <c r="G9" s="14">
        <v>0.25436491854294202</v>
      </c>
      <c r="H9" s="14">
        <v>0.35381672519051799</v>
      </c>
      <c r="I9" s="14">
        <v>0.265912442324506</v>
      </c>
      <c r="J9" s="14">
        <v>0.22358273895984901</v>
      </c>
      <c r="K9" s="14">
        <v>0.1951977326471</v>
      </c>
      <c r="L9" s="14">
        <v>0.221259803895165</v>
      </c>
      <c r="M9" s="14"/>
      <c r="N9" s="14">
        <v>0.36532411822977201</v>
      </c>
      <c r="O9" s="14">
        <v>0.22445295946928601</v>
      </c>
      <c r="P9" s="14">
        <v>0.23542480548695</v>
      </c>
      <c r="Q9" s="14">
        <v>0.17694366423928701</v>
      </c>
      <c r="R9" s="14"/>
      <c r="S9" s="14">
        <v>0.360023066280454</v>
      </c>
      <c r="T9" s="14">
        <v>0.23393896353353599</v>
      </c>
      <c r="U9" s="14">
        <v>0.240837761819332</v>
      </c>
      <c r="V9" s="14">
        <v>0.23902242515129099</v>
      </c>
      <c r="W9" s="14">
        <v>0.21783067504762399</v>
      </c>
      <c r="X9" s="14">
        <v>0.23174545348036699</v>
      </c>
      <c r="Y9" s="14">
        <v>0.22781699514335199</v>
      </c>
      <c r="Z9" s="14">
        <v>0.24366537269139499</v>
      </c>
      <c r="AA9" s="14">
        <v>0.24684629102724501</v>
      </c>
      <c r="AB9" s="14">
        <v>0.23235063996271099</v>
      </c>
      <c r="AC9" s="14">
        <v>0.22437719814412599</v>
      </c>
      <c r="AD9" s="14">
        <v>0.261622026840855</v>
      </c>
      <c r="AE9" s="14"/>
      <c r="AF9" s="14">
        <v>0.174422531606929</v>
      </c>
      <c r="AG9" s="14">
        <v>0.18661030218503899</v>
      </c>
      <c r="AH9" s="14">
        <v>0.29940423627191098</v>
      </c>
      <c r="AI9" s="14">
        <v>0.39675143807909502</v>
      </c>
      <c r="AJ9" s="14">
        <v>0.55861481625661802</v>
      </c>
      <c r="AK9" s="14"/>
      <c r="AL9" s="14">
        <v>8.8631443596737094E-2</v>
      </c>
      <c r="AM9" s="14">
        <v>0.16409040422403301</v>
      </c>
      <c r="AN9" s="14">
        <v>0.145529575716353</v>
      </c>
      <c r="AO9" s="14">
        <v>0.17890182551801101</v>
      </c>
      <c r="AP9" s="14">
        <v>0.195656317310032</v>
      </c>
      <c r="AQ9" s="14">
        <v>0.222736741081979</v>
      </c>
      <c r="AR9" s="14">
        <v>0.24613233368491699</v>
      </c>
      <c r="AS9" s="14">
        <v>0.25614084964953798</v>
      </c>
      <c r="AT9" s="14">
        <v>0.25005072249544702</v>
      </c>
      <c r="AU9" s="14">
        <v>0.29473445821149902</v>
      </c>
      <c r="AV9" s="14">
        <v>0.27927120765109398</v>
      </c>
      <c r="AW9" s="14">
        <v>0.292499899546937</v>
      </c>
      <c r="AX9" s="14">
        <v>0.28856305027496298</v>
      </c>
      <c r="AY9" s="14">
        <v>0.38013156583588098</v>
      </c>
      <c r="AZ9" s="14">
        <v>0.37349076243604201</v>
      </c>
      <c r="BA9" s="14">
        <v>0.51020787768518805</v>
      </c>
      <c r="BB9" s="14"/>
      <c r="BC9" s="14">
        <v>0.36192881242708402</v>
      </c>
      <c r="BD9" s="14">
        <v>0.204979621694521</v>
      </c>
      <c r="BE9" s="14"/>
      <c r="BF9" s="14">
        <v>0.31971443183787501</v>
      </c>
      <c r="BG9" s="14">
        <v>0.24513245646748</v>
      </c>
      <c r="BH9" s="14">
        <v>0.23728283977049999</v>
      </c>
      <c r="BI9" s="14">
        <v>0.159227177762615</v>
      </c>
      <c r="BJ9" s="14"/>
      <c r="BK9" s="14">
        <v>0.34343271360649402</v>
      </c>
      <c r="BL9" s="14">
        <v>0.29382609716347402</v>
      </c>
      <c r="BM9" s="14">
        <v>0.2366194410718</v>
      </c>
      <c r="BN9" s="14">
        <v>0.14650157952751799</v>
      </c>
      <c r="BO9" s="14"/>
      <c r="BP9" s="14">
        <v>0.27130844204230398</v>
      </c>
      <c r="BQ9" s="14">
        <v>0.15956336438622501</v>
      </c>
      <c r="BR9" s="14">
        <v>0.160999838234505</v>
      </c>
      <c r="BS9" s="14">
        <v>0.54782788459156495</v>
      </c>
      <c r="BT9" s="14">
        <v>5.2866950420100998E-2</v>
      </c>
    </row>
    <row r="10" spans="2:72" x14ac:dyDescent="0.35">
      <c r="B10" s="15" t="s">
        <v>215</v>
      </c>
      <c r="C10" s="14">
        <v>0.57126305024859003</v>
      </c>
      <c r="D10" s="14">
        <v>0.55955811028178704</v>
      </c>
      <c r="E10" s="14">
        <v>0.58249646676808897</v>
      </c>
      <c r="F10" s="14"/>
      <c r="G10" s="14">
        <v>0.50951041046559398</v>
      </c>
      <c r="H10" s="14">
        <v>0.49524088131044802</v>
      </c>
      <c r="I10" s="14">
        <v>0.54347803252528004</v>
      </c>
      <c r="J10" s="14">
        <v>0.57854124800609197</v>
      </c>
      <c r="K10" s="14">
        <v>0.63564843041982599</v>
      </c>
      <c r="L10" s="14">
        <v>0.64756135250355695</v>
      </c>
      <c r="M10" s="14"/>
      <c r="N10" s="14">
        <v>0.536915086779435</v>
      </c>
      <c r="O10" s="14">
        <v>0.60779834281263001</v>
      </c>
      <c r="P10" s="14">
        <v>0.59326872025387001</v>
      </c>
      <c r="Q10" s="14">
        <v>0.54934098587042102</v>
      </c>
      <c r="R10" s="14"/>
      <c r="S10" s="14">
        <v>0.484807446051921</v>
      </c>
      <c r="T10" s="14">
        <v>0.59016291810390198</v>
      </c>
      <c r="U10" s="14">
        <v>0.55685640911510903</v>
      </c>
      <c r="V10" s="14">
        <v>0.59796205169983696</v>
      </c>
      <c r="W10" s="14">
        <v>0.58074591824107602</v>
      </c>
      <c r="X10" s="14">
        <v>0.57709332785887302</v>
      </c>
      <c r="Y10" s="14">
        <v>0.58667328882376102</v>
      </c>
      <c r="Z10" s="14">
        <v>0.60410052155305805</v>
      </c>
      <c r="AA10" s="14">
        <v>0.58592540876904098</v>
      </c>
      <c r="AB10" s="14">
        <v>0.60535766600287699</v>
      </c>
      <c r="AC10" s="14">
        <v>0.57785246171003501</v>
      </c>
      <c r="AD10" s="14">
        <v>0.55956807501996297</v>
      </c>
      <c r="AE10" s="14"/>
      <c r="AF10" s="14">
        <v>0.579856460356453</v>
      </c>
      <c r="AG10" s="14">
        <v>0.62305390867879396</v>
      </c>
      <c r="AH10" s="14">
        <v>0.56718516807855801</v>
      </c>
      <c r="AI10" s="14">
        <v>0.49240180236909697</v>
      </c>
      <c r="AJ10" s="14">
        <v>0.36042577779285101</v>
      </c>
      <c r="AK10" s="14"/>
      <c r="AL10" s="14">
        <v>0.37508766565156099</v>
      </c>
      <c r="AM10" s="14">
        <v>0.52930283650059395</v>
      </c>
      <c r="AN10" s="14">
        <v>0.58922299078651197</v>
      </c>
      <c r="AO10" s="14">
        <v>0.59184903861082905</v>
      </c>
      <c r="AP10" s="14">
        <v>0.59414157358695796</v>
      </c>
      <c r="AQ10" s="14">
        <v>0.56888069797127605</v>
      </c>
      <c r="AR10" s="14">
        <v>0.58986940744495497</v>
      </c>
      <c r="AS10" s="14">
        <v>0.58954475283832497</v>
      </c>
      <c r="AT10" s="14">
        <v>0.60387232669367197</v>
      </c>
      <c r="AU10" s="14">
        <v>0.55749277282357901</v>
      </c>
      <c r="AV10" s="14">
        <v>0.58295539553750697</v>
      </c>
      <c r="AW10" s="14">
        <v>0.58721991799720796</v>
      </c>
      <c r="AX10" s="14">
        <v>0.59960710552584895</v>
      </c>
      <c r="AY10" s="14">
        <v>0.53953387910471495</v>
      </c>
      <c r="AZ10" s="14">
        <v>0.52701733451238297</v>
      </c>
      <c r="BA10" s="14">
        <v>0.44116720020775402</v>
      </c>
      <c r="BB10" s="14"/>
      <c r="BC10" s="14">
        <v>0.49407426946204203</v>
      </c>
      <c r="BD10" s="14">
        <v>0.60509020564049998</v>
      </c>
      <c r="BE10" s="14"/>
      <c r="BF10" s="14">
        <v>0.600247526817977</v>
      </c>
      <c r="BG10" s="14">
        <v>0.60542346792977797</v>
      </c>
      <c r="BH10" s="14">
        <v>0.53521188758725902</v>
      </c>
      <c r="BI10" s="14">
        <v>0.49269161258334099</v>
      </c>
      <c r="BJ10" s="14"/>
      <c r="BK10" s="14">
        <v>0.59157086165809503</v>
      </c>
      <c r="BL10" s="14">
        <v>0.59989316142501203</v>
      </c>
      <c r="BM10" s="14">
        <v>0.586556447226106</v>
      </c>
      <c r="BN10" s="14">
        <v>0.49985602963492198</v>
      </c>
      <c r="BO10" s="14"/>
      <c r="BP10" s="14">
        <v>0.60296133916243799</v>
      </c>
      <c r="BQ10" s="14">
        <v>0.74575936870676796</v>
      </c>
      <c r="BR10" s="14">
        <v>0.76621715331567397</v>
      </c>
      <c r="BS10" s="14">
        <v>0.438771197154325</v>
      </c>
      <c r="BT10" s="14">
        <v>0.48548070936127002</v>
      </c>
    </row>
    <row r="11" spans="2:72" x14ac:dyDescent="0.35">
      <c r="B11" s="15" t="s">
        <v>216</v>
      </c>
      <c r="C11" s="14">
        <v>0.12596242370477501</v>
      </c>
      <c r="D11" s="14">
        <v>9.8521733721690097E-2</v>
      </c>
      <c r="E11" s="14">
        <v>0.152543821771945</v>
      </c>
      <c r="F11" s="14"/>
      <c r="G11" s="14">
        <v>0.17209328813574901</v>
      </c>
      <c r="H11" s="14">
        <v>0.104801596964975</v>
      </c>
      <c r="I11" s="14">
        <v>0.136452707235521</v>
      </c>
      <c r="J11" s="14">
        <v>0.14074090370224501</v>
      </c>
      <c r="K11" s="14">
        <v>0.12036754881506</v>
      </c>
      <c r="L11" s="14">
        <v>9.5831770112879897E-2</v>
      </c>
      <c r="M11" s="14"/>
      <c r="N11" s="14">
        <v>7.2533254679030199E-2</v>
      </c>
      <c r="O11" s="14">
        <v>0.12015285886180201</v>
      </c>
      <c r="P11" s="14">
        <v>0.12536514038927099</v>
      </c>
      <c r="Q11" s="14">
        <v>0.1911703843649</v>
      </c>
      <c r="R11" s="14"/>
      <c r="S11" s="14">
        <v>9.9491694108576306E-2</v>
      </c>
      <c r="T11" s="14">
        <v>0.13282308704677401</v>
      </c>
      <c r="U11" s="14">
        <v>0.138954688597793</v>
      </c>
      <c r="V11" s="14">
        <v>0.12179436005104</v>
      </c>
      <c r="W11" s="14">
        <v>0.14533768444173401</v>
      </c>
      <c r="X11" s="14">
        <v>0.139788353988439</v>
      </c>
      <c r="Y11" s="14">
        <v>0.12377507572801399</v>
      </c>
      <c r="Z11" s="14">
        <v>0.123931948121848</v>
      </c>
      <c r="AA11" s="14">
        <v>0.118624031326552</v>
      </c>
      <c r="AB11" s="14">
        <v>0.11605250166947501</v>
      </c>
      <c r="AC11" s="14">
        <v>0.14700881218140099</v>
      </c>
      <c r="AD11" s="14">
        <v>0.14108954297020501</v>
      </c>
      <c r="AE11" s="14"/>
      <c r="AF11" s="14">
        <v>0.16902651328726401</v>
      </c>
      <c r="AG11" s="14">
        <v>0.14063938110725399</v>
      </c>
      <c r="AH11" s="14">
        <v>9.6097728788010095E-2</v>
      </c>
      <c r="AI11" s="14">
        <v>8.4559026116366398E-2</v>
      </c>
      <c r="AJ11" s="14">
        <v>7.4723930330053701E-2</v>
      </c>
      <c r="AK11" s="14"/>
      <c r="AL11" s="14">
        <v>0.28777375701962599</v>
      </c>
      <c r="AM11" s="14">
        <v>0.20841386827285499</v>
      </c>
      <c r="AN11" s="14">
        <v>0.194680254492686</v>
      </c>
      <c r="AO11" s="14">
        <v>0.15414673273141499</v>
      </c>
      <c r="AP11" s="14">
        <v>0.154173015281587</v>
      </c>
      <c r="AQ11" s="14">
        <v>0.14559168141176601</v>
      </c>
      <c r="AR11" s="14">
        <v>0.118571301494417</v>
      </c>
      <c r="AS11" s="14">
        <v>0.110448995400613</v>
      </c>
      <c r="AT11" s="14">
        <v>0.116607275752086</v>
      </c>
      <c r="AU11" s="14">
        <v>0.115573739181248</v>
      </c>
      <c r="AV11" s="14">
        <v>0.106709797243595</v>
      </c>
      <c r="AW11" s="14">
        <v>9.4370445834831507E-2</v>
      </c>
      <c r="AX11" s="14">
        <v>8.9632831499419197E-2</v>
      </c>
      <c r="AY11" s="14">
        <v>6.4467113737602999E-2</v>
      </c>
      <c r="AZ11" s="14">
        <v>8.0479664303442805E-2</v>
      </c>
      <c r="BA11" s="14">
        <v>2.73398905412599E-2</v>
      </c>
      <c r="BB11" s="14"/>
      <c r="BC11" s="14">
        <v>0.102742378023418</v>
      </c>
      <c r="BD11" s="14">
        <v>0.136138359708254</v>
      </c>
      <c r="BE11" s="14"/>
      <c r="BF11" s="14">
        <v>6.4999118389027499E-2</v>
      </c>
      <c r="BG11" s="14">
        <v>0.107209434737006</v>
      </c>
      <c r="BH11" s="14">
        <v>0.16740786831372101</v>
      </c>
      <c r="BI11" s="14">
        <v>0.223206399368305</v>
      </c>
      <c r="BJ11" s="14"/>
      <c r="BK11" s="14">
        <v>4.9983180328962602E-2</v>
      </c>
      <c r="BL11" s="14">
        <v>7.9895549972276506E-2</v>
      </c>
      <c r="BM11" s="14">
        <v>0.13461119547532299</v>
      </c>
      <c r="BN11" s="14">
        <v>0.23313738903468001</v>
      </c>
      <c r="BO11" s="14"/>
      <c r="BP11" s="14">
        <v>9.9663384143999695E-2</v>
      </c>
      <c r="BQ11" s="14">
        <v>5.9114727838952698E-2</v>
      </c>
      <c r="BR11" s="14">
        <v>5.6607728586170802E-2</v>
      </c>
      <c r="BS11" s="14">
        <v>9.9603180926297399E-3</v>
      </c>
      <c r="BT11" s="14">
        <v>0.32538576897308003</v>
      </c>
    </row>
    <row r="12" spans="2:72" x14ac:dyDescent="0.35">
      <c r="B12" s="15" t="s">
        <v>217</v>
      </c>
      <c r="C12" s="14">
        <v>2.4894946941709802E-2</v>
      </c>
      <c r="D12" s="14">
        <v>2.0065279761693498E-2</v>
      </c>
      <c r="E12" s="14">
        <v>2.9474501449496499E-2</v>
      </c>
      <c r="F12" s="14"/>
      <c r="G12" s="14">
        <v>4.0965821840244401E-2</v>
      </c>
      <c r="H12" s="14">
        <v>2.6483296397310299E-2</v>
      </c>
      <c r="I12" s="14">
        <v>2.4469081047274001E-2</v>
      </c>
      <c r="J12" s="14">
        <v>2.8125089387805498E-2</v>
      </c>
      <c r="K12" s="14">
        <v>1.8571814465706299E-2</v>
      </c>
      <c r="L12" s="14">
        <v>1.4922741120725801E-2</v>
      </c>
      <c r="M12" s="14"/>
      <c r="N12" s="14">
        <v>8.7246871384554798E-3</v>
      </c>
      <c r="O12" s="14">
        <v>2.23283436184432E-2</v>
      </c>
      <c r="P12" s="14">
        <v>2.5182350393974502E-2</v>
      </c>
      <c r="Q12" s="14">
        <v>4.4757342992074699E-2</v>
      </c>
      <c r="R12" s="14"/>
      <c r="S12" s="14">
        <v>2.73655172080709E-2</v>
      </c>
      <c r="T12" s="14">
        <v>2.4850104225041299E-2</v>
      </c>
      <c r="U12" s="14">
        <v>2.9263019865041401E-2</v>
      </c>
      <c r="V12" s="14">
        <v>2.4140698862775398E-2</v>
      </c>
      <c r="W12" s="14">
        <v>3.0209074026784001E-2</v>
      </c>
      <c r="X12" s="14">
        <v>2.39646642696013E-2</v>
      </c>
      <c r="Y12" s="14">
        <v>2.45555340238627E-2</v>
      </c>
      <c r="Z12" s="14">
        <v>1.32189335220725E-2</v>
      </c>
      <c r="AA12" s="14">
        <v>2.3487162946563198E-2</v>
      </c>
      <c r="AB12" s="14">
        <v>2.4478088079567101E-2</v>
      </c>
      <c r="AC12" s="14">
        <v>2.52444841114286E-2</v>
      </c>
      <c r="AD12" s="14">
        <v>1.68587731653334E-2</v>
      </c>
      <c r="AE12" s="14"/>
      <c r="AF12" s="14">
        <v>4.0195681628977999E-2</v>
      </c>
      <c r="AG12" s="14">
        <v>2.0679722860463601E-2</v>
      </c>
      <c r="AH12" s="14">
        <v>1.84449750015581E-2</v>
      </c>
      <c r="AI12" s="14">
        <v>1.6227753177129E-2</v>
      </c>
      <c r="AJ12" s="14">
        <v>0</v>
      </c>
      <c r="AK12" s="14"/>
      <c r="AL12" s="14">
        <v>0.12658009398047901</v>
      </c>
      <c r="AM12" s="14">
        <v>4.7905842533093698E-2</v>
      </c>
      <c r="AN12" s="14">
        <v>4.1508964213900199E-2</v>
      </c>
      <c r="AO12" s="14">
        <v>4.5513822099477401E-2</v>
      </c>
      <c r="AP12" s="14">
        <v>3.0409311958091399E-2</v>
      </c>
      <c r="AQ12" s="14">
        <v>2.9768764841907401E-2</v>
      </c>
      <c r="AR12" s="14">
        <v>2.4171502762536601E-2</v>
      </c>
      <c r="AS12" s="14">
        <v>2.1271135849097199E-2</v>
      </c>
      <c r="AT12" s="14">
        <v>1.75181042687233E-2</v>
      </c>
      <c r="AU12" s="14">
        <v>1.4031644551661299E-2</v>
      </c>
      <c r="AV12" s="14">
        <v>1.15584163684785E-2</v>
      </c>
      <c r="AW12" s="14">
        <v>1.0932445313557901E-2</v>
      </c>
      <c r="AX12" s="14">
        <v>1.6591704115164699E-2</v>
      </c>
      <c r="AY12" s="14">
        <v>1.58674413218007E-2</v>
      </c>
      <c r="AZ12" s="14">
        <v>1.41030057667561E-2</v>
      </c>
      <c r="BA12" s="14">
        <v>2.0704979162042298E-3</v>
      </c>
      <c r="BB12" s="14"/>
      <c r="BC12" s="14">
        <v>2.4729692857399801E-2</v>
      </c>
      <c r="BD12" s="14">
        <v>2.4967367771941099E-2</v>
      </c>
      <c r="BE12" s="14"/>
      <c r="BF12" s="14">
        <v>6.2762412833837298E-3</v>
      </c>
      <c r="BG12" s="14">
        <v>2.2165309780632501E-2</v>
      </c>
      <c r="BH12" s="14">
        <v>3.3909665527654398E-2</v>
      </c>
      <c r="BI12" s="14">
        <v>5.4112303931937403E-2</v>
      </c>
      <c r="BJ12" s="14"/>
      <c r="BK12" s="14">
        <v>4.3416122364473902E-3</v>
      </c>
      <c r="BL12" s="14">
        <v>1.09611812696109E-2</v>
      </c>
      <c r="BM12" s="14">
        <v>2.34534248934903E-2</v>
      </c>
      <c r="BN12" s="14">
        <v>6.1325898229418002E-2</v>
      </c>
      <c r="BO12" s="14"/>
      <c r="BP12" s="14">
        <v>1.29615823932356E-2</v>
      </c>
      <c r="BQ12" s="14">
        <v>1.2636454049050699E-2</v>
      </c>
      <c r="BR12" s="14">
        <v>2.3596748967999901E-3</v>
      </c>
      <c r="BS12" s="14">
        <v>4.6293341716758499E-4</v>
      </c>
      <c r="BT12" s="14">
        <v>7.4398578771443694E-2</v>
      </c>
    </row>
    <row r="13" spans="2:72" x14ac:dyDescent="0.35">
      <c r="B13" s="15" t="s">
        <v>205</v>
      </c>
      <c r="C13" s="20">
        <v>2.5076691253278199E-2</v>
      </c>
      <c r="D13" s="20">
        <v>2.1395961105291201E-2</v>
      </c>
      <c r="E13" s="20">
        <v>2.8539679226072302E-2</v>
      </c>
      <c r="F13" s="20"/>
      <c r="G13" s="20">
        <v>2.3065561015471001E-2</v>
      </c>
      <c r="H13" s="20">
        <v>1.9657500136749401E-2</v>
      </c>
      <c r="I13" s="20">
        <v>2.9687736867418199E-2</v>
      </c>
      <c r="J13" s="20">
        <v>2.9010019944009001E-2</v>
      </c>
      <c r="K13" s="20">
        <v>3.02144736523078E-2</v>
      </c>
      <c r="L13" s="20">
        <v>2.04243323676731E-2</v>
      </c>
      <c r="M13" s="20"/>
      <c r="N13" s="20">
        <v>1.65028531733078E-2</v>
      </c>
      <c r="O13" s="20">
        <v>2.52674952378391E-2</v>
      </c>
      <c r="P13" s="20">
        <v>2.0758983475934498E-2</v>
      </c>
      <c r="Q13" s="20">
        <v>3.77876225333168E-2</v>
      </c>
      <c r="R13" s="20"/>
      <c r="S13" s="20">
        <v>2.8312276350976801E-2</v>
      </c>
      <c r="T13" s="20">
        <v>1.82249270907466E-2</v>
      </c>
      <c r="U13" s="20">
        <v>3.4088120602725001E-2</v>
      </c>
      <c r="V13" s="20">
        <v>1.70804642350567E-2</v>
      </c>
      <c r="W13" s="20">
        <v>2.5876648242782001E-2</v>
      </c>
      <c r="X13" s="20">
        <v>2.74082004027194E-2</v>
      </c>
      <c r="Y13" s="20">
        <v>3.7179106281010198E-2</v>
      </c>
      <c r="Z13" s="20">
        <v>1.50832241116266E-2</v>
      </c>
      <c r="AA13" s="20">
        <v>2.5117105930599001E-2</v>
      </c>
      <c r="AB13" s="20">
        <v>2.1761104285370099E-2</v>
      </c>
      <c r="AC13" s="20">
        <v>2.5517043853009801E-2</v>
      </c>
      <c r="AD13" s="20">
        <v>2.0861582003643599E-2</v>
      </c>
      <c r="AE13" s="20"/>
      <c r="AF13" s="20">
        <v>3.64988131203762E-2</v>
      </c>
      <c r="AG13" s="20">
        <v>2.9016685168449699E-2</v>
      </c>
      <c r="AH13" s="20">
        <v>1.8867891859962099E-2</v>
      </c>
      <c r="AI13" s="20">
        <v>1.0059980258312701E-2</v>
      </c>
      <c r="AJ13" s="20">
        <v>6.2354756204779597E-3</v>
      </c>
      <c r="AK13" s="20"/>
      <c r="AL13" s="20">
        <v>0.12192703975159599</v>
      </c>
      <c r="AM13" s="20">
        <v>5.02870484694245E-2</v>
      </c>
      <c r="AN13" s="20">
        <v>2.9058214790549101E-2</v>
      </c>
      <c r="AO13" s="20">
        <v>2.9588581040267001E-2</v>
      </c>
      <c r="AP13" s="20">
        <v>2.5619781863332001E-2</v>
      </c>
      <c r="AQ13" s="20">
        <v>3.30221146930713E-2</v>
      </c>
      <c r="AR13" s="20">
        <v>2.1255454613174501E-2</v>
      </c>
      <c r="AS13" s="20">
        <v>2.2594266262426801E-2</v>
      </c>
      <c r="AT13" s="20">
        <v>1.19515707900711E-2</v>
      </c>
      <c r="AU13" s="20">
        <v>1.8167385232013299E-2</v>
      </c>
      <c r="AV13" s="20">
        <v>1.9505183199325499E-2</v>
      </c>
      <c r="AW13" s="20">
        <v>1.4977291307466299E-2</v>
      </c>
      <c r="AX13" s="20">
        <v>5.6053085846042598E-3</v>
      </c>
      <c r="AY13" s="20">
        <v>0</v>
      </c>
      <c r="AZ13" s="20">
        <v>4.9092329813763998E-3</v>
      </c>
      <c r="BA13" s="20">
        <v>1.9214533649593302E-2</v>
      </c>
      <c r="BB13" s="20"/>
      <c r="BC13" s="20">
        <v>1.65248472300564E-2</v>
      </c>
      <c r="BD13" s="20">
        <v>2.88244451847838E-2</v>
      </c>
      <c r="BE13" s="20"/>
      <c r="BF13" s="20">
        <v>8.7626816717364994E-3</v>
      </c>
      <c r="BG13" s="20">
        <v>2.0069331085103299E-2</v>
      </c>
      <c r="BH13" s="20">
        <v>2.6187738800866101E-2</v>
      </c>
      <c r="BI13" s="20">
        <v>7.0762506353801602E-2</v>
      </c>
      <c r="BJ13" s="20"/>
      <c r="BK13" s="20">
        <v>1.06716321700008E-2</v>
      </c>
      <c r="BL13" s="20">
        <v>1.5424010169626299E-2</v>
      </c>
      <c r="BM13" s="20">
        <v>1.8759491333280899E-2</v>
      </c>
      <c r="BN13" s="20">
        <v>5.9179103573461803E-2</v>
      </c>
      <c r="BO13" s="20"/>
      <c r="BP13" s="20">
        <v>1.31052522580222E-2</v>
      </c>
      <c r="BQ13" s="20">
        <v>2.2926085019003201E-2</v>
      </c>
      <c r="BR13" s="20">
        <v>1.38156049668497E-2</v>
      </c>
      <c r="BS13" s="20">
        <v>2.9776667443128699E-3</v>
      </c>
      <c r="BT13" s="20">
        <v>6.1867992474104898E-2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T18"/>
  <sheetViews>
    <sheetView showGridLines="0" workbookViewId="0">
      <pane xSplit="2" topLeftCell="C1" activePane="topRight" state="frozen"/>
      <selection pane="topRight" activeCell="B18" sqref="B18"/>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224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0.26157393756563102</v>
      </c>
      <c r="D9" s="14">
        <v>0.32941614509650602</v>
      </c>
      <c r="E9" s="14">
        <v>0.195546309738336</v>
      </c>
      <c r="F9" s="14"/>
      <c r="G9" s="14">
        <v>0.22960666504671901</v>
      </c>
      <c r="H9" s="14">
        <v>0.29900520579628098</v>
      </c>
      <c r="I9" s="14">
        <v>0.269564294052065</v>
      </c>
      <c r="J9" s="14">
        <v>0.21984421683519001</v>
      </c>
      <c r="K9" s="14">
        <v>0.24219239055755801</v>
      </c>
      <c r="L9" s="14">
        <v>0.29265317469073698</v>
      </c>
      <c r="M9" s="14"/>
      <c r="N9" s="14">
        <v>0.39182509230763202</v>
      </c>
      <c r="O9" s="14">
        <v>0.243414782754201</v>
      </c>
      <c r="P9" s="14">
        <v>0.22351062056184501</v>
      </c>
      <c r="Q9" s="14">
        <v>0.17375727125252499</v>
      </c>
      <c r="R9" s="14"/>
      <c r="S9" s="14">
        <v>0.32452386363275398</v>
      </c>
      <c r="T9" s="14">
        <v>0.25204636618472298</v>
      </c>
      <c r="U9" s="14">
        <v>0.25684066847623899</v>
      </c>
      <c r="V9" s="14">
        <v>0.26258184323675798</v>
      </c>
      <c r="W9" s="14">
        <v>0.24366830741046799</v>
      </c>
      <c r="X9" s="14">
        <v>0.25328379619542701</v>
      </c>
      <c r="Y9" s="14">
        <v>0.232787744241954</v>
      </c>
      <c r="Z9" s="14">
        <v>0.220076207423545</v>
      </c>
      <c r="AA9" s="14">
        <v>0.24878743640700701</v>
      </c>
      <c r="AB9" s="14">
        <v>0.26766128994250199</v>
      </c>
      <c r="AC9" s="14">
        <v>0.24699761668704001</v>
      </c>
      <c r="AD9" s="14">
        <v>0.27039335933730002</v>
      </c>
      <c r="AE9" s="14"/>
      <c r="AF9" s="14">
        <v>0.17822323560533601</v>
      </c>
      <c r="AG9" s="14">
        <v>0.21426259979409701</v>
      </c>
      <c r="AH9" s="14">
        <v>0.31794082033746601</v>
      </c>
      <c r="AI9" s="14">
        <v>0.38126475556017803</v>
      </c>
      <c r="AJ9" s="14">
        <v>0.53715936552231203</v>
      </c>
      <c r="AK9" s="14"/>
      <c r="AL9" s="14">
        <v>6.3212841191525995E-2</v>
      </c>
      <c r="AM9" s="14">
        <v>0.16307072037638501</v>
      </c>
      <c r="AN9" s="14">
        <v>0.13196061618851501</v>
      </c>
      <c r="AO9" s="14">
        <v>0.196796717357448</v>
      </c>
      <c r="AP9" s="14">
        <v>0.19785828233086999</v>
      </c>
      <c r="AQ9" s="14">
        <v>0.217830813880974</v>
      </c>
      <c r="AR9" s="14">
        <v>0.22405111865497801</v>
      </c>
      <c r="AS9" s="14">
        <v>0.26557600669753401</v>
      </c>
      <c r="AT9" s="14">
        <v>0.25519143677426798</v>
      </c>
      <c r="AU9" s="14">
        <v>0.32860329038478697</v>
      </c>
      <c r="AV9" s="14">
        <v>0.29860014784574401</v>
      </c>
      <c r="AW9" s="14">
        <v>0.31986923736087303</v>
      </c>
      <c r="AX9" s="14">
        <v>0.33592175006490499</v>
      </c>
      <c r="AY9" s="14">
        <v>0.34072436605411899</v>
      </c>
      <c r="AZ9" s="14">
        <v>0.383485385808293</v>
      </c>
      <c r="BA9" s="14">
        <v>0.54114898768935604</v>
      </c>
      <c r="BB9" s="14"/>
      <c r="BC9" s="14">
        <v>0.33843649786142699</v>
      </c>
      <c r="BD9" s="14">
        <v>0.22788974480533999</v>
      </c>
      <c r="BE9" s="14"/>
      <c r="BF9" s="14">
        <v>0.39347537915779901</v>
      </c>
      <c r="BG9" s="14">
        <v>0.26618097950986802</v>
      </c>
      <c r="BH9" s="14">
        <v>0.18505213941208001</v>
      </c>
      <c r="BI9" s="14">
        <v>0.117253525523388</v>
      </c>
      <c r="BJ9" s="14"/>
      <c r="BK9" s="14">
        <v>0.43746253186003198</v>
      </c>
      <c r="BL9" s="14">
        <v>0.307569831696278</v>
      </c>
      <c r="BM9" s="14">
        <v>0.22799688048647901</v>
      </c>
      <c r="BN9" s="14">
        <v>8.7682227937358997E-2</v>
      </c>
      <c r="BO9" s="14"/>
      <c r="BP9" s="14">
        <v>0.209145202362987</v>
      </c>
      <c r="BQ9" s="14">
        <v>0.226093657222944</v>
      </c>
      <c r="BR9" s="14">
        <v>0.29403538577482702</v>
      </c>
      <c r="BS9" s="14">
        <v>0.54893173902127201</v>
      </c>
      <c r="BT9" s="14">
        <v>4.70891498222058E-2</v>
      </c>
    </row>
    <row r="10" spans="2:72" x14ac:dyDescent="0.35">
      <c r="B10" s="15" t="s">
        <v>215</v>
      </c>
      <c r="C10" s="14">
        <v>0.46760145105848</v>
      </c>
      <c r="D10" s="14">
        <v>0.47812162383305601</v>
      </c>
      <c r="E10" s="14">
        <v>0.45846159115331903</v>
      </c>
      <c r="F10" s="14"/>
      <c r="G10" s="14">
        <v>0.40768166719550802</v>
      </c>
      <c r="H10" s="14">
        <v>0.448997231681111</v>
      </c>
      <c r="I10" s="14">
        <v>0.444687982437656</v>
      </c>
      <c r="J10" s="14">
        <v>0.49975593760564802</v>
      </c>
      <c r="K10" s="14">
        <v>0.50113580313658901</v>
      </c>
      <c r="L10" s="14">
        <v>0.49251048960417398</v>
      </c>
      <c r="M10" s="14"/>
      <c r="N10" s="14">
        <v>0.44228913882569598</v>
      </c>
      <c r="O10" s="14">
        <v>0.52079060676599298</v>
      </c>
      <c r="P10" s="14">
        <v>0.48528912978208499</v>
      </c>
      <c r="Q10" s="14">
        <v>0.42479308527523701</v>
      </c>
      <c r="R10" s="14"/>
      <c r="S10" s="14">
        <v>0.44438009083423502</v>
      </c>
      <c r="T10" s="14">
        <v>0.47234173846980998</v>
      </c>
      <c r="U10" s="14">
        <v>0.44686079812438301</v>
      </c>
      <c r="V10" s="14">
        <v>0.50599276780436098</v>
      </c>
      <c r="W10" s="14">
        <v>0.461299187362675</v>
      </c>
      <c r="X10" s="14">
        <v>0.45836429327936501</v>
      </c>
      <c r="Y10" s="14">
        <v>0.46286455949028299</v>
      </c>
      <c r="Z10" s="14">
        <v>0.49691933696703</v>
      </c>
      <c r="AA10" s="14">
        <v>0.48424640636801602</v>
      </c>
      <c r="AB10" s="14">
        <v>0.48179977498623999</v>
      </c>
      <c r="AC10" s="14">
        <v>0.42521005176688698</v>
      </c>
      <c r="AD10" s="14">
        <v>0.47856781583812003</v>
      </c>
      <c r="AE10" s="14"/>
      <c r="AF10" s="14">
        <v>0.470337566953964</v>
      </c>
      <c r="AG10" s="14">
        <v>0.48149613988151801</v>
      </c>
      <c r="AH10" s="14">
        <v>0.46279842741537902</v>
      </c>
      <c r="AI10" s="14">
        <v>0.43358559148745501</v>
      </c>
      <c r="AJ10" s="14">
        <v>0.36134450407951801</v>
      </c>
      <c r="AK10" s="14"/>
      <c r="AL10" s="14">
        <v>0.27989989061083898</v>
      </c>
      <c r="AM10" s="14">
        <v>0.40869872658542</v>
      </c>
      <c r="AN10" s="14">
        <v>0.46522920183580602</v>
      </c>
      <c r="AO10" s="14">
        <v>0.46022290689230899</v>
      </c>
      <c r="AP10" s="14">
        <v>0.49706580799417399</v>
      </c>
      <c r="AQ10" s="14">
        <v>0.48827732792155398</v>
      </c>
      <c r="AR10" s="14">
        <v>0.476411722071646</v>
      </c>
      <c r="AS10" s="14">
        <v>0.491639054472991</v>
      </c>
      <c r="AT10" s="14">
        <v>0.50149087589943397</v>
      </c>
      <c r="AU10" s="14">
        <v>0.45832675692319502</v>
      </c>
      <c r="AV10" s="14">
        <v>0.50227332885575904</v>
      </c>
      <c r="AW10" s="14">
        <v>0.45689960074694203</v>
      </c>
      <c r="AX10" s="14">
        <v>0.489833057436524</v>
      </c>
      <c r="AY10" s="14">
        <v>0.52630402279571298</v>
      </c>
      <c r="AZ10" s="14">
        <v>0.47964270842256101</v>
      </c>
      <c r="BA10" s="14">
        <v>0.349995422060279</v>
      </c>
      <c r="BB10" s="14"/>
      <c r="BC10" s="14">
        <v>0.44164227544999002</v>
      </c>
      <c r="BD10" s="14">
        <v>0.47897778137755198</v>
      </c>
      <c r="BE10" s="14"/>
      <c r="BF10" s="14">
        <v>0.49793152480784703</v>
      </c>
      <c r="BG10" s="14">
        <v>0.50531601071300902</v>
      </c>
      <c r="BH10" s="14">
        <v>0.44333536631149001</v>
      </c>
      <c r="BI10" s="14">
        <v>0.35379126944609002</v>
      </c>
      <c r="BJ10" s="14"/>
      <c r="BK10" s="14">
        <v>0.48206668888268001</v>
      </c>
      <c r="BL10" s="14">
        <v>0.55203620496621297</v>
      </c>
      <c r="BM10" s="14">
        <v>0.47185025315784801</v>
      </c>
      <c r="BN10" s="14">
        <v>0.37259734526495297</v>
      </c>
      <c r="BO10" s="14"/>
      <c r="BP10" s="14">
        <v>0.52756031332169695</v>
      </c>
      <c r="BQ10" s="14">
        <v>0.635705888614852</v>
      </c>
      <c r="BR10" s="14">
        <v>0.61850712295601895</v>
      </c>
      <c r="BS10" s="14">
        <v>0.41041562122979502</v>
      </c>
      <c r="BT10" s="14">
        <v>0.30757779642015998</v>
      </c>
    </row>
    <row r="11" spans="2:72" x14ac:dyDescent="0.35">
      <c r="B11" s="15" t="s">
        <v>216</v>
      </c>
      <c r="C11" s="14">
        <v>0.18494026135647301</v>
      </c>
      <c r="D11" s="14">
        <v>0.13787205105932401</v>
      </c>
      <c r="E11" s="14">
        <v>0.22992908022171499</v>
      </c>
      <c r="F11" s="14"/>
      <c r="G11" s="14">
        <v>0.25792829621890501</v>
      </c>
      <c r="H11" s="14">
        <v>0.17155704602626101</v>
      </c>
      <c r="I11" s="14">
        <v>0.18976351413537401</v>
      </c>
      <c r="J11" s="14">
        <v>0.194067468875813</v>
      </c>
      <c r="K11" s="14">
        <v>0.17043698265971</v>
      </c>
      <c r="L11" s="14">
        <v>0.14586779398122801</v>
      </c>
      <c r="M11" s="14"/>
      <c r="N11" s="14">
        <v>0.12556611710856599</v>
      </c>
      <c r="O11" s="14">
        <v>0.16406544941155901</v>
      </c>
      <c r="P11" s="14">
        <v>0.19615963866934499</v>
      </c>
      <c r="Q11" s="14">
        <v>0.260859764474352</v>
      </c>
      <c r="R11" s="14"/>
      <c r="S11" s="14">
        <v>0.16094390198717201</v>
      </c>
      <c r="T11" s="14">
        <v>0.19458471859820101</v>
      </c>
      <c r="U11" s="14">
        <v>0.212815250215387</v>
      </c>
      <c r="V11" s="14">
        <v>0.16938614975897701</v>
      </c>
      <c r="W11" s="14">
        <v>0.19270251699063001</v>
      </c>
      <c r="X11" s="14">
        <v>0.200004746863094</v>
      </c>
      <c r="Y11" s="14">
        <v>0.194522668341712</v>
      </c>
      <c r="Z11" s="14">
        <v>0.204162308286641</v>
      </c>
      <c r="AA11" s="14">
        <v>0.18587265562345101</v>
      </c>
      <c r="AB11" s="14">
        <v>0.161369805889402</v>
      </c>
      <c r="AC11" s="14">
        <v>0.18101329542113101</v>
      </c>
      <c r="AD11" s="14">
        <v>0.186771025054152</v>
      </c>
      <c r="AE11" s="14"/>
      <c r="AF11" s="14">
        <v>0.221188955829967</v>
      </c>
      <c r="AG11" s="14">
        <v>0.224549869763875</v>
      </c>
      <c r="AH11" s="14">
        <v>0.15411889961536601</v>
      </c>
      <c r="AI11" s="14">
        <v>0.13877388780122901</v>
      </c>
      <c r="AJ11" s="14">
        <v>7.7011244554355901E-2</v>
      </c>
      <c r="AK11" s="14"/>
      <c r="AL11" s="14">
        <v>0.36209951381799599</v>
      </c>
      <c r="AM11" s="14">
        <v>0.25887661753132202</v>
      </c>
      <c r="AN11" s="14">
        <v>0.25806235501404301</v>
      </c>
      <c r="AO11" s="14">
        <v>0.22354820421097499</v>
      </c>
      <c r="AP11" s="14">
        <v>0.209898193072171</v>
      </c>
      <c r="AQ11" s="14">
        <v>0.199564568462063</v>
      </c>
      <c r="AR11" s="14">
        <v>0.20140718310806899</v>
      </c>
      <c r="AS11" s="14">
        <v>0.17473498069527901</v>
      </c>
      <c r="AT11" s="14">
        <v>0.16253537912836299</v>
      </c>
      <c r="AU11" s="14">
        <v>0.16283470750151399</v>
      </c>
      <c r="AV11" s="14">
        <v>0.14962492351930801</v>
      </c>
      <c r="AW11" s="14">
        <v>0.151045416383985</v>
      </c>
      <c r="AX11" s="14">
        <v>0.14017202408262899</v>
      </c>
      <c r="AY11" s="14">
        <v>0.112625625472991</v>
      </c>
      <c r="AZ11" s="14">
        <v>0.11309548671575</v>
      </c>
      <c r="BA11" s="14">
        <v>7.9913082864100801E-2</v>
      </c>
      <c r="BB11" s="14"/>
      <c r="BC11" s="14">
        <v>0.15008228082927999</v>
      </c>
      <c r="BD11" s="14">
        <v>0.200216397498619</v>
      </c>
      <c r="BE11" s="14"/>
      <c r="BF11" s="14">
        <v>8.8152584257656194E-2</v>
      </c>
      <c r="BG11" s="14">
        <v>0.16638515183462699</v>
      </c>
      <c r="BH11" s="14">
        <v>0.25843538035153002</v>
      </c>
      <c r="BI11" s="14">
        <v>0.29544436726812801</v>
      </c>
      <c r="BJ11" s="14"/>
      <c r="BK11" s="14">
        <v>6.5644995582422594E-2</v>
      </c>
      <c r="BL11" s="14">
        <v>0.10196642672315299</v>
      </c>
      <c r="BM11" s="14">
        <v>0.22845931575334499</v>
      </c>
      <c r="BN11" s="14">
        <v>0.31346363533361699</v>
      </c>
      <c r="BO11" s="14"/>
      <c r="BP11" s="14">
        <v>0.207713446334121</v>
      </c>
      <c r="BQ11" s="14">
        <v>0.101504428147422</v>
      </c>
      <c r="BR11" s="14">
        <v>7.35641197714276E-2</v>
      </c>
      <c r="BS11" s="14">
        <v>3.3793919297423702E-2</v>
      </c>
      <c r="BT11" s="14">
        <v>0.40103145935175299</v>
      </c>
    </row>
    <row r="12" spans="2:72" x14ac:dyDescent="0.35">
      <c r="B12" s="15" t="s">
        <v>217</v>
      </c>
      <c r="C12" s="14">
        <v>6.1013568133494601E-2</v>
      </c>
      <c r="D12" s="14">
        <v>3.57948397801712E-2</v>
      </c>
      <c r="E12" s="14">
        <v>8.5393847730502098E-2</v>
      </c>
      <c r="F12" s="14"/>
      <c r="G12" s="14">
        <v>8.0798182824941597E-2</v>
      </c>
      <c r="H12" s="14">
        <v>5.5711232125942402E-2</v>
      </c>
      <c r="I12" s="14">
        <v>6.7108542455622894E-2</v>
      </c>
      <c r="J12" s="14">
        <v>5.9572183823938203E-2</v>
      </c>
      <c r="K12" s="14">
        <v>5.4228283058317797E-2</v>
      </c>
      <c r="L12" s="14">
        <v>5.2976023903778501E-2</v>
      </c>
      <c r="M12" s="14"/>
      <c r="N12" s="14">
        <v>2.8836007745171199E-2</v>
      </c>
      <c r="O12" s="14">
        <v>4.7362641642342301E-2</v>
      </c>
      <c r="P12" s="14">
        <v>7.0526488289774397E-2</v>
      </c>
      <c r="Q12" s="14">
        <v>0.10057409110967699</v>
      </c>
      <c r="R12" s="14"/>
      <c r="S12" s="14">
        <v>4.5769059475809899E-2</v>
      </c>
      <c r="T12" s="14">
        <v>5.5002304470711097E-2</v>
      </c>
      <c r="U12" s="14">
        <v>6.3293147451930099E-2</v>
      </c>
      <c r="V12" s="14">
        <v>4.4566213967537897E-2</v>
      </c>
      <c r="W12" s="14">
        <v>7.01531147021945E-2</v>
      </c>
      <c r="X12" s="14">
        <v>6.1810984587274798E-2</v>
      </c>
      <c r="Y12" s="14">
        <v>8.0914841865124099E-2</v>
      </c>
      <c r="Z12" s="14">
        <v>5.57218297411846E-2</v>
      </c>
      <c r="AA12" s="14">
        <v>6.1533353798289399E-2</v>
      </c>
      <c r="AB12" s="14">
        <v>6.4680593708754799E-2</v>
      </c>
      <c r="AC12" s="14">
        <v>0.108726794628868</v>
      </c>
      <c r="AD12" s="14">
        <v>3.9264914727104798E-2</v>
      </c>
      <c r="AE12" s="14"/>
      <c r="AF12" s="14">
        <v>9.17760687346557E-2</v>
      </c>
      <c r="AG12" s="14">
        <v>5.9996289679736803E-2</v>
      </c>
      <c r="AH12" s="14">
        <v>4.4257451612828499E-2</v>
      </c>
      <c r="AI12" s="14">
        <v>3.48378389820048E-2</v>
      </c>
      <c r="AJ12" s="14">
        <v>2.44848858438147E-2</v>
      </c>
      <c r="AK12" s="14"/>
      <c r="AL12" s="14">
        <v>0.145870160552065</v>
      </c>
      <c r="AM12" s="14">
        <v>0.119766973016872</v>
      </c>
      <c r="AN12" s="14">
        <v>0.121053288328259</v>
      </c>
      <c r="AO12" s="14">
        <v>8.6713809309912404E-2</v>
      </c>
      <c r="AP12" s="14">
        <v>7.2458264604810599E-2</v>
      </c>
      <c r="AQ12" s="14">
        <v>6.5254796856647201E-2</v>
      </c>
      <c r="AR12" s="14">
        <v>7.4800240171360194E-2</v>
      </c>
      <c r="AS12" s="14">
        <v>4.3694299095705297E-2</v>
      </c>
      <c r="AT12" s="14">
        <v>5.8986938397485297E-2</v>
      </c>
      <c r="AU12" s="14">
        <v>4.0837874659441498E-2</v>
      </c>
      <c r="AV12" s="14">
        <v>3.3205941346369998E-2</v>
      </c>
      <c r="AW12" s="14">
        <v>5.4680375347758201E-2</v>
      </c>
      <c r="AX12" s="14">
        <v>2.8537553706504699E-2</v>
      </c>
      <c r="AY12" s="14">
        <v>2.03459856771772E-2</v>
      </c>
      <c r="AZ12" s="14">
        <v>1.8789757623564999E-2</v>
      </c>
      <c r="BA12" s="14">
        <v>1.39888789698999E-2</v>
      </c>
      <c r="BB12" s="14"/>
      <c r="BC12" s="14">
        <v>5.2474092971517297E-2</v>
      </c>
      <c r="BD12" s="14">
        <v>6.4755901544205796E-2</v>
      </c>
      <c r="BE12" s="14"/>
      <c r="BF12" s="14">
        <v>1.5571381513716599E-2</v>
      </c>
      <c r="BG12" s="14">
        <v>4.5093337228090703E-2</v>
      </c>
      <c r="BH12" s="14">
        <v>8.38036386223701E-2</v>
      </c>
      <c r="BI12" s="14">
        <v>0.154456228316839</v>
      </c>
      <c r="BJ12" s="14"/>
      <c r="BK12" s="14">
        <v>8.9590111706269807E-3</v>
      </c>
      <c r="BL12" s="14">
        <v>2.2878451499411499E-2</v>
      </c>
      <c r="BM12" s="14">
        <v>5.2230349681727302E-2</v>
      </c>
      <c r="BN12" s="14">
        <v>0.164105516553916</v>
      </c>
      <c r="BO12" s="14"/>
      <c r="BP12" s="14">
        <v>3.8757386048120603E-2</v>
      </c>
      <c r="BQ12" s="14">
        <v>7.91885665047843E-3</v>
      </c>
      <c r="BR12" s="14">
        <v>6.3769543083207004E-3</v>
      </c>
      <c r="BS12" s="14">
        <v>3.0111426584706301E-3</v>
      </c>
      <c r="BT12" s="14">
        <v>0.18842996231004799</v>
      </c>
    </row>
    <row r="13" spans="2:72" x14ac:dyDescent="0.35">
      <c r="B13" s="15" t="s">
        <v>205</v>
      </c>
      <c r="C13" s="20">
        <v>2.4870781885921001E-2</v>
      </c>
      <c r="D13" s="20">
        <v>1.87953402309428E-2</v>
      </c>
      <c r="E13" s="20">
        <v>3.06691711561283E-2</v>
      </c>
      <c r="F13" s="20"/>
      <c r="G13" s="20">
        <v>2.39851887139272E-2</v>
      </c>
      <c r="H13" s="20">
        <v>2.4729284370404302E-2</v>
      </c>
      <c r="I13" s="20">
        <v>2.8875666919282301E-2</v>
      </c>
      <c r="J13" s="20">
        <v>2.67601928594105E-2</v>
      </c>
      <c r="K13" s="20">
        <v>3.20065405878244E-2</v>
      </c>
      <c r="L13" s="20">
        <v>1.5992517820082899E-2</v>
      </c>
      <c r="M13" s="20"/>
      <c r="N13" s="20">
        <v>1.1483644012935799E-2</v>
      </c>
      <c r="O13" s="20">
        <v>2.4366519425903801E-2</v>
      </c>
      <c r="P13" s="20">
        <v>2.4514122696950299E-2</v>
      </c>
      <c r="Q13" s="20">
        <v>4.0015787888207997E-2</v>
      </c>
      <c r="R13" s="20"/>
      <c r="S13" s="20">
        <v>2.43830840700286E-2</v>
      </c>
      <c r="T13" s="20">
        <v>2.6024872276554201E-2</v>
      </c>
      <c r="U13" s="20">
        <v>2.0190135732061101E-2</v>
      </c>
      <c r="V13" s="20">
        <v>1.7473025232365599E-2</v>
      </c>
      <c r="W13" s="20">
        <v>3.2176873534032903E-2</v>
      </c>
      <c r="X13" s="20">
        <v>2.6536179074839301E-2</v>
      </c>
      <c r="Y13" s="20">
        <v>2.8910186060927701E-2</v>
      </c>
      <c r="Z13" s="20">
        <v>2.3120317581598802E-2</v>
      </c>
      <c r="AA13" s="20">
        <v>1.9560147803236901E-2</v>
      </c>
      <c r="AB13" s="20">
        <v>2.4488535473101501E-2</v>
      </c>
      <c r="AC13" s="20">
        <v>3.8052241496074099E-2</v>
      </c>
      <c r="AD13" s="20">
        <v>2.5002885043323899E-2</v>
      </c>
      <c r="AE13" s="20"/>
      <c r="AF13" s="20">
        <v>3.8474172876077399E-2</v>
      </c>
      <c r="AG13" s="20">
        <v>1.9695100880772899E-2</v>
      </c>
      <c r="AH13" s="20">
        <v>2.0884401018960001E-2</v>
      </c>
      <c r="AI13" s="20">
        <v>1.15379261691327E-2</v>
      </c>
      <c r="AJ13" s="20">
        <v>0</v>
      </c>
      <c r="AK13" s="20"/>
      <c r="AL13" s="20">
        <v>0.148917593827575</v>
      </c>
      <c r="AM13" s="20">
        <v>4.9586962490000899E-2</v>
      </c>
      <c r="AN13" s="20">
        <v>2.36945386333762E-2</v>
      </c>
      <c r="AO13" s="20">
        <v>3.2718362229356299E-2</v>
      </c>
      <c r="AP13" s="20">
        <v>2.27194519979739E-2</v>
      </c>
      <c r="AQ13" s="20">
        <v>2.9072492878760601E-2</v>
      </c>
      <c r="AR13" s="20">
        <v>2.3329735993946901E-2</v>
      </c>
      <c r="AS13" s="20">
        <v>2.4355659038489401E-2</v>
      </c>
      <c r="AT13" s="20">
        <v>2.1795369800450499E-2</v>
      </c>
      <c r="AU13" s="20">
        <v>9.3973705310621807E-3</v>
      </c>
      <c r="AV13" s="20">
        <v>1.6295658432819202E-2</v>
      </c>
      <c r="AW13" s="20">
        <v>1.75053701604421E-2</v>
      </c>
      <c r="AX13" s="20">
        <v>5.5356147094375802E-3</v>
      </c>
      <c r="AY13" s="20">
        <v>0</v>
      </c>
      <c r="AZ13" s="20">
        <v>4.98666142983137E-3</v>
      </c>
      <c r="BA13" s="20">
        <v>1.49536284163651E-2</v>
      </c>
      <c r="BB13" s="20"/>
      <c r="BC13" s="20">
        <v>1.73648528877852E-2</v>
      </c>
      <c r="BD13" s="20">
        <v>2.8160174774282801E-2</v>
      </c>
      <c r="BE13" s="20"/>
      <c r="BF13" s="20">
        <v>4.8691302629805004E-3</v>
      </c>
      <c r="BG13" s="20">
        <v>1.7024520714404998E-2</v>
      </c>
      <c r="BH13" s="20">
        <v>2.9373475302530001E-2</v>
      </c>
      <c r="BI13" s="20">
        <v>7.9054609445554605E-2</v>
      </c>
      <c r="BJ13" s="20"/>
      <c r="BK13" s="20">
        <v>5.86677250423799E-3</v>
      </c>
      <c r="BL13" s="20">
        <v>1.5549085114944501E-2</v>
      </c>
      <c r="BM13" s="20">
        <v>1.94632009206013E-2</v>
      </c>
      <c r="BN13" s="20">
        <v>6.21512749101545E-2</v>
      </c>
      <c r="BO13" s="20"/>
      <c r="BP13" s="20">
        <v>1.6823651933073901E-2</v>
      </c>
      <c r="BQ13" s="20">
        <v>2.8777169364304099E-2</v>
      </c>
      <c r="BR13" s="20">
        <v>7.5164171894063596E-3</v>
      </c>
      <c r="BS13" s="20">
        <v>3.8475777930386998E-3</v>
      </c>
      <c r="BT13" s="20">
        <v>5.58716320958332E-2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BT18"/>
  <sheetViews>
    <sheetView showGridLines="0" workbookViewId="0">
      <pane xSplit="2" topLeftCell="C1" activePane="topRight" state="frozen"/>
      <selection pane="topRight" activeCell="E9" sqref="E9:E10"/>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225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0.27011799002844</v>
      </c>
      <c r="D9" s="14">
        <v>0.344115471606317</v>
      </c>
      <c r="E9" s="14">
        <v>0.19863844818290699</v>
      </c>
      <c r="F9" s="14"/>
      <c r="G9" s="14">
        <v>0.239371999433173</v>
      </c>
      <c r="H9" s="14">
        <v>0.30480830433303902</v>
      </c>
      <c r="I9" s="14">
        <v>0.26897555694129099</v>
      </c>
      <c r="J9" s="14">
        <v>0.232054964585095</v>
      </c>
      <c r="K9" s="14">
        <v>0.24810757564107999</v>
      </c>
      <c r="L9" s="14">
        <v>0.308843774738218</v>
      </c>
      <c r="M9" s="14"/>
      <c r="N9" s="14">
        <v>0.38728845722208799</v>
      </c>
      <c r="O9" s="14">
        <v>0.24281849135116601</v>
      </c>
      <c r="P9" s="14">
        <v>0.24854412181371799</v>
      </c>
      <c r="Q9" s="14">
        <v>0.191060043955595</v>
      </c>
      <c r="R9" s="14"/>
      <c r="S9" s="14">
        <v>0.33861375652713799</v>
      </c>
      <c r="T9" s="14">
        <v>0.26050995258613802</v>
      </c>
      <c r="U9" s="14">
        <v>0.26876465762000801</v>
      </c>
      <c r="V9" s="14">
        <v>0.25987901900055699</v>
      </c>
      <c r="W9" s="14">
        <v>0.230117667346979</v>
      </c>
      <c r="X9" s="14">
        <v>0.25710173465626202</v>
      </c>
      <c r="Y9" s="14">
        <v>0.227564136334932</v>
      </c>
      <c r="Z9" s="14">
        <v>0.239998552107725</v>
      </c>
      <c r="AA9" s="14">
        <v>0.266788973971882</v>
      </c>
      <c r="AB9" s="14">
        <v>0.28654405828750801</v>
      </c>
      <c r="AC9" s="14">
        <v>0.27291435940701098</v>
      </c>
      <c r="AD9" s="14">
        <v>0.27072114805844</v>
      </c>
      <c r="AE9" s="14"/>
      <c r="AF9" s="14">
        <v>0.191593192081386</v>
      </c>
      <c r="AG9" s="14">
        <v>0.212789368818569</v>
      </c>
      <c r="AH9" s="14">
        <v>0.31522565176820699</v>
      </c>
      <c r="AI9" s="14">
        <v>0.38859242260363902</v>
      </c>
      <c r="AJ9" s="14">
        <v>0.61413605636068103</v>
      </c>
      <c r="AK9" s="14"/>
      <c r="AL9" s="14">
        <v>5.1538814622270203E-2</v>
      </c>
      <c r="AM9" s="14">
        <v>0.194837761982355</v>
      </c>
      <c r="AN9" s="14">
        <v>0.166556378534574</v>
      </c>
      <c r="AO9" s="14">
        <v>0.21657737251181999</v>
      </c>
      <c r="AP9" s="14">
        <v>0.18576306500255699</v>
      </c>
      <c r="AQ9" s="14">
        <v>0.21463301095374701</v>
      </c>
      <c r="AR9" s="14">
        <v>0.26400973880110601</v>
      </c>
      <c r="AS9" s="14">
        <v>0.259328530015001</v>
      </c>
      <c r="AT9" s="14">
        <v>0.26180029482983402</v>
      </c>
      <c r="AU9" s="14">
        <v>0.31775989419078399</v>
      </c>
      <c r="AV9" s="14">
        <v>0.31994205408368498</v>
      </c>
      <c r="AW9" s="14">
        <v>0.31273390354310698</v>
      </c>
      <c r="AX9" s="14">
        <v>0.346645567590051</v>
      </c>
      <c r="AY9" s="14">
        <v>0.357398843265954</v>
      </c>
      <c r="AZ9" s="14">
        <v>0.41592484507995903</v>
      </c>
      <c r="BA9" s="14">
        <v>0.53720917989691597</v>
      </c>
      <c r="BB9" s="14"/>
      <c r="BC9" s="14">
        <v>0.34706817150276997</v>
      </c>
      <c r="BD9" s="14">
        <v>0.23639539822632299</v>
      </c>
      <c r="BE9" s="14"/>
      <c r="BF9" s="14">
        <v>0.40669127242555603</v>
      </c>
      <c r="BG9" s="14">
        <v>0.27084261911561802</v>
      </c>
      <c r="BH9" s="14">
        <v>0.191103904756875</v>
      </c>
      <c r="BI9" s="14">
        <v>0.130606618756651</v>
      </c>
      <c r="BJ9" s="14"/>
      <c r="BK9" s="14">
        <v>0.455460822695128</v>
      </c>
      <c r="BL9" s="14">
        <v>0.31750031851344401</v>
      </c>
      <c r="BM9" s="14">
        <v>0.22827866021410201</v>
      </c>
      <c r="BN9" s="14">
        <v>9.8357092638621801E-2</v>
      </c>
      <c r="BO9" s="14"/>
      <c r="BP9" s="14">
        <v>0.222479345149355</v>
      </c>
      <c r="BQ9" s="14">
        <v>0.23953656979205501</v>
      </c>
      <c r="BR9" s="14">
        <v>0.31134045036377</v>
      </c>
      <c r="BS9" s="14">
        <v>0.55523740238964903</v>
      </c>
      <c r="BT9" s="14">
        <v>4.7176032509243099E-2</v>
      </c>
    </row>
    <row r="10" spans="2:72" x14ac:dyDescent="0.35">
      <c r="B10" s="15" t="s">
        <v>215</v>
      </c>
      <c r="C10" s="14">
        <v>0.46885273520130999</v>
      </c>
      <c r="D10" s="14">
        <v>0.478328204477736</v>
      </c>
      <c r="E10" s="14">
        <v>0.46023079032228298</v>
      </c>
      <c r="F10" s="14"/>
      <c r="G10" s="14">
        <v>0.41769493500989102</v>
      </c>
      <c r="H10" s="14">
        <v>0.43346396331013398</v>
      </c>
      <c r="I10" s="14">
        <v>0.44937910621643501</v>
      </c>
      <c r="J10" s="14">
        <v>0.493054310709371</v>
      </c>
      <c r="K10" s="14">
        <v>0.52498944674476999</v>
      </c>
      <c r="L10" s="14">
        <v>0.49010774039793498</v>
      </c>
      <c r="M10" s="14"/>
      <c r="N10" s="14">
        <v>0.44459664210448002</v>
      </c>
      <c r="O10" s="14">
        <v>0.51572518551871105</v>
      </c>
      <c r="P10" s="14">
        <v>0.47448941575006898</v>
      </c>
      <c r="Q10" s="14">
        <v>0.44116826924559199</v>
      </c>
      <c r="R10" s="14"/>
      <c r="S10" s="14">
        <v>0.43837189250939002</v>
      </c>
      <c r="T10" s="14">
        <v>0.48415859221415503</v>
      </c>
      <c r="U10" s="14">
        <v>0.43564673743893101</v>
      </c>
      <c r="V10" s="14">
        <v>0.52491320236115302</v>
      </c>
      <c r="W10" s="14">
        <v>0.486537259715907</v>
      </c>
      <c r="X10" s="14">
        <v>0.45535019199342802</v>
      </c>
      <c r="Y10" s="14">
        <v>0.46459990942738599</v>
      </c>
      <c r="Z10" s="14">
        <v>0.51555554472044596</v>
      </c>
      <c r="AA10" s="14">
        <v>0.46516359555921499</v>
      </c>
      <c r="AB10" s="14">
        <v>0.47867407455281502</v>
      </c>
      <c r="AC10" s="14">
        <v>0.44162999671244801</v>
      </c>
      <c r="AD10" s="14">
        <v>0.44282580806878402</v>
      </c>
      <c r="AE10" s="14"/>
      <c r="AF10" s="14">
        <v>0.486505822892011</v>
      </c>
      <c r="AG10" s="14">
        <v>0.48907679030582801</v>
      </c>
      <c r="AH10" s="14">
        <v>0.462300726025412</v>
      </c>
      <c r="AI10" s="14">
        <v>0.43589371436476398</v>
      </c>
      <c r="AJ10" s="14">
        <v>0.29018751709386098</v>
      </c>
      <c r="AK10" s="14"/>
      <c r="AL10" s="14">
        <v>0.30640952072826599</v>
      </c>
      <c r="AM10" s="14">
        <v>0.40209803032575497</v>
      </c>
      <c r="AN10" s="14">
        <v>0.44657658930210398</v>
      </c>
      <c r="AO10" s="14">
        <v>0.44359884745420902</v>
      </c>
      <c r="AP10" s="14">
        <v>0.53532982644738103</v>
      </c>
      <c r="AQ10" s="14">
        <v>0.51291430577572095</v>
      </c>
      <c r="AR10" s="14">
        <v>0.44760295404339601</v>
      </c>
      <c r="AS10" s="14">
        <v>0.49553278706451198</v>
      </c>
      <c r="AT10" s="14">
        <v>0.502067569922237</v>
      </c>
      <c r="AU10" s="14">
        <v>0.468082098198152</v>
      </c>
      <c r="AV10" s="14">
        <v>0.48270883668487802</v>
      </c>
      <c r="AW10" s="14">
        <v>0.48326297196044798</v>
      </c>
      <c r="AX10" s="14">
        <v>0.47050455529063601</v>
      </c>
      <c r="AY10" s="14">
        <v>0.48005116653908197</v>
      </c>
      <c r="AZ10" s="14">
        <v>0.47546755489783499</v>
      </c>
      <c r="BA10" s="14">
        <v>0.35918512836663702</v>
      </c>
      <c r="BB10" s="14"/>
      <c r="BC10" s="14">
        <v>0.42834067588528801</v>
      </c>
      <c r="BD10" s="14">
        <v>0.48660671073719702</v>
      </c>
      <c r="BE10" s="14"/>
      <c r="BF10" s="14">
        <v>0.490973468478414</v>
      </c>
      <c r="BG10" s="14">
        <v>0.51207666746298997</v>
      </c>
      <c r="BH10" s="14">
        <v>0.45107382012658498</v>
      </c>
      <c r="BI10" s="14">
        <v>0.34579228621598401</v>
      </c>
      <c r="BJ10" s="14"/>
      <c r="BK10" s="14">
        <v>0.46807402814497201</v>
      </c>
      <c r="BL10" s="14">
        <v>0.54855241078460104</v>
      </c>
      <c r="BM10" s="14">
        <v>0.48901521262070302</v>
      </c>
      <c r="BN10" s="14">
        <v>0.36832706053627201</v>
      </c>
      <c r="BO10" s="14"/>
      <c r="BP10" s="14">
        <v>0.51582763781738505</v>
      </c>
      <c r="BQ10" s="14">
        <v>0.65457767032939596</v>
      </c>
      <c r="BR10" s="14">
        <v>0.59406152899550901</v>
      </c>
      <c r="BS10" s="14">
        <v>0.40101250388771298</v>
      </c>
      <c r="BT10" s="14">
        <v>0.32919994008509401</v>
      </c>
    </row>
    <row r="11" spans="2:72" x14ac:dyDescent="0.35">
      <c r="B11" s="15" t="s">
        <v>216</v>
      </c>
      <c r="C11" s="14">
        <v>0.17981928785936499</v>
      </c>
      <c r="D11" s="14">
        <v>0.129053629173221</v>
      </c>
      <c r="E11" s="14">
        <v>0.228912280639089</v>
      </c>
      <c r="F11" s="14"/>
      <c r="G11" s="14">
        <v>0.244341682367818</v>
      </c>
      <c r="H11" s="14">
        <v>0.17776432323038799</v>
      </c>
      <c r="I11" s="14">
        <v>0.181156395129141</v>
      </c>
      <c r="J11" s="14">
        <v>0.19950267958683299</v>
      </c>
      <c r="K11" s="14">
        <v>0.15310457999649199</v>
      </c>
      <c r="L11" s="14">
        <v>0.13960072836974299</v>
      </c>
      <c r="M11" s="14"/>
      <c r="N11" s="14">
        <v>0.11780777050069299</v>
      </c>
      <c r="O11" s="14">
        <v>0.170073785398589</v>
      </c>
      <c r="P11" s="14">
        <v>0.201623346960113</v>
      </c>
      <c r="Q11" s="14">
        <v>0.23800831735980199</v>
      </c>
      <c r="R11" s="14"/>
      <c r="S11" s="14">
        <v>0.16054717805115101</v>
      </c>
      <c r="T11" s="14">
        <v>0.17255349537717499</v>
      </c>
      <c r="U11" s="14">
        <v>0.21456415574665899</v>
      </c>
      <c r="V11" s="14">
        <v>0.15488947404384601</v>
      </c>
      <c r="W11" s="14">
        <v>0.189679532175027</v>
      </c>
      <c r="X11" s="14">
        <v>0.206563863717629</v>
      </c>
      <c r="Y11" s="14">
        <v>0.196944874458585</v>
      </c>
      <c r="Z11" s="14">
        <v>0.15331090518657001</v>
      </c>
      <c r="AA11" s="14">
        <v>0.18848405790453501</v>
      </c>
      <c r="AB11" s="14">
        <v>0.15804758593326301</v>
      </c>
      <c r="AC11" s="14">
        <v>0.17620707685824699</v>
      </c>
      <c r="AD11" s="14">
        <v>0.20945226775217801</v>
      </c>
      <c r="AE11" s="14"/>
      <c r="AF11" s="14">
        <v>0.20890885291437</v>
      </c>
      <c r="AG11" s="14">
        <v>0.212706995345778</v>
      </c>
      <c r="AH11" s="14">
        <v>0.159803607412173</v>
      </c>
      <c r="AI11" s="14">
        <v>0.121052979846546</v>
      </c>
      <c r="AJ11" s="14">
        <v>6.9444510836717904E-2</v>
      </c>
      <c r="AK11" s="14"/>
      <c r="AL11" s="14">
        <v>0.356514621368896</v>
      </c>
      <c r="AM11" s="14">
        <v>0.25760272705142501</v>
      </c>
      <c r="AN11" s="14">
        <v>0.25322781743195799</v>
      </c>
      <c r="AO11" s="14">
        <v>0.22696996548127099</v>
      </c>
      <c r="AP11" s="14">
        <v>0.191855313398612</v>
      </c>
      <c r="AQ11" s="14">
        <v>0.186317113749569</v>
      </c>
      <c r="AR11" s="14">
        <v>0.200620501835372</v>
      </c>
      <c r="AS11" s="14">
        <v>0.18967924877092701</v>
      </c>
      <c r="AT11" s="14">
        <v>0.176222594001225</v>
      </c>
      <c r="AU11" s="14">
        <v>0.17257568846607499</v>
      </c>
      <c r="AV11" s="14">
        <v>0.137200743211909</v>
      </c>
      <c r="AW11" s="14">
        <v>0.139476969443346</v>
      </c>
      <c r="AX11" s="14">
        <v>0.12894763692640299</v>
      </c>
      <c r="AY11" s="14">
        <v>0.12620825730462101</v>
      </c>
      <c r="AZ11" s="14">
        <v>8.2947222765461404E-2</v>
      </c>
      <c r="BA11" s="14">
        <v>6.7802833686293196E-2</v>
      </c>
      <c r="BB11" s="14"/>
      <c r="BC11" s="14">
        <v>0.15897453665883601</v>
      </c>
      <c r="BD11" s="14">
        <v>0.18895427652975</v>
      </c>
      <c r="BE11" s="14"/>
      <c r="BF11" s="14">
        <v>8.1444433854562306E-2</v>
      </c>
      <c r="BG11" s="14">
        <v>0.158837541670905</v>
      </c>
      <c r="BH11" s="14">
        <v>0.25283035619433097</v>
      </c>
      <c r="BI11" s="14">
        <v>0.30089878479541898</v>
      </c>
      <c r="BJ11" s="14"/>
      <c r="BK11" s="14">
        <v>6.4852684817297002E-2</v>
      </c>
      <c r="BL11" s="14">
        <v>0.10217499691259101</v>
      </c>
      <c r="BM11" s="14">
        <v>0.21271290520581601</v>
      </c>
      <c r="BN11" s="14">
        <v>0.31646098668419798</v>
      </c>
      <c r="BO11" s="14"/>
      <c r="BP11" s="14">
        <v>0.20078652657207299</v>
      </c>
      <c r="BQ11" s="14">
        <v>7.96815076664356E-2</v>
      </c>
      <c r="BR11" s="14">
        <v>8.4619609020932698E-2</v>
      </c>
      <c r="BS11" s="14">
        <v>3.9150245961646103E-2</v>
      </c>
      <c r="BT11" s="14">
        <v>0.39167730489748698</v>
      </c>
    </row>
    <row r="12" spans="2:72" x14ac:dyDescent="0.35">
      <c r="B12" s="15" t="s">
        <v>217</v>
      </c>
      <c r="C12" s="14">
        <v>6.1193154607909001E-2</v>
      </c>
      <c r="D12" s="14">
        <v>3.3219788775898998E-2</v>
      </c>
      <c r="E12" s="14">
        <v>8.7494226604292694E-2</v>
      </c>
      <c r="F12" s="14"/>
      <c r="G12" s="14">
        <v>7.4701835663979699E-2</v>
      </c>
      <c r="H12" s="14">
        <v>6.3392011104420595E-2</v>
      </c>
      <c r="I12" s="14">
        <v>7.8847797828470206E-2</v>
      </c>
      <c r="J12" s="14">
        <v>5.2830580629520799E-2</v>
      </c>
      <c r="K12" s="14">
        <v>5.1199154750771199E-2</v>
      </c>
      <c r="L12" s="14">
        <v>4.9563701619919999E-2</v>
      </c>
      <c r="M12" s="14"/>
      <c r="N12" s="14">
        <v>3.6003675637631599E-2</v>
      </c>
      <c r="O12" s="14">
        <v>5.13061658744235E-2</v>
      </c>
      <c r="P12" s="14">
        <v>6.2811478821528002E-2</v>
      </c>
      <c r="Q12" s="14">
        <v>9.7280297378969802E-2</v>
      </c>
      <c r="R12" s="14"/>
      <c r="S12" s="14">
        <v>4.5046231305602397E-2</v>
      </c>
      <c r="T12" s="14">
        <v>6.0361516845445697E-2</v>
      </c>
      <c r="U12" s="14">
        <v>6.20374652780308E-2</v>
      </c>
      <c r="V12" s="14">
        <v>4.1759669303499003E-2</v>
      </c>
      <c r="W12" s="14">
        <v>6.8224940100911804E-2</v>
      </c>
      <c r="X12" s="14">
        <v>5.6283900188427501E-2</v>
      </c>
      <c r="Y12" s="14">
        <v>8.3157914309285902E-2</v>
      </c>
      <c r="Z12" s="14">
        <v>8.1208811200254999E-2</v>
      </c>
      <c r="AA12" s="14">
        <v>6.2054100593801099E-2</v>
      </c>
      <c r="AB12" s="14">
        <v>6.2146815331482898E-2</v>
      </c>
      <c r="AC12" s="14">
        <v>9.1770848229314805E-2</v>
      </c>
      <c r="AD12" s="14">
        <v>5.2246416384950402E-2</v>
      </c>
      <c r="AE12" s="14"/>
      <c r="AF12" s="14">
        <v>8.3191377956127299E-2</v>
      </c>
      <c r="AG12" s="14">
        <v>6.3981095160236007E-2</v>
      </c>
      <c r="AH12" s="14">
        <v>4.5844594041136201E-2</v>
      </c>
      <c r="AI12" s="14">
        <v>4.6643996007379701E-2</v>
      </c>
      <c r="AJ12" s="14">
        <v>2.6231915708740099E-2</v>
      </c>
      <c r="AK12" s="14"/>
      <c r="AL12" s="14">
        <v>0.174772225240372</v>
      </c>
      <c r="AM12" s="14">
        <v>0.10709164992697</v>
      </c>
      <c r="AN12" s="14">
        <v>0.118672516056347</v>
      </c>
      <c r="AO12" s="14">
        <v>8.5416591876164294E-2</v>
      </c>
      <c r="AP12" s="14">
        <v>6.8851406484923799E-2</v>
      </c>
      <c r="AQ12" s="14">
        <v>6.4458245535623002E-2</v>
      </c>
      <c r="AR12" s="14">
        <v>7.8481419929420398E-2</v>
      </c>
      <c r="AS12" s="14">
        <v>3.4244285519506597E-2</v>
      </c>
      <c r="AT12" s="14">
        <v>4.0934341632400298E-2</v>
      </c>
      <c r="AU12" s="14">
        <v>3.7050528893886797E-2</v>
      </c>
      <c r="AV12" s="14">
        <v>4.2222314596596901E-2</v>
      </c>
      <c r="AW12" s="14">
        <v>4.53676203504743E-2</v>
      </c>
      <c r="AX12" s="14">
        <v>4.5630457626514402E-2</v>
      </c>
      <c r="AY12" s="14">
        <v>3.1605674005070201E-2</v>
      </c>
      <c r="AZ12" s="14">
        <v>1.9711342049154E-2</v>
      </c>
      <c r="BA12" s="14">
        <v>1.88682532788455E-2</v>
      </c>
      <c r="BB12" s="14"/>
      <c r="BC12" s="14">
        <v>5.1977320203054997E-2</v>
      </c>
      <c r="BD12" s="14">
        <v>6.5231895203400198E-2</v>
      </c>
      <c r="BE12" s="14"/>
      <c r="BF12" s="14">
        <v>1.6532975275177001E-2</v>
      </c>
      <c r="BG12" s="14">
        <v>4.3873723416851501E-2</v>
      </c>
      <c r="BH12" s="14">
        <v>8.2881697790619602E-2</v>
      </c>
      <c r="BI12" s="14">
        <v>0.15870829529776001</v>
      </c>
      <c r="BJ12" s="14"/>
      <c r="BK12" s="14">
        <v>6.8303910291533602E-3</v>
      </c>
      <c r="BL12" s="14">
        <v>2.2293579108246E-2</v>
      </c>
      <c r="BM12" s="14">
        <v>5.3891755807162899E-2</v>
      </c>
      <c r="BN12" s="14">
        <v>0.16500493490290499</v>
      </c>
      <c r="BO12" s="14"/>
      <c r="BP12" s="14">
        <v>4.6993944524141497E-2</v>
      </c>
      <c r="BQ12" s="14">
        <v>1.0226377465422E-2</v>
      </c>
      <c r="BR12" s="14">
        <v>1.2209701213323201E-3</v>
      </c>
      <c r="BS12" s="14">
        <v>1.1192561816586099E-3</v>
      </c>
      <c r="BT12" s="14">
        <v>0.18429601607062299</v>
      </c>
    </row>
    <row r="13" spans="2:72" x14ac:dyDescent="0.35">
      <c r="B13" s="15" t="s">
        <v>205</v>
      </c>
      <c r="C13" s="20">
        <v>2.0016832302976399E-2</v>
      </c>
      <c r="D13" s="20">
        <v>1.5282905966826601E-2</v>
      </c>
      <c r="E13" s="20">
        <v>2.4724254251427501E-2</v>
      </c>
      <c r="F13" s="20"/>
      <c r="G13" s="20">
        <v>2.3889547525137601E-2</v>
      </c>
      <c r="H13" s="20">
        <v>2.0571398022017899E-2</v>
      </c>
      <c r="I13" s="20">
        <v>2.16411438846623E-2</v>
      </c>
      <c r="J13" s="20">
        <v>2.2557464489179301E-2</v>
      </c>
      <c r="K13" s="20">
        <v>2.2599242866887099E-2</v>
      </c>
      <c r="L13" s="20">
        <v>1.1884054874184501E-2</v>
      </c>
      <c r="M13" s="20"/>
      <c r="N13" s="20">
        <v>1.4303454535107601E-2</v>
      </c>
      <c r="O13" s="20">
        <v>2.0076371857110999E-2</v>
      </c>
      <c r="P13" s="20">
        <v>1.2531636654571901E-2</v>
      </c>
      <c r="Q13" s="20">
        <v>3.2483072060041002E-2</v>
      </c>
      <c r="R13" s="20"/>
      <c r="S13" s="20">
        <v>1.7420941606718601E-2</v>
      </c>
      <c r="T13" s="20">
        <v>2.2416442977086198E-2</v>
      </c>
      <c r="U13" s="20">
        <v>1.8986983916371301E-2</v>
      </c>
      <c r="V13" s="20">
        <v>1.85586352909453E-2</v>
      </c>
      <c r="W13" s="20">
        <v>2.54406006611755E-2</v>
      </c>
      <c r="X13" s="20">
        <v>2.47003094442537E-2</v>
      </c>
      <c r="Y13" s="20">
        <v>2.7733165469811399E-2</v>
      </c>
      <c r="Z13" s="20">
        <v>9.9261867850036507E-3</v>
      </c>
      <c r="AA13" s="20">
        <v>1.7509271970566901E-2</v>
      </c>
      <c r="AB13" s="20">
        <v>1.45874658949308E-2</v>
      </c>
      <c r="AC13" s="20">
        <v>1.7477718792979501E-2</v>
      </c>
      <c r="AD13" s="20">
        <v>2.4754359735647699E-2</v>
      </c>
      <c r="AE13" s="20"/>
      <c r="AF13" s="20">
        <v>2.98007541561062E-2</v>
      </c>
      <c r="AG13" s="20">
        <v>2.1445750369588599E-2</v>
      </c>
      <c r="AH13" s="20">
        <v>1.6825420753071901E-2</v>
      </c>
      <c r="AI13" s="20">
        <v>7.8168871776718597E-3</v>
      </c>
      <c r="AJ13" s="20">
        <v>0</v>
      </c>
      <c r="AK13" s="20"/>
      <c r="AL13" s="20">
        <v>0.110764818040195</v>
      </c>
      <c r="AM13" s="20">
        <v>3.8369830713495201E-2</v>
      </c>
      <c r="AN13" s="20">
        <v>1.49666986750177E-2</v>
      </c>
      <c r="AO13" s="20">
        <v>2.74372226765358E-2</v>
      </c>
      <c r="AP13" s="20">
        <v>1.8200388666526599E-2</v>
      </c>
      <c r="AQ13" s="20">
        <v>2.1677323985339499E-2</v>
      </c>
      <c r="AR13" s="20">
        <v>9.2853853907053901E-3</v>
      </c>
      <c r="AS13" s="20">
        <v>2.1215148630053499E-2</v>
      </c>
      <c r="AT13" s="20">
        <v>1.8975199614304199E-2</v>
      </c>
      <c r="AU13" s="20">
        <v>4.5317902511024096E-3</v>
      </c>
      <c r="AV13" s="20">
        <v>1.7926051422931199E-2</v>
      </c>
      <c r="AW13" s="20">
        <v>1.9158534702624599E-2</v>
      </c>
      <c r="AX13" s="20">
        <v>8.2717825663955E-3</v>
      </c>
      <c r="AY13" s="20">
        <v>4.7360588852726404E-3</v>
      </c>
      <c r="AZ13" s="20">
        <v>5.9490352075902697E-3</v>
      </c>
      <c r="BA13" s="20">
        <v>1.6934604771307801E-2</v>
      </c>
      <c r="BB13" s="20"/>
      <c r="BC13" s="20">
        <v>1.3639295750050399E-2</v>
      </c>
      <c r="BD13" s="20">
        <v>2.28117193033293E-2</v>
      </c>
      <c r="BE13" s="20"/>
      <c r="BF13" s="20">
        <v>4.3578499662901204E-3</v>
      </c>
      <c r="BG13" s="20">
        <v>1.4369448333635499E-2</v>
      </c>
      <c r="BH13" s="20">
        <v>2.2110221131590502E-2</v>
      </c>
      <c r="BI13" s="20">
        <v>6.39940149341858E-2</v>
      </c>
      <c r="BJ13" s="20"/>
      <c r="BK13" s="20">
        <v>4.78207331344928E-3</v>
      </c>
      <c r="BL13" s="20">
        <v>9.4786946811183607E-3</v>
      </c>
      <c r="BM13" s="20">
        <v>1.61014661522157E-2</v>
      </c>
      <c r="BN13" s="20">
        <v>5.18499252380029E-2</v>
      </c>
      <c r="BO13" s="20"/>
      <c r="BP13" s="20">
        <v>1.3912545937046E-2</v>
      </c>
      <c r="BQ13" s="20">
        <v>1.5977874746691399E-2</v>
      </c>
      <c r="BR13" s="20">
        <v>8.7574414984557692E-3</v>
      </c>
      <c r="BS13" s="20">
        <v>3.4805915793335602E-3</v>
      </c>
      <c r="BT13" s="20">
        <v>4.7650706437553099E-2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J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10" width="20.6328125" customWidth="1"/>
  </cols>
  <sheetData>
    <row r="2" spans="2:10" ht="40" customHeight="1" x14ac:dyDescent="0.35">
      <c r="D2" s="27" t="s">
        <v>239</v>
      </c>
      <c r="E2" s="24"/>
      <c r="F2" s="24"/>
      <c r="G2" s="24"/>
      <c r="H2" s="24"/>
      <c r="I2" s="24"/>
      <c r="J2" s="24"/>
    </row>
    <row r="6" spans="2:10" ht="50" customHeight="1" x14ac:dyDescent="0.35">
      <c r="B6" s="17" t="s">
        <v>15</v>
      </c>
      <c r="C6" s="17" t="s">
        <v>226</v>
      </c>
      <c r="D6" s="17" t="s">
        <v>227</v>
      </c>
      <c r="E6" s="17" t="s">
        <v>228</v>
      </c>
      <c r="F6" s="17" t="s">
        <v>229</v>
      </c>
      <c r="G6" s="17" t="s">
        <v>230</v>
      </c>
      <c r="H6" s="17" t="s">
        <v>231</v>
      </c>
      <c r="I6" s="17" t="s">
        <v>232</v>
      </c>
    </row>
    <row r="7" spans="2:10" x14ac:dyDescent="0.35">
      <c r="B7" s="15" t="s">
        <v>233</v>
      </c>
      <c r="C7" s="14">
        <v>3.2210624968845199E-2</v>
      </c>
      <c r="D7" s="14">
        <v>3.83004398225874E-2</v>
      </c>
      <c r="E7" s="14">
        <v>4.5916488456457599E-2</v>
      </c>
      <c r="F7" s="14">
        <v>2.4073736937060702E-2</v>
      </c>
      <c r="G7" s="14">
        <v>4.1165726783828203E-2</v>
      </c>
      <c r="H7" s="14">
        <v>3.9557948880929901E-2</v>
      </c>
      <c r="I7" s="14">
        <v>2.6399272994675E-2</v>
      </c>
    </row>
    <row r="8" spans="2:10" x14ac:dyDescent="0.35">
      <c r="B8" s="15" t="s">
        <v>234</v>
      </c>
      <c r="C8" s="14">
        <v>6.1379685547374503E-2</v>
      </c>
      <c r="D8" s="14">
        <v>6.1930535392418003E-2</v>
      </c>
      <c r="E8" s="14">
        <v>8.9243255197555896E-2</v>
      </c>
      <c r="F8" s="14">
        <v>6.3147249399055694E-2</v>
      </c>
      <c r="G8" s="14">
        <v>6.7903740628877302E-2</v>
      </c>
      <c r="H8" s="14">
        <v>7.1701534932662195E-2</v>
      </c>
      <c r="I8" s="14">
        <v>5.0776345350495203E-2</v>
      </c>
    </row>
    <row r="9" spans="2:10" x14ac:dyDescent="0.35">
      <c r="B9" s="15" t="s">
        <v>235</v>
      </c>
      <c r="C9" s="14">
        <v>9.9937338794351793E-2</v>
      </c>
      <c r="D9" s="14">
        <v>0.119893613352668</v>
      </c>
      <c r="E9" s="14">
        <v>0.122732170928053</v>
      </c>
      <c r="F9" s="14">
        <v>0.127191732130085</v>
      </c>
      <c r="G9" s="14">
        <v>0.133196998016231</v>
      </c>
      <c r="H9" s="14">
        <v>0.121197027676785</v>
      </c>
      <c r="I9" s="14">
        <v>0.120158479739226</v>
      </c>
    </row>
    <row r="10" spans="2:10" x14ac:dyDescent="0.35">
      <c r="B10" s="15" t="s">
        <v>236</v>
      </c>
      <c r="C10" s="14">
        <v>0.22965550820163799</v>
      </c>
      <c r="D10" s="14">
        <v>0.258568177044952</v>
      </c>
      <c r="E10" s="14">
        <v>0.24860852790438001</v>
      </c>
      <c r="F10" s="14">
        <v>0.335133200878941</v>
      </c>
      <c r="G10" s="14">
        <v>0.27710311836448298</v>
      </c>
      <c r="H10" s="14">
        <v>0.25762973043498599</v>
      </c>
      <c r="I10" s="14">
        <v>0.27355210064255298</v>
      </c>
    </row>
    <row r="11" spans="2:10" x14ac:dyDescent="0.35">
      <c r="B11" s="15" t="s">
        <v>237</v>
      </c>
      <c r="C11" s="14">
        <v>0.28360470341017102</v>
      </c>
      <c r="D11" s="14">
        <v>0.30117852171498199</v>
      </c>
      <c r="E11" s="14">
        <v>0.28964997207845899</v>
      </c>
      <c r="F11" s="14">
        <v>0.27968251509472197</v>
      </c>
      <c r="G11" s="14">
        <v>0.282339362561913</v>
      </c>
      <c r="H11" s="14">
        <v>0.290160846114427</v>
      </c>
      <c r="I11" s="14">
        <v>0.28411303254391201</v>
      </c>
    </row>
    <row r="12" spans="2:10" x14ac:dyDescent="0.35">
      <c r="B12" s="15" t="s">
        <v>238</v>
      </c>
      <c r="C12" s="14">
        <v>0.27461073771572703</v>
      </c>
      <c r="D12" s="14">
        <v>0.194217618689282</v>
      </c>
      <c r="E12" s="14">
        <v>0.17194862815501799</v>
      </c>
      <c r="F12" s="14">
        <v>0.150999918062203</v>
      </c>
      <c r="G12" s="14">
        <v>0.17488584970434701</v>
      </c>
      <c r="H12" s="14">
        <v>0.190200587394243</v>
      </c>
      <c r="I12" s="14">
        <v>0.223095223302643</v>
      </c>
    </row>
    <row r="13" spans="2:10" x14ac:dyDescent="0.35">
      <c r="B13" s="15" t="s">
        <v>102</v>
      </c>
      <c r="C13" s="14">
        <v>1.8601401361892599E-2</v>
      </c>
      <c r="D13" s="14">
        <v>2.5911093983110301E-2</v>
      </c>
      <c r="E13" s="14">
        <v>3.1900957280076803E-2</v>
      </c>
      <c r="F13" s="14">
        <v>1.9771647497932799E-2</v>
      </c>
      <c r="G13" s="14">
        <v>2.3405203940319599E-2</v>
      </c>
      <c r="H13" s="14">
        <v>2.9552324565966199E-2</v>
      </c>
      <c r="I13" s="14">
        <v>2.19055454264954E-2</v>
      </c>
    </row>
    <row r="14" spans="2:10" x14ac:dyDescent="0.35">
      <c r="B14" s="16" t="s">
        <v>240</v>
      </c>
      <c r="C14" s="16"/>
      <c r="D14" s="16"/>
      <c r="E14" s="16"/>
      <c r="F14" s="16"/>
      <c r="G14" s="16"/>
      <c r="H14" s="16"/>
      <c r="I14" s="16"/>
    </row>
    <row r="15" spans="2:10" x14ac:dyDescent="0.35">
      <c r="B15" t="s">
        <v>104</v>
      </c>
    </row>
    <row r="16" spans="2:10" x14ac:dyDescent="0.35">
      <c r="B16" t="s">
        <v>105</v>
      </c>
    </row>
    <row r="20" spans="2:2" x14ac:dyDescent="0.35">
      <c r="B20"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241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1957</v>
      </c>
      <c r="D7" s="10">
        <v>985</v>
      </c>
      <c r="E7" s="10">
        <v>969</v>
      </c>
      <c r="F7" s="10"/>
      <c r="G7" s="10">
        <v>88</v>
      </c>
      <c r="H7" s="10">
        <v>513</v>
      </c>
      <c r="I7" s="10">
        <v>753</v>
      </c>
      <c r="J7" s="10">
        <v>474</v>
      </c>
      <c r="K7" s="10">
        <v>118</v>
      </c>
      <c r="L7" s="10">
        <v>11</v>
      </c>
      <c r="M7" s="10"/>
      <c r="N7" s="10">
        <v>809</v>
      </c>
      <c r="O7" s="10">
        <v>429</v>
      </c>
      <c r="P7" s="10">
        <v>413</v>
      </c>
      <c r="Q7" s="10">
        <v>303</v>
      </c>
      <c r="R7" s="10"/>
      <c r="S7" s="10">
        <v>350</v>
      </c>
      <c r="T7" s="10">
        <v>209</v>
      </c>
      <c r="U7" s="10">
        <v>130</v>
      </c>
      <c r="V7" s="10">
        <v>162</v>
      </c>
      <c r="W7" s="10">
        <v>138</v>
      </c>
      <c r="X7" s="10">
        <v>222</v>
      </c>
      <c r="Y7" s="10">
        <v>136</v>
      </c>
      <c r="Z7" s="10">
        <v>85</v>
      </c>
      <c r="AA7" s="10">
        <v>232</v>
      </c>
      <c r="AB7" s="10">
        <v>148</v>
      </c>
      <c r="AC7" s="10">
        <v>78</v>
      </c>
      <c r="AD7" s="10">
        <v>67</v>
      </c>
      <c r="AE7" s="10"/>
      <c r="AF7" s="10">
        <v>332</v>
      </c>
      <c r="AG7" s="10">
        <v>340</v>
      </c>
      <c r="AH7" s="10">
        <v>590</v>
      </c>
      <c r="AI7" s="10">
        <v>426</v>
      </c>
      <c r="AJ7" s="10">
        <v>88</v>
      </c>
      <c r="AK7" s="10"/>
      <c r="AL7" s="10">
        <v>10</v>
      </c>
      <c r="AM7" s="10">
        <v>37</v>
      </c>
      <c r="AN7" s="10">
        <v>70</v>
      </c>
      <c r="AO7" s="10">
        <v>72</v>
      </c>
      <c r="AP7" s="10">
        <v>135</v>
      </c>
      <c r="AQ7" s="10">
        <v>132</v>
      </c>
      <c r="AR7" s="10">
        <v>159</v>
      </c>
      <c r="AS7" s="10">
        <v>125</v>
      </c>
      <c r="AT7" s="10">
        <v>124</v>
      </c>
      <c r="AU7" s="10">
        <v>108</v>
      </c>
      <c r="AV7" s="10">
        <v>170</v>
      </c>
      <c r="AW7" s="10">
        <v>168</v>
      </c>
      <c r="AX7" s="10">
        <v>150</v>
      </c>
      <c r="AY7" s="10">
        <v>80</v>
      </c>
      <c r="AZ7" s="10">
        <v>94</v>
      </c>
      <c r="BA7" s="10">
        <v>299</v>
      </c>
      <c r="BB7" s="10"/>
      <c r="BC7" s="10">
        <v>1957</v>
      </c>
      <c r="BD7" s="10">
        <v>0</v>
      </c>
      <c r="BE7" s="10"/>
      <c r="BF7" s="10">
        <v>478</v>
      </c>
      <c r="BG7" s="10">
        <v>613</v>
      </c>
      <c r="BH7" s="10">
        <v>592</v>
      </c>
      <c r="BI7" s="10">
        <v>274</v>
      </c>
      <c r="BJ7" s="10"/>
      <c r="BK7" s="10">
        <v>418</v>
      </c>
      <c r="BL7" s="10">
        <v>404</v>
      </c>
      <c r="BM7" s="10">
        <v>767</v>
      </c>
      <c r="BN7" s="10">
        <v>368</v>
      </c>
      <c r="BO7" s="10"/>
      <c r="BP7" s="10">
        <v>598</v>
      </c>
      <c r="BQ7" s="10">
        <v>275</v>
      </c>
      <c r="BR7" s="10">
        <v>2</v>
      </c>
      <c r="BS7" s="10">
        <v>663</v>
      </c>
      <c r="BT7" s="10">
        <v>419</v>
      </c>
    </row>
    <row r="8" spans="2:72" ht="30" customHeight="1" x14ac:dyDescent="0.35">
      <c r="B8" s="11" t="s">
        <v>20</v>
      </c>
      <c r="C8" s="11">
        <v>1949</v>
      </c>
      <c r="D8" s="11">
        <v>1007</v>
      </c>
      <c r="E8" s="11">
        <v>940</v>
      </c>
      <c r="F8" s="11"/>
      <c r="G8" s="11">
        <v>88</v>
      </c>
      <c r="H8" s="11">
        <v>534</v>
      </c>
      <c r="I8" s="11">
        <v>744</v>
      </c>
      <c r="J8" s="11">
        <v>459</v>
      </c>
      <c r="K8" s="11">
        <v>114</v>
      </c>
      <c r="L8" s="11">
        <v>11</v>
      </c>
      <c r="M8" s="11"/>
      <c r="N8" s="11">
        <v>781</v>
      </c>
      <c r="O8" s="11">
        <v>431</v>
      </c>
      <c r="P8" s="11">
        <v>420</v>
      </c>
      <c r="Q8" s="11">
        <v>314</v>
      </c>
      <c r="R8" s="11"/>
      <c r="S8" s="11">
        <v>359</v>
      </c>
      <c r="T8" s="11">
        <v>216</v>
      </c>
      <c r="U8" s="11">
        <v>128</v>
      </c>
      <c r="V8" s="11">
        <v>165</v>
      </c>
      <c r="W8" s="11">
        <v>142</v>
      </c>
      <c r="X8" s="11">
        <v>220</v>
      </c>
      <c r="Y8" s="11">
        <v>130</v>
      </c>
      <c r="Z8" s="11">
        <v>73</v>
      </c>
      <c r="AA8" s="11">
        <v>225</v>
      </c>
      <c r="AB8" s="11">
        <v>147</v>
      </c>
      <c r="AC8" s="11">
        <v>79</v>
      </c>
      <c r="AD8" s="11">
        <v>65</v>
      </c>
      <c r="AE8" s="11"/>
      <c r="AF8" s="11">
        <v>333</v>
      </c>
      <c r="AG8" s="11">
        <v>341</v>
      </c>
      <c r="AH8" s="11">
        <v>600</v>
      </c>
      <c r="AI8" s="11">
        <v>415</v>
      </c>
      <c r="AJ8" s="11">
        <v>78</v>
      </c>
      <c r="AK8" s="11"/>
      <c r="AL8" s="11">
        <v>10</v>
      </c>
      <c r="AM8" s="11">
        <v>38</v>
      </c>
      <c r="AN8" s="11">
        <v>70</v>
      </c>
      <c r="AO8" s="11">
        <v>73</v>
      </c>
      <c r="AP8" s="11">
        <v>138</v>
      </c>
      <c r="AQ8" s="11">
        <v>133</v>
      </c>
      <c r="AR8" s="11">
        <v>160</v>
      </c>
      <c r="AS8" s="11">
        <v>126</v>
      </c>
      <c r="AT8" s="11">
        <v>127</v>
      </c>
      <c r="AU8" s="11">
        <v>109</v>
      </c>
      <c r="AV8" s="11">
        <v>173</v>
      </c>
      <c r="AW8" s="11">
        <v>171</v>
      </c>
      <c r="AX8" s="11">
        <v>150</v>
      </c>
      <c r="AY8" s="11">
        <v>79</v>
      </c>
      <c r="AZ8" s="11">
        <v>92</v>
      </c>
      <c r="BA8" s="11">
        <v>277</v>
      </c>
      <c r="BB8" s="11"/>
      <c r="BC8" s="11">
        <v>1949</v>
      </c>
      <c r="BD8" s="11">
        <v>0</v>
      </c>
      <c r="BE8" s="11"/>
      <c r="BF8" s="11">
        <v>477</v>
      </c>
      <c r="BG8" s="11">
        <v>609</v>
      </c>
      <c r="BH8" s="11">
        <v>588</v>
      </c>
      <c r="BI8" s="11">
        <v>276</v>
      </c>
      <c r="BJ8" s="11"/>
      <c r="BK8" s="11">
        <v>416</v>
      </c>
      <c r="BL8" s="11">
        <v>401</v>
      </c>
      <c r="BM8" s="11">
        <v>767</v>
      </c>
      <c r="BN8" s="11">
        <v>365</v>
      </c>
      <c r="BO8" s="11"/>
      <c r="BP8" s="11">
        <v>599</v>
      </c>
      <c r="BQ8" s="11">
        <v>275</v>
      </c>
      <c r="BR8" s="11">
        <v>2</v>
      </c>
      <c r="BS8" s="11">
        <v>652</v>
      </c>
      <c r="BT8" s="11">
        <v>422</v>
      </c>
    </row>
    <row r="9" spans="2:72" x14ac:dyDescent="0.35">
      <c r="B9" s="15" t="s">
        <v>233</v>
      </c>
      <c r="C9" s="14">
        <v>3.2210624968845199E-2</v>
      </c>
      <c r="D9" s="14">
        <v>3.91709347194533E-2</v>
      </c>
      <c r="E9" s="14">
        <v>2.48529476154229E-2</v>
      </c>
      <c r="F9" s="14"/>
      <c r="G9" s="14">
        <v>0</v>
      </c>
      <c r="H9" s="14">
        <v>2.0390609881161401E-2</v>
      </c>
      <c r="I9" s="14">
        <v>2.5247788711948799E-2</v>
      </c>
      <c r="J9" s="14">
        <v>6.5945347910690497E-2</v>
      </c>
      <c r="K9" s="14">
        <v>1.6611561163257401E-2</v>
      </c>
      <c r="L9" s="14">
        <v>8.8642604032786204E-2</v>
      </c>
      <c r="M9" s="14"/>
      <c r="N9" s="14">
        <v>2.6825081284491899E-2</v>
      </c>
      <c r="O9" s="14">
        <v>2.7689011234525499E-2</v>
      </c>
      <c r="P9" s="14">
        <v>3.5011268486555801E-2</v>
      </c>
      <c r="Q9" s="14">
        <v>4.8391122293124603E-2</v>
      </c>
      <c r="R9" s="14"/>
      <c r="S9" s="14">
        <v>1.5669346185630099E-2</v>
      </c>
      <c r="T9" s="14">
        <v>3.37584993255284E-2</v>
      </c>
      <c r="U9" s="14">
        <v>5.2966250733365201E-2</v>
      </c>
      <c r="V9" s="14">
        <v>7.0201227047954298E-2</v>
      </c>
      <c r="W9" s="14">
        <v>2.2839695617513801E-2</v>
      </c>
      <c r="X9" s="14">
        <v>2.6376929446239199E-2</v>
      </c>
      <c r="Y9" s="14">
        <v>8.9021333492307099E-3</v>
      </c>
      <c r="Z9" s="14">
        <v>2.3719709658460101E-2</v>
      </c>
      <c r="AA9" s="14">
        <v>5.5337291426923098E-2</v>
      </c>
      <c r="AB9" s="14">
        <v>3.5568123617786301E-2</v>
      </c>
      <c r="AC9" s="14">
        <v>0</v>
      </c>
      <c r="AD9" s="14">
        <v>2.8457257171462101E-2</v>
      </c>
      <c r="AE9" s="14"/>
      <c r="AF9" s="14">
        <v>5.6247111112470598E-2</v>
      </c>
      <c r="AG9" s="14">
        <v>3.58226414287897E-2</v>
      </c>
      <c r="AH9" s="14">
        <v>2.0898017010918701E-2</v>
      </c>
      <c r="AI9" s="14">
        <v>1.6323794073838601E-2</v>
      </c>
      <c r="AJ9" s="14">
        <v>9.6112748697384492E-3</v>
      </c>
      <c r="AK9" s="14"/>
      <c r="AL9" s="14">
        <v>0.100551666116236</v>
      </c>
      <c r="AM9" s="14">
        <v>8.5280034319675901E-2</v>
      </c>
      <c r="AN9" s="14">
        <v>7.4847015997406202E-2</v>
      </c>
      <c r="AO9" s="14">
        <v>9.3918638679158006E-2</v>
      </c>
      <c r="AP9" s="14">
        <v>3.6710606979309099E-2</v>
      </c>
      <c r="AQ9" s="14">
        <v>3.5479883850816803E-2</v>
      </c>
      <c r="AR9" s="14">
        <v>3.1955053756244099E-2</v>
      </c>
      <c r="AS9" s="14">
        <v>1.5628200075074501E-2</v>
      </c>
      <c r="AT9" s="14">
        <v>5.5773666616883398E-2</v>
      </c>
      <c r="AU9" s="14">
        <v>2.6713291879013799E-2</v>
      </c>
      <c r="AV9" s="14">
        <v>2.3302547487364201E-2</v>
      </c>
      <c r="AW9" s="14">
        <v>1.33486014854131E-2</v>
      </c>
      <c r="AX9" s="14">
        <v>3.39869543323972E-2</v>
      </c>
      <c r="AY9" s="14">
        <v>1.27787593190589E-2</v>
      </c>
      <c r="AZ9" s="14">
        <v>1.79546532117544E-2</v>
      </c>
      <c r="BA9" s="14">
        <v>1.65200273852628E-2</v>
      </c>
      <c r="BB9" s="14"/>
      <c r="BC9" s="14">
        <v>3.2210624968845199E-2</v>
      </c>
      <c r="BD9" s="14">
        <v>0</v>
      </c>
      <c r="BE9" s="14"/>
      <c r="BF9" s="14">
        <v>2.9181328457434898E-2</v>
      </c>
      <c r="BG9" s="14">
        <v>2.51551838422974E-2</v>
      </c>
      <c r="BH9" s="14">
        <v>2.7414193555286601E-2</v>
      </c>
      <c r="BI9" s="14">
        <v>6.3267318549939597E-2</v>
      </c>
      <c r="BJ9" s="14"/>
      <c r="BK9" s="14">
        <v>1.6630864080842502E-2</v>
      </c>
      <c r="BL9" s="14">
        <v>1.9583169659326799E-2</v>
      </c>
      <c r="BM9" s="14">
        <v>3.4750270586938803E-2</v>
      </c>
      <c r="BN9" s="14">
        <v>5.8470079666087603E-2</v>
      </c>
      <c r="BO9" s="14"/>
      <c r="BP9" s="14">
        <v>2.3536055391732699E-2</v>
      </c>
      <c r="BQ9" s="14">
        <v>2.5433586119146898E-2</v>
      </c>
      <c r="BR9" s="14">
        <v>0</v>
      </c>
      <c r="BS9" s="14">
        <v>2.3549824874346301E-2</v>
      </c>
      <c r="BT9" s="14">
        <v>6.2418737566240501E-2</v>
      </c>
    </row>
    <row r="10" spans="2:72" x14ac:dyDescent="0.35">
      <c r="B10" s="15" t="s">
        <v>234</v>
      </c>
      <c r="C10" s="14">
        <v>6.1379685547374503E-2</v>
      </c>
      <c r="D10" s="14">
        <v>6.7745866021231102E-2</v>
      </c>
      <c r="E10" s="14">
        <v>5.4749273718093003E-2</v>
      </c>
      <c r="F10" s="14"/>
      <c r="G10" s="14">
        <v>6.9151541694867993E-2</v>
      </c>
      <c r="H10" s="14">
        <v>6.0472263311438901E-2</v>
      </c>
      <c r="I10" s="14">
        <v>5.5515307510062298E-2</v>
      </c>
      <c r="J10" s="14">
        <v>7.0256827926657703E-2</v>
      </c>
      <c r="K10" s="14">
        <v>5.9165144079306203E-2</v>
      </c>
      <c r="L10" s="14">
        <v>9.2756927328396493E-2</v>
      </c>
      <c r="M10" s="14"/>
      <c r="N10" s="14">
        <v>4.9672873051910801E-2</v>
      </c>
      <c r="O10" s="14">
        <v>5.2880759366422198E-2</v>
      </c>
      <c r="P10" s="14">
        <v>7.7076379106749998E-2</v>
      </c>
      <c r="Q10" s="14">
        <v>8.1773413459366298E-2</v>
      </c>
      <c r="R10" s="14"/>
      <c r="S10" s="14">
        <v>5.6630658421633603E-2</v>
      </c>
      <c r="T10" s="14">
        <v>5.52847169618522E-2</v>
      </c>
      <c r="U10" s="14">
        <v>4.7440403629348399E-2</v>
      </c>
      <c r="V10" s="14">
        <v>8.2477478767342502E-2</v>
      </c>
      <c r="W10" s="14">
        <v>7.4575791939341898E-2</v>
      </c>
      <c r="X10" s="14">
        <v>3.08842880906815E-2</v>
      </c>
      <c r="Y10" s="14">
        <v>5.29990217452245E-2</v>
      </c>
      <c r="Z10" s="14">
        <v>0.192592187718301</v>
      </c>
      <c r="AA10" s="14">
        <v>6.0919243656408099E-2</v>
      </c>
      <c r="AB10" s="14">
        <v>3.8189283378947302E-2</v>
      </c>
      <c r="AC10" s="14">
        <v>7.8951056529120794E-2</v>
      </c>
      <c r="AD10" s="14">
        <v>5.7273785116976401E-2</v>
      </c>
      <c r="AE10" s="14"/>
      <c r="AF10" s="14">
        <v>7.3253063445010203E-2</v>
      </c>
      <c r="AG10" s="14">
        <v>3.6786429384967699E-2</v>
      </c>
      <c r="AH10" s="14">
        <v>5.1341460140967098E-2</v>
      </c>
      <c r="AI10" s="14">
        <v>6.8662503857386994E-2</v>
      </c>
      <c r="AJ10" s="14">
        <v>6.3250609510972097E-2</v>
      </c>
      <c r="AK10" s="14"/>
      <c r="AL10" s="14">
        <v>0.102104514658892</v>
      </c>
      <c r="AM10" s="14">
        <v>0.164581057898567</v>
      </c>
      <c r="AN10" s="14">
        <v>9.6345146707645907E-2</v>
      </c>
      <c r="AO10" s="14">
        <v>5.24003342502272E-2</v>
      </c>
      <c r="AP10" s="14">
        <v>6.7257271469803301E-2</v>
      </c>
      <c r="AQ10" s="14">
        <v>6.8810844161167797E-2</v>
      </c>
      <c r="AR10" s="14">
        <v>8.1969396551658594E-2</v>
      </c>
      <c r="AS10" s="14">
        <v>5.7025496282591702E-2</v>
      </c>
      <c r="AT10" s="14">
        <v>3.2267047497206602E-2</v>
      </c>
      <c r="AU10" s="14">
        <v>2.84104305792733E-2</v>
      </c>
      <c r="AV10" s="14">
        <v>5.9541036801557E-2</v>
      </c>
      <c r="AW10" s="14">
        <v>4.22202135888897E-2</v>
      </c>
      <c r="AX10" s="14">
        <v>6.2663313245426705E-2</v>
      </c>
      <c r="AY10" s="14">
        <v>9.6597446183063193E-2</v>
      </c>
      <c r="AZ10" s="14">
        <v>6.5005474286150999E-2</v>
      </c>
      <c r="BA10" s="14">
        <v>4.4834926657465898E-2</v>
      </c>
      <c r="BB10" s="14"/>
      <c r="BC10" s="14">
        <v>6.1379685547374503E-2</v>
      </c>
      <c r="BD10" s="14">
        <v>0</v>
      </c>
      <c r="BE10" s="14"/>
      <c r="BF10" s="14">
        <v>4.6330887161788202E-2</v>
      </c>
      <c r="BG10" s="14">
        <v>4.7578804854224201E-2</v>
      </c>
      <c r="BH10" s="14">
        <v>6.7097630197544902E-2</v>
      </c>
      <c r="BI10" s="14">
        <v>0.10572956309555</v>
      </c>
      <c r="BJ10" s="14"/>
      <c r="BK10" s="14">
        <v>4.2769506942442102E-2</v>
      </c>
      <c r="BL10" s="14">
        <v>4.8314901288996001E-2</v>
      </c>
      <c r="BM10" s="14">
        <v>7.3069711071387294E-2</v>
      </c>
      <c r="BN10" s="14">
        <v>7.2354874355764306E-2</v>
      </c>
      <c r="BO10" s="14"/>
      <c r="BP10" s="14">
        <v>8.4193172625579404E-2</v>
      </c>
      <c r="BQ10" s="14">
        <v>5.8178417222029703E-2</v>
      </c>
      <c r="BR10" s="14">
        <v>0</v>
      </c>
      <c r="BS10" s="14">
        <v>2.7544166905607501E-2</v>
      </c>
      <c r="BT10" s="14">
        <v>8.3614602946068595E-2</v>
      </c>
    </row>
    <row r="11" spans="2:72" x14ac:dyDescent="0.35">
      <c r="B11" s="15" t="s">
        <v>235</v>
      </c>
      <c r="C11" s="14">
        <v>9.9937338794351793E-2</v>
      </c>
      <c r="D11" s="14">
        <v>0.126838137867921</v>
      </c>
      <c r="E11" s="14">
        <v>7.1424437701319607E-2</v>
      </c>
      <c r="F11" s="14"/>
      <c r="G11" s="14">
        <v>0.15454616693648299</v>
      </c>
      <c r="H11" s="14">
        <v>0.10595022545287</v>
      </c>
      <c r="I11" s="14">
        <v>0.110821045567295</v>
      </c>
      <c r="J11" s="14">
        <v>6.6178258853588107E-2</v>
      </c>
      <c r="K11" s="14">
        <v>0.104022831657127</v>
      </c>
      <c r="L11" s="14">
        <v>0</v>
      </c>
      <c r="M11" s="14"/>
      <c r="N11" s="14">
        <v>8.3096417655024402E-2</v>
      </c>
      <c r="O11" s="14">
        <v>0.102135633966627</v>
      </c>
      <c r="P11" s="14">
        <v>0.119714052391583</v>
      </c>
      <c r="Q11" s="14">
        <v>0.113340747996026</v>
      </c>
      <c r="R11" s="14"/>
      <c r="S11" s="14">
        <v>0.162581247447073</v>
      </c>
      <c r="T11" s="14">
        <v>7.8854749834853299E-2</v>
      </c>
      <c r="U11" s="14">
        <v>4.6860726872703297E-2</v>
      </c>
      <c r="V11" s="14">
        <v>6.8183489436164105E-2</v>
      </c>
      <c r="W11" s="14">
        <v>9.5195668237897907E-2</v>
      </c>
      <c r="X11" s="14">
        <v>0.117334298300728</v>
      </c>
      <c r="Y11" s="14">
        <v>9.7434644635098905E-2</v>
      </c>
      <c r="Z11" s="14">
        <v>0.12687234881694201</v>
      </c>
      <c r="AA11" s="14">
        <v>0.10802502961959699</v>
      </c>
      <c r="AB11" s="14">
        <v>3.2748614530652302E-2</v>
      </c>
      <c r="AC11" s="14">
        <v>6.8267643979391696E-2</v>
      </c>
      <c r="AD11" s="14">
        <v>9.8245698370090395E-2</v>
      </c>
      <c r="AE11" s="14"/>
      <c r="AF11" s="14">
        <v>8.8542736308065598E-2</v>
      </c>
      <c r="AG11" s="14">
        <v>9.5417410608597195E-2</v>
      </c>
      <c r="AH11" s="14">
        <v>0.106911163521028</v>
      </c>
      <c r="AI11" s="14">
        <v>0.124036604327786</v>
      </c>
      <c r="AJ11" s="14">
        <v>2.6222103861222101E-2</v>
      </c>
      <c r="AK11" s="14"/>
      <c r="AL11" s="14">
        <v>0</v>
      </c>
      <c r="AM11" s="14">
        <v>2.8113472486146401E-2</v>
      </c>
      <c r="AN11" s="14">
        <v>8.8916436693928097E-2</v>
      </c>
      <c r="AO11" s="14">
        <v>0.112526777738474</v>
      </c>
      <c r="AP11" s="14">
        <v>0.145245013231348</v>
      </c>
      <c r="AQ11" s="14">
        <v>0.14650121582002301</v>
      </c>
      <c r="AR11" s="14">
        <v>0.104364956961934</v>
      </c>
      <c r="AS11" s="14">
        <v>9.9442631927114E-2</v>
      </c>
      <c r="AT11" s="14">
        <v>9.8900667593898303E-2</v>
      </c>
      <c r="AU11" s="14">
        <v>0.151321018744832</v>
      </c>
      <c r="AV11" s="14">
        <v>9.1027951217208095E-2</v>
      </c>
      <c r="AW11" s="14">
        <v>7.96025037655438E-2</v>
      </c>
      <c r="AX11" s="14">
        <v>7.4806111148611201E-2</v>
      </c>
      <c r="AY11" s="14">
        <v>9.4067902526835695E-2</v>
      </c>
      <c r="AZ11" s="14">
        <v>0.14482181689625101</v>
      </c>
      <c r="BA11" s="14">
        <v>6.9591416603695194E-2</v>
      </c>
      <c r="BB11" s="14"/>
      <c r="BC11" s="14">
        <v>9.9937338794351793E-2</v>
      </c>
      <c r="BD11" s="14">
        <v>0</v>
      </c>
      <c r="BE11" s="14"/>
      <c r="BF11" s="14">
        <v>7.4633831751063001E-2</v>
      </c>
      <c r="BG11" s="14">
        <v>0.107716411265601</v>
      </c>
      <c r="BH11" s="14">
        <v>0.11101569459152701</v>
      </c>
      <c r="BI11" s="14">
        <v>0.102956033541169</v>
      </c>
      <c r="BJ11" s="14"/>
      <c r="BK11" s="14">
        <v>0.106736513166829</v>
      </c>
      <c r="BL11" s="14">
        <v>0.10378707430368</v>
      </c>
      <c r="BM11" s="14">
        <v>9.5060401389676294E-2</v>
      </c>
      <c r="BN11" s="14">
        <v>9.8213441596205098E-2</v>
      </c>
      <c r="BO11" s="14"/>
      <c r="BP11" s="14">
        <v>0.12237453416062199</v>
      </c>
      <c r="BQ11" s="14">
        <v>7.6623020300549294E-2</v>
      </c>
      <c r="BR11" s="14">
        <v>0</v>
      </c>
      <c r="BS11" s="14">
        <v>6.9333811913443899E-2</v>
      </c>
      <c r="BT11" s="14">
        <v>0.13098500406876301</v>
      </c>
    </row>
    <row r="12" spans="2:72" x14ac:dyDescent="0.35">
      <c r="B12" s="15" t="s">
        <v>236</v>
      </c>
      <c r="C12" s="14">
        <v>0.22965550820163799</v>
      </c>
      <c r="D12" s="14">
        <v>0.26757719732952601</v>
      </c>
      <c r="E12" s="14">
        <v>0.187705598479465</v>
      </c>
      <c r="F12" s="14"/>
      <c r="G12" s="14">
        <v>0.29362824978340202</v>
      </c>
      <c r="H12" s="14">
        <v>0.27880649158912602</v>
      </c>
      <c r="I12" s="14">
        <v>0.21884681953944701</v>
      </c>
      <c r="J12" s="14">
        <v>0.18882837228531499</v>
      </c>
      <c r="K12" s="14">
        <v>0.18068234767178701</v>
      </c>
      <c r="L12" s="14">
        <v>0.27461827355894097</v>
      </c>
      <c r="M12" s="14"/>
      <c r="N12" s="14">
        <v>0.24075760122932799</v>
      </c>
      <c r="O12" s="14">
        <v>0.24254801693013101</v>
      </c>
      <c r="P12" s="14">
        <v>0.23839691399260199</v>
      </c>
      <c r="Q12" s="14">
        <v>0.17491496630651401</v>
      </c>
      <c r="R12" s="14"/>
      <c r="S12" s="14">
        <v>0.22034852802222199</v>
      </c>
      <c r="T12" s="14">
        <v>0.226839063865411</v>
      </c>
      <c r="U12" s="14">
        <v>0.240920091761363</v>
      </c>
      <c r="V12" s="14">
        <v>0.237543755068404</v>
      </c>
      <c r="W12" s="14">
        <v>0.19952787739415201</v>
      </c>
      <c r="X12" s="14">
        <v>0.26122152163918699</v>
      </c>
      <c r="Y12" s="14">
        <v>0.212911612767648</v>
      </c>
      <c r="Z12" s="14">
        <v>0.22285594479819301</v>
      </c>
      <c r="AA12" s="14">
        <v>0.224311801444045</v>
      </c>
      <c r="AB12" s="14">
        <v>0.24516021115026401</v>
      </c>
      <c r="AC12" s="14">
        <v>0.24107830991238</v>
      </c>
      <c r="AD12" s="14">
        <v>0.21760160777134099</v>
      </c>
      <c r="AE12" s="14"/>
      <c r="AF12" s="14">
        <v>0.183180412868822</v>
      </c>
      <c r="AG12" s="14">
        <v>0.23875959508540101</v>
      </c>
      <c r="AH12" s="14">
        <v>0.24986391834156099</v>
      </c>
      <c r="AI12" s="14">
        <v>0.23530892386749899</v>
      </c>
      <c r="AJ12" s="14">
        <v>0.23835307429962699</v>
      </c>
      <c r="AK12" s="14"/>
      <c r="AL12" s="14">
        <v>0.403325916767308</v>
      </c>
      <c r="AM12" s="14">
        <v>0.15933277184847799</v>
      </c>
      <c r="AN12" s="14">
        <v>0.17850177737433401</v>
      </c>
      <c r="AO12" s="14">
        <v>0.18881768953043901</v>
      </c>
      <c r="AP12" s="14">
        <v>0.20050853164548599</v>
      </c>
      <c r="AQ12" s="14">
        <v>0.24951874265509499</v>
      </c>
      <c r="AR12" s="14">
        <v>0.176422929837491</v>
      </c>
      <c r="AS12" s="14">
        <v>0.29011082304635599</v>
      </c>
      <c r="AT12" s="14">
        <v>0.196194584913916</v>
      </c>
      <c r="AU12" s="14">
        <v>0.151285967133026</v>
      </c>
      <c r="AV12" s="14">
        <v>0.27000167303630201</v>
      </c>
      <c r="AW12" s="14">
        <v>0.260266242882017</v>
      </c>
      <c r="AX12" s="14">
        <v>0.24821210406948799</v>
      </c>
      <c r="AY12" s="14">
        <v>0.227771032624449</v>
      </c>
      <c r="AZ12" s="14">
        <v>0.25374501826122697</v>
      </c>
      <c r="BA12" s="14">
        <v>0.247659550317362</v>
      </c>
      <c r="BB12" s="14"/>
      <c r="BC12" s="14">
        <v>0.22965550820163799</v>
      </c>
      <c r="BD12" s="14">
        <v>0</v>
      </c>
      <c r="BE12" s="14"/>
      <c r="BF12" s="14">
        <v>0.23415701077624099</v>
      </c>
      <c r="BG12" s="14">
        <v>0.22147234336817101</v>
      </c>
      <c r="BH12" s="14">
        <v>0.23250774212789199</v>
      </c>
      <c r="BI12" s="14">
        <v>0.23385029717998301</v>
      </c>
      <c r="BJ12" s="14"/>
      <c r="BK12" s="14">
        <v>0.25609534918892701</v>
      </c>
      <c r="BL12" s="14">
        <v>0.230336734265253</v>
      </c>
      <c r="BM12" s="14">
        <v>0.22349607740276001</v>
      </c>
      <c r="BN12" s="14">
        <v>0.211743217865524</v>
      </c>
      <c r="BO12" s="14"/>
      <c r="BP12" s="14">
        <v>0.25243598248052501</v>
      </c>
      <c r="BQ12" s="14">
        <v>0.19516528862957799</v>
      </c>
      <c r="BR12" s="14">
        <v>0</v>
      </c>
      <c r="BS12" s="14">
        <v>0.2271879940796</v>
      </c>
      <c r="BT12" s="14">
        <v>0.22467851460320501</v>
      </c>
    </row>
    <row r="13" spans="2:72" x14ac:dyDescent="0.35">
      <c r="B13" s="15" t="s">
        <v>237</v>
      </c>
      <c r="C13" s="14">
        <v>0.28360470341017102</v>
      </c>
      <c r="D13" s="14">
        <v>0.29680856938642303</v>
      </c>
      <c r="E13" s="14">
        <v>0.26926182130283</v>
      </c>
      <c r="F13" s="14"/>
      <c r="G13" s="14">
        <v>0.28995703357137298</v>
      </c>
      <c r="H13" s="14">
        <v>0.32764932668338098</v>
      </c>
      <c r="I13" s="14">
        <v>0.270476965281369</v>
      </c>
      <c r="J13" s="14">
        <v>0.25085968528519298</v>
      </c>
      <c r="K13" s="14">
        <v>0.291579850298402</v>
      </c>
      <c r="L13" s="14">
        <v>0.26853246799626701</v>
      </c>
      <c r="M13" s="14"/>
      <c r="N13" s="14">
        <v>0.32689707874679202</v>
      </c>
      <c r="O13" s="14">
        <v>0.25878191484347302</v>
      </c>
      <c r="P13" s="14">
        <v>0.266074664171772</v>
      </c>
      <c r="Q13" s="14">
        <v>0.23279034273124399</v>
      </c>
      <c r="R13" s="14"/>
      <c r="S13" s="14">
        <v>0.32954719845472402</v>
      </c>
      <c r="T13" s="14">
        <v>0.249017408771666</v>
      </c>
      <c r="U13" s="14">
        <v>0.25213676330410001</v>
      </c>
      <c r="V13" s="14">
        <v>0.26442044343398802</v>
      </c>
      <c r="W13" s="14">
        <v>0.315070390961741</v>
      </c>
      <c r="X13" s="14">
        <v>0.29541798880785503</v>
      </c>
      <c r="Y13" s="14">
        <v>0.26031032641621998</v>
      </c>
      <c r="Z13" s="14">
        <v>0.21172691243227601</v>
      </c>
      <c r="AA13" s="14">
        <v>0.27872546023802602</v>
      </c>
      <c r="AB13" s="14">
        <v>0.305551315440174</v>
      </c>
      <c r="AC13" s="14">
        <v>0.29921447617123698</v>
      </c>
      <c r="AD13" s="14">
        <v>0.223529065831055</v>
      </c>
      <c r="AE13" s="14"/>
      <c r="AF13" s="14">
        <v>0.25381309546900899</v>
      </c>
      <c r="AG13" s="14">
        <v>0.26874531881017599</v>
      </c>
      <c r="AH13" s="14">
        <v>0.27299484914099997</v>
      </c>
      <c r="AI13" s="14">
        <v>0.32050675920620397</v>
      </c>
      <c r="AJ13" s="14">
        <v>0.37358797389855303</v>
      </c>
      <c r="AK13" s="14"/>
      <c r="AL13" s="14">
        <v>9.3885060419166805E-2</v>
      </c>
      <c r="AM13" s="14">
        <v>0.18953103639844801</v>
      </c>
      <c r="AN13" s="14">
        <v>0.16268532692679399</v>
      </c>
      <c r="AO13" s="14">
        <v>0.1784828551158</v>
      </c>
      <c r="AP13" s="14">
        <v>0.25140845317409399</v>
      </c>
      <c r="AQ13" s="14">
        <v>0.22869746479483</v>
      </c>
      <c r="AR13" s="14">
        <v>0.28199228479743199</v>
      </c>
      <c r="AS13" s="14">
        <v>0.27614002954118999</v>
      </c>
      <c r="AT13" s="14">
        <v>0.27979940102042899</v>
      </c>
      <c r="AU13" s="14">
        <v>0.27117929400290602</v>
      </c>
      <c r="AV13" s="14">
        <v>0.28344894823887001</v>
      </c>
      <c r="AW13" s="14">
        <v>0.30248957354196898</v>
      </c>
      <c r="AX13" s="14">
        <v>0.34864643593217998</v>
      </c>
      <c r="AY13" s="14">
        <v>0.33193908931293198</v>
      </c>
      <c r="AZ13" s="14">
        <v>0.30176127151266702</v>
      </c>
      <c r="BA13" s="14">
        <v>0.357862520772044</v>
      </c>
      <c r="BB13" s="14"/>
      <c r="BC13" s="14">
        <v>0.28360470341017102</v>
      </c>
      <c r="BD13" s="14">
        <v>0</v>
      </c>
      <c r="BE13" s="14"/>
      <c r="BF13" s="14">
        <v>0.342081491966513</v>
      </c>
      <c r="BG13" s="14">
        <v>0.29805569573893398</v>
      </c>
      <c r="BH13" s="14">
        <v>0.25440911208786399</v>
      </c>
      <c r="BI13" s="14">
        <v>0.21267057113353699</v>
      </c>
      <c r="BJ13" s="14"/>
      <c r="BK13" s="14">
        <v>0.29916933960709602</v>
      </c>
      <c r="BL13" s="14">
        <v>0.30390945174836498</v>
      </c>
      <c r="BM13" s="14">
        <v>0.292142202917408</v>
      </c>
      <c r="BN13" s="14">
        <v>0.225678120301949</v>
      </c>
      <c r="BO13" s="14"/>
      <c r="BP13" s="14">
        <v>0.29753169008407998</v>
      </c>
      <c r="BQ13" s="14">
        <v>0.28066462482125998</v>
      </c>
      <c r="BR13" s="14">
        <v>0.48605515333115401</v>
      </c>
      <c r="BS13" s="14">
        <v>0.31819458910366299</v>
      </c>
      <c r="BT13" s="14">
        <v>0.21150404930945599</v>
      </c>
    </row>
    <row r="14" spans="2:72" x14ac:dyDescent="0.35">
      <c r="B14" s="15" t="s">
        <v>238</v>
      </c>
      <c r="C14" s="14">
        <v>0.27461073771572703</v>
      </c>
      <c r="D14" s="14">
        <v>0.186760168580129</v>
      </c>
      <c r="E14" s="14">
        <v>0.36959409570788898</v>
      </c>
      <c r="F14" s="14"/>
      <c r="G14" s="14">
        <v>0.17063746881932801</v>
      </c>
      <c r="H14" s="14">
        <v>0.19713198845389601</v>
      </c>
      <c r="I14" s="14">
        <v>0.299861351468731</v>
      </c>
      <c r="J14" s="14">
        <v>0.33210452040896898</v>
      </c>
      <c r="K14" s="14">
        <v>0.32128868759365697</v>
      </c>
      <c r="L14" s="14">
        <v>0.27544972708360899</v>
      </c>
      <c r="M14" s="14"/>
      <c r="N14" s="14">
        <v>0.263793784842839</v>
      </c>
      <c r="O14" s="14">
        <v>0.30451650266820302</v>
      </c>
      <c r="P14" s="14">
        <v>0.24008517812247601</v>
      </c>
      <c r="Q14" s="14">
        <v>0.302931753599259</v>
      </c>
      <c r="R14" s="14"/>
      <c r="S14" s="14">
        <v>0.197387156346232</v>
      </c>
      <c r="T14" s="14">
        <v>0.35624556124068901</v>
      </c>
      <c r="U14" s="14">
        <v>0.32194711113941199</v>
      </c>
      <c r="V14" s="14">
        <v>0.26504306467590599</v>
      </c>
      <c r="W14" s="14">
        <v>0.278040499601024</v>
      </c>
      <c r="X14" s="14">
        <v>0.24611728283158299</v>
      </c>
      <c r="Y14" s="14">
        <v>0.32339070624441701</v>
      </c>
      <c r="Z14" s="14">
        <v>0.22223289657582901</v>
      </c>
      <c r="AA14" s="14">
        <v>0.263825627805509</v>
      </c>
      <c r="AB14" s="14">
        <v>0.328764128082495</v>
      </c>
      <c r="AC14" s="14">
        <v>0.27351804637642602</v>
      </c>
      <c r="AD14" s="14">
        <v>0.32757723554459001</v>
      </c>
      <c r="AE14" s="14"/>
      <c r="AF14" s="14">
        <v>0.30542054885889097</v>
      </c>
      <c r="AG14" s="14">
        <v>0.30384543926744101</v>
      </c>
      <c r="AH14" s="14">
        <v>0.27927861580246499</v>
      </c>
      <c r="AI14" s="14">
        <v>0.232749265633268</v>
      </c>
      <c r="AJ14" s="14">
        <v>0.27860062464311702</v>
      </c>
      <c r="AK14" s="14"/>
      <c r="AL14" s="14">
        <v>0.30013284203839702</v>
      </c>
      <c r="AM14" s="14">
        <v>0.319105059056143</v>
      </c>
      <c r="AN14" s="14">
        <v>0.36943796907743498</v>
      </c>
      <c r="AO14" s="14">
        <v>0.31932894814110202</v>
      </c>
      <c r="AP14" s="14">
        <v>0.24763829939541299</v>
      </c>
      <c r="AQ14" s="14">
        <v>0.26376095929966398</v>
      </c>
      <c r="AR14" s="14">
        <v>0.31675253260508002</v>
      </c>
      <c r="AS14" s="14">
        <v>0.24572874219666199</v>
      </c>
      <c r="AT14" s="14">
        <v>0.31316124763654002</v>
      </c>
      <c r="AU14" s="14">
        <v>0.33357885379956498</v>
      </c>
      <c r="AV14" s="14">
        <v>0.27267784321869898</v>
      </c>
      <c r="AW14" s="14">
        <v>0.28485178333977501</v>
      </c>
      <c r="AX14" s="14">
        <v>0.22381643735786599</v>
      </c>
      <c r="AY14" s="14">
        <v>0.22418913078445199</v>
      </c>
      <c r="AZ14" s="14">
        <v>0.207841423983009</v>
      </c>
      <c r="BA14" s="14">
        <v>0.25613939557406301</v>
      </c>
      <c r="BB14" s="14"/>
      <c r="BC14" s="14">
        <v>0.27461073771572703</v>
      </c>
      <c r="BD14" s="14">
        <v>0</v>
      </c>
      <c r="BE14" s="14"/>
      <c r="BF14" s="14">
        <v>0.27191294763391699</v>
      </c>
      <c r="BG14" s="14">
        <v>0.27833388167249701</v>
      </c>
      <c r="BH14" s="14">
        <v>0.28868665451160402</v>
      </c>
      <c r="BI14" s="14">
        <v>0.24104464533185199</v>
      </c>
      <c r="BJ14" s="14"/>
      <c r="BK14" s="14">
        <v>0.27335860322649302</v>
      </c>
      <c r="BL14" s="14">
        <v>0.26721724624694598</v>
      </c>
      <c r="BM14" s="14">
        <v>0.27609589001988599</v>
      </c>
      <c r="BN14" s="14">
        <v>0.28103082892770398</v>
      </c>
      <c r="BO14" s="14"/>
      <c r="BP14" s="14">
        <v>0.20809732635072201</v>
      </c>
      <c r="BQ14" s="14">
        <v>0.33840961028726801</v>
      </c>
      <c r="BR14" s="14">
        <v>0.51394484666884599</v>
      </c>
      <c r="BS14" s="14">
        <v>0.32347548263991099</v>
      </c>
      <c r="BT14" s="14">
        <v>0.250859767929064</v>
      </c>
    </row>
    <row r="15" spans="2:72" x14ac:dyDescent="0.35">
      <c r="B15" s="15" t="s">
        <v>102</v>
      </c>
      <c r="C15" s="20">
        <v>1.8601401361892599E-2</v>
      </c>
      <c r="D15" s="20">
        <v>1.5099126095317E-2</v>
      </c>
      <c r="E15" s="20">
        <v>2.2411825474979101E-2</v>
      </c>
      <c r="F15" s="20"/>
      <c r="G15" s="20">
        <v>2.2079539194545601E-2</v>
      </c>
      <c r="H15" s="20">
        <v>9.5990946281269401E-3</v>
      </c>
      <c r="I15" s="20">
        <v>1.9230721921145399E-2</v>
      </c>
      <c r="J15" s="20">
        <v>2.5826987329587301E-2</v>
      </c>
      <c r="K15" s="20">
        <v>2.6649577536463399E-2</v>
      </c>
      <c r="L15" s="20">
        <v>0</v>
      </c>
      <c r="M15" s="20"/>
      <c r="N15" s="20">
        <v>8.9571631896137593E-3</v>
      </c>
      <c r="O15" s="20">
        <v>1.1448160990618199E-2</v>
      </c>
      <c r="P15" s="20">
        <v>2.3641543728262E-2</v>
      </c>
      <c r="Q15" s="20">
        <v>4.5857653614466497E-2</v>
      </c>
      <c r="R15" s="20"/>
      <c r="S15" s="20">
        <v>1.78358651224855E-2</v>
      </c>
      <c r="T15" s="20">
        <v>0</v>
      </c>
      <c r="U15" s="20">
        <v>3.7728652559708899E-2</v>
      </c>
      <c r="V15" s="20">
        <v>1.21305415702413E-2</v>
      </c>
      <c r="W15" s="20">
        <v>1.47500762483304E-2</v>
      </c>
      <c r="X15" s="20">
        <v>2.26476908837265E-2</v>
      </c>
      <c r="Y15" s="20">
        <v>4.4051554842161403E-2</v>
      </c>
      <c r="Z15" s="20">
        <v>0</v>
      </c>
      <c r="AA15" s="20">
        <v>8.8555458094925505E-3</v>
      </c>
      <c r="AB15" s="20">
        <v>1.40183237996814E-2</v>
      </c>
      <c r="AC15" s="20">
        <v>3.8970467031445202E-2</v>
      </c>
      <c r="AD15" s="20">
        <v>4.7315350194485198E-2</v>
      </c>
      <c r="AE15" s="20"/>
      <c r="AF15" s="20">
        <v>3.9543031937732301E-2</v>
      </c>
      <c r="AG15" s="20">
        <v>2.0623165414627401E-2</v>
      </c>
      <c r="AH15" s="20">
        <v>1.87119760420601E-2</v>
      </c>
      <c r="AI15" s="20">
        <v>2.41214903401813E-3</v>
      </c>
      <c r="AJ15" s="20">
        <v>1.03743389167691E-2</v>
      </c>
      <c r="AK15" s="20"/>
      <c r="AL15" s="20">
        <v>0</v>
      </c>
      <c r="AM15" s="20">
        <v>5.4056567992542097E-2</v>
      </c>
      <c r="AN15" s="20">
        <v>2.92663272224571E-2</v>
      </c>
      <c r="AO15" s="20">
        <v>5.4524756544799997E-2</v>
      </c>
      <c r="AP15" s="20">
        <v>5.1231824104546998E-2</v>
      </c>
      <c r="AQ15" s="20">
        <v>7.2308894184029303E-3</v>
      </c>
      <c r="AR15" s="20">
        <v>6.5428454901588703E-3</v>
      </c>
      <c r="AS15" s="20">
        <v>1.5924076931011801E-2</v>
      </c>
      <c r="AT15" s="20">
        <v>2.3903384721125801E-2</v>
      </c>
      <c r="AU15" s="20">
        <v>3.7511143861384197E-2</v>
      </c>
      <c r="AV15" s="20">
        <v>0</v>
      </c>
      <c r="AW15" s="20">
        <v>1.72210813963928E-2</v>
      </c>
      <c r="AX15" s="20">
        <v>7.8686439140321605E-3</v>
      </c>
      <c r="AY15" s="20">
        <v>1.26566392492093E-2</v>
      </c>
      <c r="AZ15" s="20">
        <v>8.8703418489395804E-3</v>
      </c>
      <c r="BA15" s="20">
        <v>7.3921626901075196E-3</v>
      </c>
      <c r="BB15" s="20"/>
      <c r="BC15" s="20">
        <v>1.8601401361892599E-2</v>
      </c>
      <c r="BD15" s="20">
        <v>0</v>
      </c>
      <c r="BE15" s="20"/>
      <c r="BF15" s="20">
        <v>1.70250225304249E-3</v>
      </c>
      <c r="BG15" s="20">
        <v>2.16876792582755E-2</v>
      </c>
      <c r="BH15" s="20">
        <v>1.88689729282818E-2</v>
      </c>
      <c r="BI15" s="20">
        <v>4.048157116797E-2</v>
      </c>
      <c r="BJ15" s="20"/>
      <c r="BK15" s="20">
        <v>5.2398237873709404E-3</v>
      </c>
      <c r="BL15" s="20">
        <v>2.6851422487433298E-2</v>
      </c>
      <c r="BM15" s="20">
        <v>5.3854466119438397E-3</v>
      </c>
      <c r="BN15" s="20">
        <v>5.2509437286766998E-2</v>
      </c>
      <c r="BO15" s="20"/>
      <c r="BP15" s="20">
        <v>1.18312389067392E-2</v>
      </c>
      <c r="BQ15" s="20">
        <v>2.5525452620169101E-2</v>
      </c>
      <c r="BR15" s="20">
        <v>0</v>
      </c>
      <c r="BS15" s="20">
        <v>1.07141304834284E-2</v>
      </c>
      <c r="BT15" s="20">
        <v>3.5939323577203197E-2</v>
      </c>
    </row>
    <row r="16" spans="2:72" x14ac:dyDescent="0.35">
      <c r="B16" s="16" t="s">
        <v>240</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242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1957</v>
      </c>
      <c r="D7" s="10">
        <v>985</v>
      </c>
      <c r="E7" s="10">
        <v>969</v>
      </c>
      <c r="F7" s="10"/>
      <c r="G7" s="10">
        <v>88</v>
      </c>
      <c r="H7" s="10">
        <v>513</v>
      </c>
      <c r="I7" s="10">
        <v>753</v>
      </c>
      <c r="J7" s="10">
        <v>474</v>
      </c>
      <c r="K7" s="10">
        <v>118</v>
      </c>
      <c r="L7" s="10">
        <v>11</v>
      </c>
      <c r="M7" s="10"/>
      <c r="N7" s="10">
        <v>809</v>
      </c>
      <c r="O7" s="10">
        <v>429</v>
      </c>
      <c r="P7" s="10">
        <v>413</v>
      </c>
      <c r="Q7" s="10">
        <v>303</v>
      </c>
      <c r="R7" s="10"/>
      <c r="S7" s="10">
        <v>350</v>
      </c>
      <c r="T7" s="10">
        <v>209</v>
      </c>
      <c r="U7" s="10">
        <v>130</v>
      </c>
      <c r="V7" s="10">
        <v>162</v>
      </c>
      <c r="W7" s="10">
        <v>138</v>
      </c>
      <c r="X7" s="10">
        <v>222</v>
      </c>
      <c r="Y7" s="10">
        <v>136</v>
      </c>
      <c r="Z7" s="10">
        <v>85</v>
      </c>
      <c r="AA7" s="10">
        <v>232</v>
      </c>
      <c r="AB7" s="10">
        <v>148</v>
      </c>
      <c r="AC7" s="10">
        <v>78</v>
      </c>
      <c r="AD7" s="10">
        <v>67</v>
      </c>
      <c r="AE7" s="10"/>
      <c r="AF7" s="10">
        <v>332</v>
      </c>
      <c r="AG7" s="10">
        <v>340</v>
      </c>
      <c r="AH7" s="10">
        <v>590</v>
      </c>
      <c r="AI7" s="10">
        <v>426</v>
      </c>
      <c r="AJ7" s="10">
        <v>88</v>
      </c>
      <c r="AK7" s="10"/>
      <c r="AL7" s="10">
        <v>10</v>
      </c>
      <c r="AM7" s="10">
        <v>37</v>
      </c>
      <c r="AN7" s="10">
        <v>70</v>
      </c>
      <c r="AO7" s="10">
        <v>72</v>
      </c>
      <c r="AP7" s="10">
        <v>135</v>
      </c>
      <c r="AQ7" s="10">
        <v>132</v>
      </c>
      <c r="AR7" s="10">
        <v>159</v>
      </c>
      <c r="AS7" s="10">
        <v>125</v>
      </c>
      <c r="AT7" s="10">
        <v>124</v>
      </c>
      <c r="AU7" s="10">
        <v>108</v>
      </c>
      <c r="AV7" s="10">
        <v>170</v>
      </c>
      <c r="AW7" s="10">
        <v>168</v>
      </c>
      <c r="AX7" s="10">
        <v>150</v>
      </c>
      <c r="AY7" s="10">
        <v>80</v>
      </c>
      <c r="AZ7" s="10">
        <v>94</v>
      </c>
      <c r="BA7" s="10">
        <v>299</v>
      </c>
      <c r="BB7" s="10"/>
      <c r="BC7" s="10">
        <v>1957</v>
      </c>
      <c r="BD7" s="10">
        <v>0</v>
      </c>
      <c r="BE7" s="10"/>
      <c r="BF7" s="10">
        <v>478</v>
      </c>
      <c r="BG7" s="10">
        <v>613</v>
      </c>
      <c r="BH7" s="10">
        <v>592</v>
      </c>
      <c r="BI7" s="10">
        <v>274</v>
      </c>
      <c r="BJ7" s="10"/>
      <c r="BK7" s="10">
        <v>418</v>
      </c>
      <c r="BL7" s="10">
        <v>404</v>
      </c>
      <c r="BM7" s="10">
        <v>767</v>
      </c>
      <c r="BN7" s="10">
        <v>368</v>
      </c>
      <c r="BO7" s="10"/>
      <c r="BP7" s="10">
        <v>598</v>
      </c>
      <c r="BQ7" s="10">
        <v>275</v>
      </c>
      <c r="BR7" s="10">
        <v>2</v>
      </c>
      <c r="BS7" s="10">
        <v>663</v>
      </c>
      <c r="BT7" s="10">
        <v>419</v>
      </c>
    </row>
    <row r="8" spans="2:72" ht="30" customHeight="1" x14ac:dyDescent="0.35">
      <c r="B8" s="11" t="s">
        <v>20</v>
      </c>
      <c r="C8" s="11">
        <v>1949</v>
      </c>
      <c r="D8" s="11">
        <v>1007</v>
      </c>
      <c r="E8" s="11">
        <v>940</v>
      </c>
      <c r="F8" s="11"/>
      <c r="G8" s="11">
        <v>88</v>
      </c>
      <c r="H8" s="11">
        <v>534</v>
      </c>
      <c r="I8" s="11">
        <v>744</v>
      </c>
      <c r="J8" s="11">
        <v>459</v>
      </c>
      <c r="K8" s="11">
        <v>114</v>
      </c>
      <c r="L8" s="11">
        <v>11</v>
      </c>
      <c r="M8" s="11"/>
      <c r="N8" s="11">
        <v>781</v>
      </c>
      <c r="O8" s="11">
        <v>431</v>
      </c>
      <c r="P8" s="11">
        <v>420</v>
      </c>
      <c r="Q8" s="11">
        <v>314</v>
      </c>
      <c r="R8" s="11"/>
      <c r="S8" s="11">
        <v>359</v>
      </c>
      <c r="T8" s="11">
        <v>216</v>
      </c>
      <c r="U8" s="11">
        <v>128</v>
      </c>
      <c r="V8" s="11">
        <v>165</v>
      </c>
      <c r="W8" s="11">
        <v>142</v>
      </c>
      <c r="X8" s="11">
        <v>220</v>
      </c>
      <c r="Y8" s="11">
        <v>130</v>
      </c>
      <c r="Z8" s="11">
        <v>73</v>
      </c>
      <c r="AA8" s="11">
        <v>225</v>
      </c>
      <c r="AB8" s="11">
        <v>147</v>
      </c>
      <c r="AC8" s="11">
        <v>79</v>
      </c>
      <c r="AD8" s="11">
        <v>65</v>
      </c>
      <c r="AE8" s="11"/>
      <c r="AF8" s="11">
        <v>333</v>
      </c>
      <c r="AG8" s="11">
        <v>341</v>
      </c>
      <c r="AH8" s="11">
        <v>600</v>
      </c>
      <c r="AI8" s="11">
        <v>415</v>
      </c>
      <c r="AJ8" s="11">
        <v>78</v>
      </c>
      <c r="AK8" s="11"/>
      <c r="AL8" s="11">
        <v>10</v>
      </c>
      <c r="AM8" s="11">
        <v>38</v>
      </c>
      <c r="AN8" s="11">
        <v>70</v>
      </c>
      <c r="AO8" s="11">
        <v>73</v>
      </c>
      <c r="AP8" s="11">
        <v>138</v>
      </c>
      <c r="AQ8" s="11">
        <v>133</v>
      </c>
      <c r="AR8" s="11">
        <v>160</v>
      </c>
      <c r="AS8" s="11">
        <v>126</v>
      </c>
      <c r="AT8" s="11">
        <v>127</v>
      </c>
      <c r="AU8" s="11">
        <v>109</v>
      </c>
      <c r="AV8" s="11">
        <v>173</v>
      </c>
      <c r="AW8" s="11">
        <v>171</v>
      </c>
      <c r="AX8" s="11">
        <v>150</v>
      </c>
      <c r="AY8" s="11">
        <v>79</v>
      </c>
      <c r="AZ8" s="11">
        <v>92</v>
      </c>
      <c r="BA8" s="11">
        <v>277</v>
      </c>
      <c r="BB8" s="11"/>
      <c r="BC8" s="11">
        <v>1949</v>
      </c>
      <c r="BD8" s="11">
        <v>0</v>
      </c>
      <c r="BE8" s="11"/>
      <c r="BF8" s="11">
        <v>477</v>
      </c>
      <c r="BG8" s="11">
        <v>609</v>
      </c>
      <c r="BH8" s="11">
        <v>588</v>
      </c>
      <c r="BI8" s="11">
        <v>276</v>
      </c>
      <c r="BJ8" s="11"/>
      <c r="BK8" s="11">
        <v>416</v>
      </c>
      <c r="BL8" s="11">
        <v>401</v>
      </c>
      <c r="BM8" s="11">
        <v>767</v>
      </c>
      <c r="BN8" s="11">
        <v>365</v>
      </c>
      <c r="BO8" s="11"/>
      <c r="BP8" s="11">
        <v>599</v>
      </c>
      <c r="BQ8" s="11">
        <v>275</v>
      </c>
      <c r="BR8" s="11">
        <v>2</v>
      </c>
      <c r="BS8" s="11">
        <v>652</v>
      </c>
      <c r="BT8" s="11">
        <v>422</v>
      </c>
    </row>
    <row r="9" spans="2:72" x14ac:dyDescent="0.35">
      <c r="B9" s="15" t="s">
        <v>233</v>
      </c>
      <c r="C9" s="14">
        <v>3.83004398225874E-2</v>
      </c>
      <c r="D9" s="14">
        <v>4.1385429995859098E-2</v>
      </c>
      <c r="E9" s="14">
        <v>3.5114002873338802E-2</v>
      </c>
      <c r="F9" s="14"/>
      <c r="G9" s="14">
        <v>1.2242601448680199E-2</v>
      </c>
      <c r="H9" s="14">
        <v>2.4395897640732099E-2</v>
      </c>
      <c r="I9" s="14">
        <v>4.0113072775265698E-2</v>
      </c>
      <c r="J9" s="14">
        <v>5.6777362658090497E-2</v>
      </c>
      <c r="K9" s="14">
        <v>3.2453624604082798E-2</v>
      </c>
      <c r="L9" s="14">
        <v>8.8642604032786204E-2</v>
      </c>
      <c r="M9" s="14"/>
      <c r="N9" s="14">
        <v>2.4287810637176201E-2</v>
      </c>
      <c r="O9" s="14">
        <v>3.8854809412593602E-2</v>
      </c>
      <c r="P9" s="14">
        <v>4.88878956053918E-2</v>
      </c>
      <c r="Q9" s="14">
        <v>5.8612808147875402E-2</v>
      </c>
      <c r="R9" s="14"/>
      <c r="S9" s="14">
        <v>2.6896933240670801E-2</v>
      </c>
      <c r="T9" s="14">
        <v>2.89249018521903E-2</v>
      </c>
      <c r="U9" s="14">
        <v>3.9984431573575702E-2</v>
      </c>
      <c r="V9" s="14">
        <v>7.2615283699311195E-2</v>
      </c>
      <c r="W9" s="14">
        <v>2.2268342493164499E-2</v>
      </c>
      <c r="X9" s="14">
        <v>4.0628065855630301E-2</v>
      </c>
      <c r="Y9" s="14">
        <v>2.15565258193085E-2</v>
      </c>
      <c r="Z9" s="14">
        <v>7.0942904496619705E-2</v>
      </c>
      <c r="AA9" s="14">
        <v>5.4404990826731198E-2</v>
      </c>
      <c r="AB9" s="14">
        <v>4.20070651022698E-2</v>
      </c>
      <c r="AC9" s="14">
        <v>2.7690510091008001E-2</v>
      </c>
      <c r="AD9" s="14">
        <v>1.4124025158722299E-2</v>
      </c>
      <c r="AE9" s="14"/>
      <c r="AF9" s="14">
        <v>6.6190096105708293E-2</v>
      </c>
      <c r="AG9" s="14">
        <v>4.2113429247967002E-2</v>
      </c>
      <c r="AH9" s="14">
        <v>2.61381766606354E-2</v>
      </c>
      <c r="AI9" s="14">
        <v>1.6635819682671499E-2</v>
      </c>
      <c r="AJ9" s="14">
        <v>0</v>
      </c>
      <c r="AK9" s="14"/>
      <c r="AL9" s="14">
        <v>0.19961154959423699</v>
      </c>
      <c r="AM9" s="14">
        <v>8.5280034319675901E-2</v>
      </c>
      <c r="AN9" s="14">
        <v>2.90463902914012E-2</v>
      </c>
      <c r="AO9" s="14">
        <v>0.139724064141792</v>
      </c>
      <c r="AP9" s="14">
        <v>5.7720725088092097E-2</v>
      </c>
      <c r="AQ9" s="14">
        <v>7.2660942463151704E-2</v>
      </c>
      <c r="AR9" s="14">
        <v>3.7777373236143302E-2</v>
      </c>
      <c r="AS9" s="14">
        <v>4.0338663471225597E-2</v>
      </c>
      <c r="AT9" s="14">
        <v>2.2973349797686601E-2</v>
      </c>
      <c r="AU9" s="14">
        <v>1.7564654716280902E-2</v>
      </c>
      <c r="AV9" s="14">
        <v>3.8107519177079101E-2</v>
      </c>
      <c r="AW9" s="14">
        <v>2.27006762469549E-2</v>
      </c>
      <c r="AX9" s="14">
        <v>4.2131228498728801E-2</v>
      </c>
      <c r="AY9" s="14">
        <v>1.1220637596984599E-2</v>
      </c>
      <c r="AZ9" s="14">
        <v>2.1705013305023699E-2</v>
      </c>
      <c r="BA9" s="14">
        <v>1.07904620808092E-2</v>
      </c>
      <c r="BB9" s="14"/>
      <c r="BC9" s="14">
        <v>3.83004398225874E-2</v>
      </c>
      <c r="BD9" s="14">
        <v>0</v>
      </c>
      <c r="BE9" s="14"/>
      <c r="BF9" s="14">
        <v>2.0648297316157398E-2</v>
      </c>
      <c r="BG9" s="14">
        <v>2.9004623164243098E-2</v>
      </c>
      <c r="BH9" s="14">
        <v>4.3877247454120902E-2</v>
      </c>
      <c r="BI9" s="14">
        <v>7.7510275570321599E-2</v>
      </c>
      <c r="BJ9" s="14"/>
      <c r="BK9" s="14">
        <v>1.2564329444919401E-2</v>
      </c>
      <c r="BL9" s="14">
        <v>2.46223281353329E-2</v>
      </c>
      <c r="BM9" s="14">
        <v>4.5878361688599899E-2</v>
      </c>
      <c r="BN9" s="14">
        <v>6.6695159165115397E-2</v>
      </c>
      <c r="BO9" s="14"/>
      <c r="BP9" s="14">
        <v>2.8369088489382199E-2</v>
      </c>
      <c r="BQ9" s="14">
        <v>2.8979616083628201E-2</v>
      </c>
      <c r="BR9" s="14">
        <v>0</v>
      </c>
      <c r="BS9" s="14">
        <v>2.8403523020284999E-2</v>
      </c>
      <c r="BT9" s="14">
        <v>7.3879319547192901E-2</v>
      </c>
    </row>
    <row r="10" spans="2:72" x14ac:dyDescent="0.35">
      <c r="B10" s="15" t="s">
        <v>234</v>
      </c>
      <c r="C10" s="14">
        <v>6.1930535392418003E-2</v>
      </c>
      <c r="D10" s="14">
        <v>6.9864611376598093E-2</v>
      </c>
      <c r="E10" s="14">
        <v>5.36218739995932E-2</v>
      </c>
      <c r="F10" s="14"/>
      <c r="G10" s="14">
        <v>8.9558965551082698E-2</v>
      </c>
      <c r="H10" s="14">
        <v>6.0220328837696603E-2</v>
      </c>
      <c r="I10" s="14">
        <v>4.8329635002068903E-2</v>
      </c>
      <c r="J10" s="14">
        <v>6.5704937432133903E-2</v>
      </c>
      <c r="K10" s="14">
        <v>0.11944586045727799</v>
      </c>
      <c r="L10" s="14">
        <v>9.2756927328396493E-2</v>
      </c>
      <c r="M10" s="14"/>
      <c r="N10" s="14">
        <v>3.6631560550586598E-2</v>
      </c>
      <c r="O10" s="14">
        <v>6.9554297934728199E-2</v>
      </c>
      <c r="P10" s="14">
        <v>8.2933198134725494E-2</v>
      </c>
      <c r="Q10" s="14">
        <v>8.6910517967935599E-2</v>
      </c>
      <c r="R10" s="14"/>
      <c r="S10" s="14">
        <v>4.6650947549018301E-2</v>
      </c>
      <c r="T10" s="14">
        <v>7.2364606922040803E-2</v>
      </c>
      <c r="U10" s="14">
        <v>5.2498564311719301E-2</v>
      </c>
      <c r="V10" s="14">
        <v>6.3489204635599095E-2</v>
      </c>
      <c r="W10" s="14">
        <v>6.9500115866471396E-2</v>
      </c>
      <c r="X10" s="14">
        <v>6.7680955621647998E-2</v>
      </c>
      <c r="Y10" s="14">
        <v>5.1774857357858799E-2</v>
      </c>
      <c r="Z10" s="14">
        <v>6.0956720868114503E-2</v>
      </c>
      <c r="AA10" s="14">
        <v>9.19500990207201E-2</v>
      </c>
      <c r="AB10" s="14">
        <v>5.3645423780005301E-2</v>
      </c>
      <c r="AC10" s="14">
        <v>6.1989142216164798E-2</v>
      </c>
      <c r="AD10" s="14">
        <v>2.6425517907986501E-2</v>
      </c>
      <c r="AE10" s="14"/>
      <c r="AF10" s="14">
        <v>6.2330513179523803E-2</v>
      </c>
      <c r="AG10" s="14">
        <v>8.4831272606096103E-2</v>
      </c>
      <c r="AH10" s="14">
        <v>4.8574177424733599E-2</v>
      </c>
      <c r="AI10" s="14">
        <v>4.7011838305315898E-2</v>
      </c>
      <c r="AJ10" s="14">
        <v>6.6743909139956398E-2</v>
      </c>
      <c r="AK10" s="14"/>
      <c r="AL10" s="14">
        <v>0</v>
      </c>
      <c r="AM10" s="14">
        <v>5.4569789718154502E-2</v>
      </c>
      <c r="AN10" s="14">
        <v>0.145925477885962</v>
      </c>
      <c r="AO10" s="14">
        <v>9.7511841199904095E-2</v>
      </c>
      <c r="AP10" s="14">
        <v>6.4909340156788606E-2</v>
      </c>
      <c r="AQ10" s="14">
        <v>7.6426497791344694E-2</v>
      </c>
      <c r="AR10" s="14">
        <v>6.7995351420985797E-2</v>
      </c>
      <c r="AS10" s="14">
        <v>7.2054708202204304E-2</v>
      </c>
      <c r="AT10" s="14">
        <v>5.5451289521373202E-2</v>
      </c>
      <c r="AU10" s="14">
        <v>7.5701019720720006E-2</v>
      </c>
      <c r="AV10" s="14">
        <v>6.5023053216320903E-2</v>
      </c>
      <c r="AW10" s="14">
        <v>3.6417170812644298E-2</v>
      </c>
      <c r="AX10" s="14">
        <v>5.2038103481761598E-2</v>
      </c>
      <c r="AY10" s="14">
        <v>4.0762422350055297E-2</v>
      </c>
      <c r="AZ10" s="14">
        <v>4.4335793845759197E-2</v>
      </c>
      <c r="BA10" s="14">
        <v>3.7810100589573598E-2</v>
      </c>
      <c r="BB10" s="14"/>
      <c r="BC10" s="14">
        <v>6.1930535392418003E-2</v>
      </c>
      <c r="BD10" s="14">
        <v>0</v>
      </c>
      <c r="BE10" s="14"/>
      <c r="BF10" s="14">
        <v>6.6218306793768403E-2</v>
      </c>
      <c r="BG10" s="14">
        <v>5.4612381263049202E-2</v>
      </c>
      <c r="BH10" s="14">
        <v>5.4489951584719198E-2</v>
      </c>
      <c r="BI10" s="14">
        <v>8.6533525933585806E-2</v>
      </c>
      <c r="BJ10" s="14"/>
      <c r="BK10" s="14">
        <v>4.0395742864985901E-2</v>
      </c>
      <c r="BL10" s="14">
        <v>4.5608560302637297E-2</v>
      </c>
      <c r="BM10" s="14">
        <v>6.9088848727487204E-2</v>
      </c>
      <c r="BN10" s="14">
        <v>8.9324929469783099E-2</v>
      </c>
      <c r="BO10" s="14"/>
      <c r="BP10" s="14">
        <v>7.8800438705526998E-2</v>
      </c>
      <c r="BQ10" s="14">
        <v>5.3228650302386098E-2</v>
      </c>
      <c r="BR10" s="14">
        <v>0</v>
      </c>
      <c r="BS10" s="14">
        <v>3.6682690565190197E-2</v>
      </c>
      <c r="BT10" s="14">
        <v>8.2921486400877903E-2</v>
      </c>
    </row>
    <row r="11" spans="2:72" x14ac:dyDescent="0.35">
      <c r="B11" s="15" t="s">
        <v>235</v>
      </c>
      <c r="C11" s="14">
        <v>0.119893613352668</v>
      </c>
      <c r="D11" s="14">
        <v>0.142476966775371</v>
      </c>
      <c r="E11" s="14">
        <v>9.5038061653460196E-2</v>
      </c>
      <c r="F11" s="14"/>
      <c r="G11" s="14">
        <v>0.136192973233523</v>
      </c>
      <c r="H11" s="14">
        <v>0.134647304275512</v>
      </c>
      <c r="I11" s="14">
        <v>0.124915987233229</v>
      </c>
      <c r="J11" s="14">
        <v>0.10056855781586201</v>
      </c>
      <c r="K11" s="14">
        <v>9.4630570447016699E-2</v>
      </c>
      <c r="L11" s="14">
        <v>0</v>
      </c>
      <c r="M11" s="14"/>
      <c r="N11" s="14">
        <v>0.11714330761314699</v>
      </c>
      <c r="O11" s="14">
        <v>0.12537145399046401</v>
      </c>
      <c r="P11" s="14">
        <v>0.13006086269160599</v>
      </c>
      <c r="Q11" s="14">
        <v>0.106798398830092</v>
      </c>
      <c r="R11" s="14"/>
      <c r="S11" s="14">
        <v>0.16117659916136101</v>
      </c>
      <c r="T11" s="14">
        <v>0.12838330359226699</v>
      </c>
      <c r="U11" s="14">
        <v>9.5480278374167699E-2</v>
      </c>
      <c r="V11" s="14">
        <v>9.8255638224429107E-2</v>
      </c>
      <c r="W11" s="14">
        <v>0.11643471787828399</v>
      </c>
      <c r="X11" s="14">
        <v>0.129362349269593</v>
      </c>
      <c r="Y11" s="14">
        <v>8.5729746056109501E-2</v>
      </c>
      <c r="Z11" s="14">
        <v>0.13404255754289601</v>
      </c>
      <c r="AA11" s="14">
        <v>0.118277721809623</v>
      </c>
      <c r="AB11" s="14">
        <v>6.0351439883163098E-2</v>
      </c>
      <c r="AC11" s="14">
        <v>0.102314379629066</v>
      </c>
      <c r="AD11" s="14">
        <v>0.15639962657183701</v>
      </c>
      <c r="AE11" s="14"/>
      <c r="AF11" s="14">
        <v>0.10651591790195999</v>
      </c>
      <c r="AG11" s="14">
        <v>8.9953299454342606E-2</v>
      </c>
      <c r="AH11" s="14">
        <v>0.13202539876279201</v>
      </c>
      <c r="AI11" s="14">
        <v>0.136092874882077</v>
      </c>
      <c r="AJ11" s="14">
        <v>0.11027897243774901</v>
      </c>
      <c r="AK11" s="14"/>
      <c r="AL11" s="14">
        <v>0</v>
      </c>
      <c r="AM11" s="14">
        <v>8.3981618997378493E-2</v>
      </c>
      <c r="AN11" s="14">
        <v>0.119390562331101</v>
      </c>
      <c r="AO11" s="14">
        <v>9.7231008016160594E-2</v>
      </c>
      <c r="AP11" s="14">
        <v>0.13449448107775899</v>
      </c>
      <c r="AQ11" s="14">
        <v>9.22700299524917E-2</v>
      </c>
      <c r="AR11" s="14">
        <v>9.5842151017643304E-2</v>
      </c>
      <c r="AS11" s="14">
        <v>0.14906441805090001</v>
      </c>
      <c r="AT11" s="14">
        <v>0.14000347589610401</v>
      </c>
      <c r="AU11" s="14">
        <v>0.12002571459613701</v>
      </c>
      <c r="AV11" s="14">
        <v>0.164530972617072</v>
      </c>
      <c r="AW11" s="14">
        <v>0.15180856151888</v>
      </c>
      <c r="AX11" s="14">
        <v>0.12874713635923499</v>
      </c>
      <c r="AY11" s="14">
        <v>0.142384825818447</v>
      </c>
      <c r="AZ11" s="14">
        <v>8.31087760327959E-2</v>
      </c>
      <c r="BA11" s="14">
        <v>9.6076734454301704E-2</v>
      </c>
      <c r="BB11" s="14"/>
      <c r="BC11" s="14">
        <v>0.119893613352668</v>
      </c>
      <c r="BD11" s="14">
        <v>0</v>
      </c>
      <c r="BE11" s="14"/>
      <c r="BF11" s="14">
        <v>8.2319335406235206E-2</v>
      </c>
      <c r="BG11" s="14">
        <v>0.13237018560856001</v>
      </c>
      <c r="BH11" s="14">
        <v>0.12911576078242601</v>
      </c>
      <c r="BI11" s="14">
        <v>0.13774737109761201</v>
      </c>
      <c r="BJ11" s="14"/>
      <c r="BK11" s="14">
        <v>0.11031184779086101</v>
      </c>
      <c r="BL11" s="14">
        <v>0.13369163291415601</v>
      </c>
      <c r="BM11" s="14">
        <v>0.118222745157276</v>
      </c>
      <c r="BN11" s="14">
        <v>0.119168476726426</v>
      </c>
      <c r="BO11" s="14"/>
      <c r="BP11" s="14">
        <v>0.13560417241359499</v>
      </c>
      <c r="BQ11" s="14">
        <v>8.6757792820872801E-2</v>
      </c>
      <c r="BR11" s="14">
        <v>0</v>
      </c>
      <c r="BS11" s="14">
        <v>9.0187149873637198E-2</v>
      </c>
      <c r="BT11" s="14">
        <v>0.16557087605801499</v>
      </c>
    </row>
    <row r="12" spans="2:72" x14ac:dyDescent="0.35">
      <c r="B12" s="15" t="s">
        <v>236</v>
      </c>
      <c r="C12" s="14">
        <v>0.258568177044952</v>
      </c>
      <c r="D12" s="14">
        <v>0.27153811818628598</v>
      </c>
      <c r="E12" s="14">
        <v>0.245474946452819</v>
      </c>
      <c r="F12" s="14"/>
      <c r="G12" s="14">
        <v>0.29822901814986602</v>
      </c>
      <c r="H12" s="14">
        <v>0.27043676012671503</v>
      </c>
      <c r="I12" s="14">
        <v>0.25556663495670801</v>
      </c>
      <c r="J12" s="14">
        <v>0.25449173950009002</v>
      </c>
      <c r="K12" s="14">
        <v>0.197665522429327</v>
      </c>
      <c r="L12" s="14">
        <v>0.36864959723642099</v>
      </c>
      <c r="M12" s="14"/>
      <c r="N12" s="14">
        <v>0.25736121416379798</v>
      </c>
      <c r="O12" s="14">
        <v>0.25688814192930998</v>
      </c>
      <c r="P12" s="14">
        <v>0.246860301980555</v>
      </c>
      <c r="Q12" s="14">
        <v>0.275483680011055</v>
      </c>
      <c r="R12" s="14"/>
      <c r="S12" s="14">
        <v>0.262921856564862</v>
      </c>
      <c r="T12" s="14">
        <v>0.22133130871922699</v>
      </c>
      <c r="U12" s="14">
        <v>0.23911687152584399</v>
      </c>
      <c r="V12" s="14">
        <v>0.26635735555526002</v>
      </c>
      <c r="W12" s="14">
        <v>0.29892541445175103</v>
      </c>
      <c r="X12" s="14">
        <v>0.28262769748355399</v>
      </c>
      <c r="Y12" s="14">
        <v>0.29003504496469301</v>
      </c>
      <c r="Z12" s="14">
        <v>0.28719528138827499</v>
      </c>
      <c r="AA12" s="14">
        <v>0.227994345760797</v>
      </c>
      <c r="AB12" s="14">
        <v>0.27125296197904802</v>
      </c>
      <c r="AC12" s="14">
        <v>0.248595280854949</v>
      </c>
      <c r="AD12" s="14">
        <v>0.20162645771127299</v>
      </c>
      <c r="AE12" s="14"/>
      <c r="AF12" s="14">
        <v>0.27386505846892001</v>
      </c>
      <c r="AG12" s="14">
        <v>0.25935591025412402</v>
      </c>
      <c r="AH12" s="14">
        <v>0.239496487620948</v>
      </c>
      <c r="AI12" s="14">
        <v>0.28115336763710602</v>
      </c>
      <c r="AJ12" s="14">
        <v>0.22017184380119401</v>
      </c>
      <c r="AK12" s="14"/>
      <c r="AL12" s="14">
        <v>0.39996164478261498</v>
      </c>
      <c r="AM12" s="14">
        <v>0.24701820218523299</v>
      </c>
      <c r="AN12" s="14">
        <v>0.24926014279299599</v>
      </c>
      <c r="AO12" s="14">
        <v>0.22100046563779099</v>
      </c>
      <c r="AP12" s="14">
        <v>0.25479880750335299</v>
      </c>
      <c r="AQ12" s="14">
        <v>0.24575661929762399</v>
      </c>
      <c r="AR12" s="14">
        <v>0.26436450165499498</v>
      </c>
      <c r="AS12" s="14">
        <v>0.27805925793927</v>
      </c>
      <c r="AT12" s="14">
        <v>0.23315765302761199</v>
      </c>
      <c r="AU12" s="14">
        <v>0.26053877217131</v>
      </c>
      <c r="AV12" s="14">
        <v>0.24705841020543001</v>
      </c>
      <c r="AW12" s="14">
        <v>0.220649358070128</v>
      </c>
      <c r="AX12" s="14">
        <v>0.32387373681263698</v>
      </c>
      <c r="AY12" s="14">
        <v>0.233473455186714</v>
      </c>
      <c r="AZ12" s="14">
        <v>0.27502046239085098</v>
      </c>
      <c r="BA12" s="14">
        <v>0.26815285929204002</v>
      </c>
      <c r="BB12" s="14"/>
      <c r="BC12" s="14">
        <v>0.258568177044952</v>
      </c>
      <c r="BD12" s="14">
        <v>0</v>
      </c>
      <c r="BE12" s="14"/>
      <c r="BF12" s="14">
        <v>0.27459542916561303</v>
      </c>
      <c r="BG12" s="14">
        <v>0.259387904180644</v>
      </c>
      <c r="BH12" s="14">
        <v>0.25761268064251402</v>
      </c>
      <c r="BI12" s="14">
        <v>0.231037894224004</v>
      </c>
      <c r="BJ12" s="14"/>
      <c r="BK12" s="14">
        <v>0.27121097155830498</v>
      </c>
      <c r="BL12" s="14">
        <v>0.25282968088174401</v>
      </c>
      <c r="BM12" s="14">
        <v>0.26901193428908399</v>
      </c>
      <c r="BN12" s="14">
        <v>0.22854341026035899</v>
      </c>
      <c r="BO12" s="14"/>
      <c r="BP12" s="14">
        <v>0.27208769397052002</v>
      </c>
      <c r="BQ12" s="14">
        <v>0.247103121177534</v>
      </c>
      <c r="BR12" s="14">
        <v>0.51394484666884599</v>
      </c>
      <c r="BS12" s="14">
        <v>0.24390889886106501</v>
      </c>
      <c r="BT12" s="14">
        <v>0.268323842162913</v>
      </c>
    </row>
    <row r="13" spans="2:72" x14ac:dyDescent="0.35">
      <c r="B13" s="15" t="s">
        <v>237</v>
      </c>
      <c r="C13" s="14">
        <v>0.30117852171498199</v>
      </c>
      <c r="D13" s="14">
        <v>0.30495498236632401</v>
      </c>
      <c r="E13" s="14">
        <v>0.29599060815641798</v>
      </c>
      <c r="F13" s="14"/>
      <c r="G13" s="14">
        <v>0.28408912349577298</v>
      </c>
      <c r="H13" s="14">
        <v>0.32648242660683602</v>
      </c>
      <c r="I13" s="14">
        <v>0.31493122207748298</v>
      </c>
      <c r="J13" s="14">
        <v>0.25478197352807003</v>
      </c>
      <c r="K13" s="14">
        <v>0.29634710068164399</v>
      </c>
      <c r="L13" s="14">
        <v>0.26560967405816199</v>
      </c>
      <c r="M13" s="14"/>
      <c r="N13" s="14">
        <v>0.35301984177032403</v>
      </c>
      <c r="O13" s="14">
        <v>0.28071673631250799</v>
      </c>
      <c r="P13" s="14">
        <v>0.27511729168174798</v>
      </c>
      <c r="Q13" s="14">
        <v>0.23817538722790199</v>
      </c>
      <c r="R13" s="14"/>
      <c r="S13" s="14">
        <v>0.329380035221228</v>
      </c>
      <c r="T13" s="14">
        <v>0.28575123717761802</v>
      </c>
      <c r="U13" s="14">
        <v>0.32303144113184501</v>
      </c>
      <c r="V13" s="14">
        <v>0.282298848257444</v>
      </c>
      <c r="W13" s="14">
        <v>0.314972021323916</v>
      </c>
      <c r="X13" s="14">
        <v>0.25975341562628301</v>
      </c>
      <c r="Y13" s="14">
        <v>0.26004729058643999</v>
      </c>
      <c r="Z13" s="14">
        <v>0.28755628125252902</v>
      </c>
      <c r="AA13" s="14">
        <v>0.32221018421596997</v>
      </c>
      <c r="AB13" s="14">
        <v>0.33265631235501403</v>
      </c>
      <c r="AC13" s="14">
        <v>0.32601347761666299</v>
      </c>
      <c r="AD13" s="14">
        <v>0.23538803510475401</v>
      </c>
      <c r="AE13" s="14"/>
      <c r="AF13" s="14">
        <v>0.24350304466907099</v>
      </c>
      <c r="AG13" s="14">
        <v>0.253514865832001</v>
      </c>
      <c r="AH13" s="14">
        <v>0.34475033997427201</v>
      </c>
      <c r="AI13" s="14">
        <v>0.35002042108079001</v>
      </c>
      <c r="AJ13" s="14">
        <v>0.32218626992799998</v>
      </c>
      <c r="AK13" s="14"/>
      <c r="AL13" s="14">
        <v>0.195989575078058</v>
      </c>
      <c r="AM13" s="14">
        <v>0.162084494761361</v>
      </c>
      <c r="AN13" s="14">
        <v>0.28242145861468898</v>
      </c>
      <c r="AO13" s="14">
        <v>0.16734919268277601</v>
      </c>
      <c r="AP13" s="14">
        <v>0.28073654989028102</v>
      </c>
      <c r="AQ13" s="14">
        <v>0.23614327144498801</v>
      </c>
      <c r="AR13" s="14">
        <v>0.321188477618989</v>
      </c>
      <c r="AS13" s="14">
        <v>0.26948334141607699</v>
      </c>
      <c r="AT13" s="14">
        <v>0.321665958688443</v>
      </c>
      <c r="AU13" s="14">
        <v>0.24628525836242501</v>
      </c>
      <c r="AV13" s="14">
        <v>0.32601206800377402</v>
      </c>
      <c r="AW13" s="14">
        <v>0.38149876761327101</v>
      </c>
      <c r="AX13" s="14">
        <v>0.236734701188061</v>
      </c>
      <c r="AY13" s="14">
        <v>0.30558775241878</v>
      </c>
      <c r="AZ13" s="14">
        <v>0.38483230685524999</v>
      </c>
      <c r="BA13" s="14">
        <v>0.37927434840824797</v>
      </c>
      <c r="BB13" s="14"/>
      <c r="BC13" s="14">
        <v>0.30117852171498199</v>
      </c>
      <c r="BD13" s="14">
        <v>0</v>
      </c>
      <c r="BE13" s="14"/>
      <c r="BF13" s="14">
        <v>0.362716813622593</v>
      </c>
      <c r="BG13" s="14">
        <v>0.30836141116229399</v>
      </c>
      <c r="BH13" s="14">
        <v>0.27464520270717002</v>
      </c>
      <c r="BI13" s="14">
        <v>0.235317200224855</v>
      </c>
      <c r="BJ13" s="14"/>
      <c r="BK13" s="14">
        <v>0.365395752500426</v>
      </c>
      <c r="BL13" s="14">
        <v>0.33026583472454002</v>
      </c>
      <c r="BM13" s="14">
        <v>0.28011547330199699</v>
      </c>
      <c r="BN13" s="14">
        <v>0.24038486848620599</v>
      </c>
      <c r="BO13" s="14"/>
      <c r="BP13" s="14">
        <v>0.31527623788676401</v>
      </c>
      <c r="BQ13" s="14">
        <v>0.30470329873497098</v>
      </c>
      <c r="BR13" s="14">
        <v>0.48605515333115401</v>
      </c>
      <c r="BS13" s="14">
        <v>0.35478769613885403</v>
      </c>
      <c r="BT13" s="14">
        <v>0.19536943191119499</v>
      </c>
    </row>
    <row r="14" spans="2:72" x14ac:dyDescent="0.35">
      <c r="B14" s="15" t="s">
        <v>238</v>
      </c>
      <c r="C14" s="14">
        <v>0.194217618689282</v>
      </c>
      <c r="D14" s="14">
        <v>0.14291656898981001</v>
      </c>
      <c r="E14" s="14">
        <v>0.24978915908150201</v>
      </c>
      <c r="F14" s="14"/>
      <c r="G14" s="14">
        <v>0.16819648941786</v>
      </c>
      <c r="H14" s="14">
        <v>0.17655114293760199</v>
      </c>
      <c r="I14" s="14">
        <v>0.19543546936158099</v>
      </c>
      <c r="J14" s="14">
        <v>0.216987150379609</v>
      </c>
      <c r="K14" s="14">
        <v>0.19833485481520699</v>
      </c>
      <c r="L14" s="14">
        <v>0.18434119734423501</v>
      </c>
      <c r="M14" s="14"/>
      <c r="N14" s="14">
        <v>0.200430599188168</v>
      </c>
      <c r="O14" s="14">
        <v>0.19661688405365799</v>
      </c>
      <c r="P14" s="14">
        <v>0.18073133844703099</v>
      </c>
      <c r="Q14" s="14">
        <v>0.19213329455877501</v>
      </c>
      <c r="R14" s="14"/>
      <c r="S14" s="14">
        <v>0.15832100672250901</v>
      </c>
      <c r="T14" s="14">
        <v>0.23964742901334299</v>
      </c>
      <c r="U14" s="14">
        <v>0.16537038719002101</v>
      </c>
      <c r="V14" s="14">
        <v>0.20485312805771499</v>
      </c>
      <c r="W14" s="14">
        <v>0.15594137896796401</v>
      </c>
      <c r="X14" s="14">
        <v>0.20697310110243</v>
      </c>
      <c r="Y14" s="14">
        <v>0.224929348408338</v>
      </c>
      <c r="Z14" s="14">
        <v>0.14854769671894799</v>
      </c>
      <c r="AA14" s="14">
        <v>0.176353637418562</v>
      </c>
      <c r="AB14" s="14">
        <v>0.206962790914171</v>
      </c>
      <c r="AC14" s="14">
        <v>0.194386281981102</v>
      </c>
      <c r="AD14" s="14">
        <v>0.33448344805541103</v>
      </c>
      <c r="AE14" s="14"/>
      <c r="AF14" s="14">
        <v>0.202802922091355</v>
      </c>
      <c r="AG14" s="14">
        <v>0.223967621249237</v>
      </c>
      <c r="AH14" s="14">
        <v>0.195484824026911</v>
      </c>
      <c r="AI14" s="14">
        <v>0.164638486149078</v>
      </c>
      <c r="AJ14" s="14">
        <v>0.25518060330894798</v>
      </c>
      <c r="AK14" s="14"/>
      <c r="AL14" s="14">
        <v>0.204437230545089</v>
      </c>
      <c r="AM14" s="14">
        <v>0.26140410304380202</v>
      </c>
      <c r="AN14" s="14">
        <v>0.14468964086139399</v>
      </c>
      <c r="AO14" s="14">
        <v>0.236703483392291</v>
      </c>
      <c r="AP14" s="14">
        <v>0.16299299801417</v>
      </c>
      <c r="AQ14" s="14">
        <v>0.261855891652579</v>
      </c>
      <c r="AR14" s="14">
        <v>0.20628929956108399</v>
      </c>
      <c r="AS14" s="14">
        <v>0.15928378318116301</v>
      </c>
      <c r="AT14" s="14">
        <v>0.18813701365104099</v>
      </c>
      <c r="AU14" s="14">
        <v>0.22435188508665199</v>
      </c>
      <c r="AV14" s="14">
        <v>0.14796494495455301</v>
      </c>
      <c r="AW14" s="14">
        <v>0.17539341289670199</v>
      </c>
      <c r="AX14" s="14">
        <v>0.179000305935585</v>
      </c>
      <c r="AY14" s="14">
        <v>0.25402179544669301</v>
      </c>
      <c r="AZ14" s="14">
        <v>0.169247122724517</v>
      </c>
      <c r="BA14" s="14">
        <v>0.196999525480725</v>
      </c>
      <c r="BB14" s="14"/>
      <c r="BC14" s="14">
        <v>0.194217618689282</v>
      </c>
      <c r="BD14" s="14">
        <v>0</v>
      </c>
      <c r="BE14" s="14"/>
      <c r="BF14" s="14">
        <v>0.18331290625622301</v>
      </c>
      <c r="BG14" s="14">
        <v>0.18372839262156099</v>
      </c>
      <c r="BH14" s="14">
        <v>0.22127261398634701</v>
      </c>
      <c r="BI14" s="14">
        <v>0.17857716438983101</v>
      </c>
      <c r="BJ14" s="14"/>
      <c r="BK14" s="14">
        <v>0.195465305277496</v>
      </c>
      <c r="BL14" s="14">
        <v>0.17555193988888201</v>
      </c>
      <c r="BM14" s="14">
        <v>0.201157862266273</v>
      </c>
      <c r="BN14" s="14">
        <v>0.19870691467617899</v>
      </c>
      <c r="BO14" s="14"/>
      <c r="BP14" s="14">
        <v>0.161295433857262</v>
      </c>
      <c r="BQ14" s="14">
        <v>0.228851884301085</v>
      </c>
      <c r="BR14" s="14">
        <v>0</v>
      </c>
      <c r="BS14" s="14">
        <v>0.232339366322731</v>
      </c>
      <c r="BT14" s="14">
        <v>0.160401900788402</v>
      </c>
    </row>
    <row r="15" spans="2:72" x14ac:dyDescent="0.35">
      <c r="B15" s="15" t="s">
        <v>102</v>
      </c>
      <c r="C15" s="20">
        <v>2.5911093983110301E-2</v>
      </c>
      <c r="D15" s="20">
        <v>2.6863322309751001E-2</v>
      </c>
      <c r="E15" s="20">
        <v>2.4971347782869399E-2</v>
      </c>
      <c r="F15" s="20"/>
      <c r="G15" s="20">
        <v>1.14908287032156E-2</v>
      </c>
      <c r="H15" s="20">
        <v>7.2661395749068396E-3</v>
      </c>
      <c r="I15" s="20">
        <v>2.0707978593663998E-2</v>
      </c>
      <c r="J15" s="20">
        <v>5.0688278686144603E-2</v>
      </c>
      <c r="K15" s="20">
        <v>6.11224665654439E-2</v>
      </c>
      <c r="L15" s="20">
        <v>0</v>
      </c>
      <c r="M15" s="20"/>
      <c r="N15" s="20">
        <v>1.1125666076801001E-2</v>
      </c>
      <c r="O15" s="20">
        <v>3.1997676366737698E-2</v>
      </c>
      <c r="P15" s="20">
        <v>3.54091114589421E-2</v>
      </c>
      <c r="Q15" s="20">
        <v>4.1885913256365002E-2</v>
      </c>
      <c r="R15" s="20"/>
      <c r="S15" s="20">
        <v>1.46526215403497E-2</v>
      </c>
      <c r="T15" s="20">
        <v>2.3597212723314099E-2</v>
      </c>
      <c r="U15" s="20">
        <v>8.4518025892827101E-2</v>
      </c>
      <c r="V15" s="20">
        <v>1.21305415702413E-2</v>
      </c>
      <c r="W15" s="20">
        <v>2.19580090184485E-2</v>
      </c>
      <c r="X15" s="20">
        <v>1.2974415040862001E-2</v>
      </c>
      <c r="Y15" s="20">
        <v>6.5927186807252305E-2</v>
      </c>
      <c r="Z15" s="20">
        <v>1.07585577326167E-2</v>
      </c>
      <c r="AA15" s="20">
        <v>8.8090209475974405E-3</v>
      </c>
      <c r="AB15" s="20">
        <v>3.3124005986328801E-2</v>
      </c>
      <c r="AC15" s="20">
        <v>3.9010927611047699E-2</v>
      </c>
      <c r="AD15" s="20">
        <v>3.1552889490017097E-2</v>
      </c>
      <c r="AE15" s="20"/>
      <c r="AF15" s="20">
        <v>4.47924475834615E-2</v>
      </c>
      <c r="AG15" s="20">
        <v>4.6263601356231601E-2</v>
      </c>
      <c r="AH15" s="20">
        <v>1.35305955297085E-2</v>
      </c>
      <c r="AI15" s="20">
        <v>4.4471922629627401E-3</v>
      </c>
      <c r="AJ15" s="20">
        <v>2.54384013841524E-2</v>
      </c>
      <c r="AK15" s="20"/>
      <c r="AL15" s="20">
        <v>0</v>
      </c>
      <c r="AM15" s="20">
        <v>0.105661756974395</v>
      </c>
      <c r="AN15" s="20">
        <v>2.92663272224571E-2</v>
      </c>
      <c r="AO15" s="20">
        <v>4.0479944929285798E-2</v>
      </c>
      <c r="AP15" s="20">
        <v>4.4347098269554901E-2</v>
      </c>
      <c r="AQ15" s="20">
        <v>1.4886747397820499E-2</v>
      </c>
      <c r="AR15" s="20">
        <v>6.5428454901588703E-3</v>
      </c>
      <c r="AS15" s="20">
        <v>3.1715827739159798E-2</v>
      </c>
      <c r="AT15" s="20">
        <v>3.8611259417740101E-2</v>
      </c>
      <c r="AU15" s="20">
        <v>5.5532695346475397E-2</v>
      </c>
      <c r="AV15" s="20">
        <v>1.13030318257716E-2</v>
      </c>
      <c r="AW15" s="20">
        <v>1.1532052841420301E-2</v>
      </c>
      <c r="AX15" s="20">
        <v>3.7474787723992001E-2</v>
      </c>
      <c r="AY15" s="20">
        <v>1.2549111182326799E-2</v>
      </c>
      <c r="AZ15" s="20">
        <v>2.1750524845803101E-2</v>
      </c>
      <c r="BA15" s="20">
        <v>1.0895969694302799E-2</v>
      </c>
      <c r="BB15" s="20"/>
      <c r="BC15" s="20">
        <v>2.5911093983110301E-2</v>
      </c>
      <c r="BD15" s="20">
        <v>0</v>
      </c>
      <c r="BE15" s="20"/>
      <c r="BF15" s="20">
        <v>1.0188911439409001E-2</v>
      </c>
      <c r="BG15" s="20">
        <v>3.2535101999648902E-2</v>
      </c>
      <c r="BH15" s="20">
        <v>1.8986542842703499E-2</v>
      </c>
      <c r="BI15" s="20">
        <v>5.3276568559789898E-2</v>
      </c>
      <c r="BJ15" s="20"/>
      <c r="BK15" s="20">
        <v>4.6560505630069996E-3</v>
      </c>
      <c r="BL15" s="20">
        <v>3.7430023152707298E-2</v>
      </c>
      <c r="BM15" s="20">
        <v>1.6524774569283401E-2</v>
      </c>
      <c r="BN15" s="20">
        <v>5.7176241215931997E-2</v>
      </c>
      <c r="BO15" s="20"/>
      <c r="BP15" s="20">
        <v>8.5669346769503708E-3</v>
      </c>
      <c r="BQ15" s="20">
        <v>5.0375636579523202E-2</v>
      </c>
      <c r="BR15" s="20">
        <v>0</v>
      </c>
      <c r="BS15" s="20">
        <v>1.3690675218238E-2</v>
      </c>
      <c r="BT15" s="20">
        <v>5.3533143131403102E-2</v>
      </c>
    </row>
    <row r="16" spans="2:72" x14ac:dyDescent="0.35">
      <c r="B16" s="16" t="s">
        <v>240</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243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1957</v>
      </c>
      <c r="D7" s="10">
        <v>985</v>
      </c>
      <c r="E7" s="10">
        <v>969</v>
      </c>
      <c r="F7" s="10"/>
      <c r="G7" s="10">
        <v>88</v>
      </c>
      <c r="H7" s="10">
        <v>513</v>
      </c>
      <c r="I7" s="10">
        <v>753</v>
      </c>
      <c r="J7" s="10">
        <v>474</v>
      </c>
      <c r="K7" s="10">
        <v>118</v>
      </c>
      <c r="L7" s="10">
        <v>11</v>
      </c>
      <c r="M7" s="10"/>
      <c r="N7" s="10">
        <v>809</v>
      </c>
      <c r="O7" s="10">
        <v>429</v>
      </c>
      <c r="P7" s="10">
        <v>413</v>
      </c>
      <c r="Q7" s="10">
        <v>303</v>
      </c>
      <c r="R7" s="10"/>
      <c r="S7" s="10">
        <v>350</v>
      </c>
      <c r="T7" s="10">
        <v>209</v>
      </c>
      <c r="U7" s="10">
        <v>130</v>
      </c>
      <c r="V7" s="10">
        <v>162</v>
      </c>
      <c r="W7" s="10">
        <v>138</v>
      </c>
      <c r="X7" s="10">
        <v>222</v>
      </c>
      <c r="Y7" s="10">
        <v>136</v>
      </c>
      <c r="Z7" s="10">
        <v>85</v>
      </c>
      <c r="AA7" s="10">
        <v>232</v>
      </c>
      <c r="AB7" s="10">
        <v>148</v>
      </c>
      <c r="AC7" s="10">
        <v>78</v>
      </c>
      <c r="AD7" s="10">
        <v>67</v>
      </c>
      <c r="AE7" s="10"/>
      <c r="AF7" s="10">
        <v>332</v>
      </c>
      <c r="AG7" s="10">
        <v>340</v>
      </c>
      <c r="AH7" s="10">
        <v>590</v>
      </c>
      <c r="AI7" s="10">
        <v>426</v>
      </c>
      <c r="AJ7" s="10">
        <v>88</v>
      </c>
      <c r="AK7" s="10"/>
      <c r="AL7" s="10">
        <v>10</v>
      </c>
      <c r="AM7" s="10">
        <v>37</v>
      </c>
      <c r="AN7" s="10">
        <v>70</v>
      </c>
      <c r="AO7" s="10">
        <v>72</v>
      </c>
      <c r="AP7" s="10">
        <v>135</v>
      </c>
      <c r="AQ7" s="10">
        <v>132</v>
      </c>
      <c r="AR7" s="10">
        <v>159</v>
      </c>
      <c r="AS7" s="10">
        <v>125</v>
      </c>
      <c r="AT7" s="10">
        <v>124</v>
      </c>
      <c r="AU7" s="10">
        <v>108</v>
      </c>
      <c r="AV7" s="10">
        <v>170</v>
      </c>
      <c r="AW7" s="10">
        <v>168</v>
      </c>
      <c r="AX7" s="10">
        <v>150</v>
      </c>
      <c r="AY7" s="10">
        <v>80</v>
      </c>
      <c r="AZ7" s="10">
        <v>94</v>
      </c>
      <c r="BA7" s="10">
        <v>299</v>
      </c>
      <c r="BB7" s="10"/>
      <c r="BC7" s="10">
        <v>1957</v>
      </c>
      <c r="BD7" s="10">
        <v>0</v>
      </c>
      <c r="BE7" s="10"/>
      <c r="BF7" s="10">
        <v>478</v>
      </c>
      <c r="BG7" s="10">
        <v>613</v>
      </c>
      <c r="BH7" s="10">
        <v>592</v>
      </c>
      <c r="BI7" s="10">
        <v>274</v>
      </c>
      <c r="BJ7" s="10"/>
      <c r="BK7" s="10">
        <v>418</v>
      </c>
      <c r="BL7" s="10">
        <v>404</v>
      </c>
      <c r="BM7" s="10">
        <v>767</v>
      </c>
      <c r="BN7" s="10">
        <v>368</v>
      </c>
      <c r="BO7" s="10"/>
      <c r="BP7" s="10">
        <v>598</v>
      </c>
      <c r="BQ7" s="10">
        <v>275</v>
      </c>
      <c r="BR7" s="10">
        <v>2</v>
      </c>
      <c r="BS7" s="10">
        <v>663</v>
      </c>
      <c r="BT7" s="10">
        <v>419</v>
      </c>
    </row>
    <row r="8" spans="2:72" ht="30" customHeight="1" x14ac:dyDescent="0.35">
      <c r="B8" s="11" t="s">
        <v>20</v>
      </c>
      <c r="C8" s="11">
        <v>1949</v>
      </c>
      <c r="D8" s="11">
        <v>1007</v>
      </c>
      <c r="E8" s="11">
        <v>940</v>
      </c>
      <c r="F8" s="11"/>
      <c r="G8" s="11">
        <v>88</v>
      </c>
      <c r="H8" s="11">
        <v>534</v>
      </c>
      <c r="I8" s="11">
        <v>744</v>
      </c>
      <c r="J8" s="11">
        <v>459</v>
      </c>
      <c r="K8" s="11">
        <v>114</v>
      </c>
      <c r="L8" s="11">
        <v>11</v>
      </c>
      <c r="M8" s="11"/>
      <c r="N8" s="11">
        <v>781</v>
      </c>
      <c r="O8" s="11">
        <v>431</v>
      </c>
      <c r="P8" s="11">
        <v>420</v>
      </c>
      <c r="Q8" s="11">
        <v>314</v>
      </c>
      <c r="R8" s="11"/>
      <c r="S8" s="11">
        <v>359</v>
      </c>
      <c r="T8" s="11">
        <v>216</v>
      </c>
      <c r="U8" s="11">
        <v>128</v>
      </c>
      <c r="V8" s="11">
        <v>165</v>
      </c>
      <c r="W8" s="11">
        <v>142</v>
      </c>
      <c r="X8" s="11">
        <v>220</v>
      </c>
      <c r="Y8" s="11">
        <v>130</v>
      </c>
      <c r="Z8" s="11">
        <v>73</v>
      </c>
      <c r="AA8" s="11">
        <v>225</v>
      </c>
      <c r="AB8" s="11">
        <v>147</v>
      </c>
      <c r="AC8" s="11">
        <v>79</v>
      </c>
      <c r="AD8" s="11">
        <v>65</v>
      </c>
      <c r="AE8" s="11"/>
      <c r="AF8" s="11">
        <v>333</v>
      </c>
      <c r="AG8" s="11">
        <v>341</v>
      </c>
      <c r="AH8" s="11">
        <v>600</v>
      </c>
      <c r="AI8" s="11">
        <v>415</v>
      </c>
      <c r="AJ8" s="11">
        <v>78</v>
      </c>
      <c r="AK8" s="11"/>
      <c r="AL8" s="11">
        <v>10</v>
      </c>
      <c r="AM8" s="11">
        <v>38</v>
      </c>
      <c r="AN8" s="11">
        <v>70</v>
      </c>
      <c r="AO8" s="11">
        <v>73</v>
      </c>
      <c r="AP8" s="11">
        <v>138</v>
      </c>
      <c r="AQ8" s="11">
        <v>133</v>
      </c>
      <c r="AR8" s="11">
        <v>160</v>
      </c>
      <c r="AS8" s="11">
        <v>126</v>
      </c>
      <c r="AT8" s="11">
        <v>127</v>
      </c>
      <c r="AU8" s="11">
        <v>109</v>
      </c>
      <c r="AV8" s="11">
        <v>173</v>
      </c>
      <c r="AW8" s="11">
        <v>171</v>
      </c>
      <c r="AX8" s="11">
        <v>150</v>
      </c>
      <c r="AY8" s="11">
        <v>79</v>
      </c>
      <c r="AZ8" s="11">
        <v>92</v>
      </c>
      <c r="BA8" s="11">
        <v>277</v>
      </c>
      <c r="BB8" s="11"/>
      <c r="BC8" s="11">
        <v>1949</v>
      </c>
      <c r="BD8" s="11">
        <v>0</v>
      </c>
      <c r="BE8" s="11"/>
      <c r="BF8" s="11">
        <v>477</v>
      </c>
      <c r="BG8" s="11">
        <v>609</v>
      </c>
      <c r="BH8" s="11">
        <v>588</v>
      </c>
      <c r="BI8" s="11">
        <v>276</v>
      </c>
      <c r="BJ8" s="11"/>
      <c r="BK8" s="11">
        <v>416</v>
      </c>
      <c r="BL8" s="11">
        <v>401</v>
      </c>
      <c r="BM8" s="11">
        <v>767</v>
      </c>
      <c r="BN8" s="11">
        <v>365</v>
      </c>
      <c r="BO8" s="11"/>
      <c r="BP8" s="11">
        <v>599</v>
      </c>
      <c r="BQ8" s="11">
        <v>275</v>
      </c>
      <c r="BR8" s="11">
        <v>2</v>
      </c>
      <c r="BS8" s="11">
        <v>652</v>
      </c>
      <c r="BT8" s="11">
        <v>422</v>
      </c>
    </row>
    <row r="9" spans="2:72" x14ac:dyDescent="0.35">
      <c r="B9" s="15" t="s">
        <v>233</v>
      </c>
      <c r="C9" s="14">
        <v>4.5916488456457599E-2</v>
      </c>
      <c r="D9" s="14">
        <v>5.33240675460986E-2</v>
      </c>
      <c r="E9" s="14">
        <v>3.8122176848543798E-2</v>
      </c>
      <c r="F9" s="14"/>
      <c r="G9" s="14">
        <v>3.7415146888374197E-2</v>
      </c>
      <c r="H9" s="14">
        <v>2.1189312397880501E-2</v>
      </c>
      <c r="I9" s="14">
        <v>4.5800114871598699E-2</v>
      </c>
      <c r="J9" s="14">
        <v>7.8718857761721897E-2</v>
      </c>
      <c r="K9" s="14">
        <v>4.1271356352622697E-2</v>
      </c>
      <c r="L9" s="14">
        <v>0</v>
      </c>
      <c r="M9" s="14"/>
      <c r="N9" s="14">
        <v>3.1476494705007602E-2</v>
      </c>
      <c r="O9" s="14">
        <v>4.27833011610897E-2</v>
      </c>
      <c r="P9" s="14">
        <v>5.53967490824505E-2</v>
      </c>
      <c r="Q9" s="14">
        <v>7.3913837140192895E-2</v>
      </c>
      <c r="R9" s="14"/>
      <c r="S9" s="14">
        <v>1.7230802293125999E-2</v>
      </c>
      <c r="T9" s="14">
        <v>5.3368262999151601E-2</v>
      </c>
      <c r="U9" s="14">
        <v>6.1896160187763401E-2</v>
      </c>
      <c r="V9" s="14">
        <v>0.10222673257013699</v>
      </c>
      <c r="W9" s="14">
        <v>3.5008413620261997E-2</v>
      </c>
      <c r="X9" s="14">
        <v>3.1601659004481503E-2</v>
      </c>
      <c r="Y9" s="14">
        <v>2.3386145905586599E-2</v>
      </c>
      <c r="Z9" s="14">
        <v>5.8751765761931501E-2</v>
      </c>
      <c r="AA9" s="14">
        <v>5.9551740221648698E-2</v>
      </c>
      <c r="AB9" s="14">
        <v>4.9755933373765202E-2</v>
      </c>
      <c r="AC9" s="14">
        <v>3.9107360344957702E-2</v>
      </c>
      <c r="AD9" s="14">
        <v>5.9653311994522E-2</v>
      </c>
      <c r="AE9" s="14"/>
      <c r="AF9" s="14">
        <v>7.4406154062484395E-2</v>
      </c>
      <c r="AG9" s="14">
        <v>4.1157619583130897E-2</v>
      </c>
      <c r="AH9" s="14">
        <v>3.2149216754798503E-2</v>
      </c>
      <c r="AI9" s="14">
        <v>2.58500413609953E-2</v>
      </c>
      <c r="AJ9" s="14">
        <v>3.35742385031206E-2</v>
      </c>
      <c r="AK9" s="14"/>
      <c r="AL9" s="14">
        <v>0.29530716108754501</v>
      </c>
      <c r="AM9" s="14">
        <v>0.11202348201682601</v>
      </c>
      <c r="AN9" s="14">
        <v>4.5010282150802598E-2</v>
      </c>
      <c r="AO9" s="14">
        <v>0.13172405989139599</v>
      </c>
      <c r="AP9" s="14">
        <v>5.1849169731441103E-2</v>
      </c>
      <c r="AQ9" s="14">
        <v>5.9077056924227801E-2</v>
      </c>
      <c r="AR9" s="14">
        <v>3.71567911200009E-2</v>
      </c>
      <c r="AS9" s="14">
        <v>6.3500964674974805E-2</v>
      </c>
      <c r="AT9" s="14">
        <v>4.7261337285418599E-2</v>
      </c>
      <c r="AU9" s="14">
        <v>3.8114723706805499E-2</v>
      </c>
      <c r="AV9" s="14">
        <v>3.98485406666753E-2</v>
      </c>
      <c r="AW9" s="14">
        <v>1.7609761546334798E-2</v>
      </c>
      <c r="AX9" s="14">
        <v>5.19997502123902E-2</v>
      </c>
      <c r="AY9" s="14">
        <v>5.1582733000777398E-2</v>
      </c>
      <c r="AZ9" s="14">
        <v>4.1721788142407401E-2</v>
      </c>
      <c r="BA9" s="14">
        <v>1.39546512184588E-2</v>
      </c>
      <c r="BB9" s="14"/>
      <c r="BC9" s="14">
        <v>4.5916488456457599E-2</v>
      </c>
      <c r="BD9" s="14">
        <v>0</v>
      </c>
      <c r="BE9" s="14"/>
      <c r="BF9" s="14">
        <v>3.5037665824126499E-2</v>
      </c>
      <c r="BG9" s="14">
        <v>4.1247187650745101E-2</v>
      </c>
      <c r="BH9" s="14">
        <v>4.4548939440984002E-2</v>
      </c>
      <c r="BI9" s="14">
        <v>7.7985964740791502E-2</v>
      </c>
      <c r="BJ9" s="14"/>
      <c r="BK9" s="14">
        <v>2.5165649110649901E-2</v>
      </c>
      <c r="BL9" s="14">
        <v>3.0915365476731699E-2</v>
      </c>
      <c r="BM9" s="14">
        <v>4.71127432447776E-2</v>
      </c>
      <c r="BN9" s="14">
        <v>8.3488109523103704E-2</v>
      </c>
      <c r="BO9" s="14"/>
      <c r="BP9" s="14">
        <v>2.93407376814173E-2</v>
      </c>
      <c r="BQ9" s="14">
        <v>5.06757360312734E-2</v>
      </c>
      <c r="BR9" s="14">
        <v>0</v>
      </c>
      <c r="BS9" s="14">
        <v>3.3374903952439E-2</v>
      </c>
      <c r="BT9" s="14">
        <v>8.5860612030706204E-2</v>
      </c>
    </row>
    <row r="10" spans="2:72" x14ac:dyDescent="0.35">
      <c r="B10" s="15" t="s">
        <v>234</v>
      </c>
      <c r="C10" s="14">
        <v>8.9243255197555896E-2</v>
      </c>
      <c r="D10" s="14">
        <v>0.109523972815357</v>
      </c>
      <c r="E10" s="14">
        <v>6.7790368152367497E-2</v>
      </c>
      <c r="F10" s="14"/>
      <c r="G10" s="14">
        <v>0.10014637608500999</v>
      </c>
      <c r="H10" s="14">
        <v>0.100636925795503</v>
      </c>
      <c r="I10" s="14">
        <v>7.7316204209374906E-2</v>
      </c>
      <c r="J10" s="14">
        <v>8.3681965759773796E-2</v>
      </c>
      <c r="K10" s="14">
        <v>0.119059517235312</v>
      </c>
      <c r="L10" s="14">
        <v>0.181399531361183</v>
      </c>
      <c r="M10" s="14"/>
      <c r="N10" s="14">
        <v>5.46342885311926E-2</v>
      </c>
      <c r="O10" s="14">
        <v>0.13981901318979501</v>
      </c>
      <c r="P10" s="14">
        <v>9.9884303247558801E-2</v>
      </c>
      <c r="Q10" s="14">
        <v>9.2563819506261594E-2</v>
      </c>
      <c r="R10" s="14"/>
      <c r="S10" s="14">
        <v>9.9455420459448995E-2</v>
      </c>
      <c r="T10" s="14">
        <v>9.5136665979361906E-2</v>
      </c>
      <c r="U10" s="14">
        <v>4.48298327764413E-2</v>
      </c>
      <c r="V10" s="14">
        <v>7.4796392692401806E-2</v>
      </c>
      <c r="W10" s="14">
        <v>9.0194933862581705E-2</v>
      </c>
      <c r="X10" s="14">
        <v>0.10191357900204601</v>
      </c>
      <c r="Y10" s="14">
        <v>0.112231361807861</v>
      </c>
      <c r="Z10" s="14">
        <v>0.145845147209967</v>
      </c>
      <c r="AA10" s="14">
        <v>8.6245525020737401E-2</v>
      </c>
      <c r="AB10" s="14">
        <v>5.2694006574388899E-2</v>
      </c>
      <c r="AC10" s="14">
        <v>6.1755009485936298E-2</v>
      </c>
      <c r="AD10" s="14">
        <v>0.109377181894642</v>
      </c>
      <c r="AE10" s="14"/>
      <c r="AF10" s="14">
        <v>7.5424825433240902E-2</v>
      </c>
      <c r="AG10" s="14">
        <v>8.9866258243778793E-2</v>
      </c>
      <c r="AH10" s="14">
        <v>0.11249305907243</v>
      </c>
      <c r="AI10" s="14">
        <v>6.0238811741373702E-2</v>
      </c>
      <c r="AJ10" s="14">
        <v>6.3041424322178699E-2</v>
      </c>
      <c r="AK10" s="14"/>
      <c r="AL10" s="14">
        <v>0.10013734320883599</v>
      </c>
      <c r="AM10" s="14">
        <v>8.7132771890094607E-2</v>
      </c>
      <c r="AN10" s="14">
        <v>7.3424018572317895E-2</v>
      </c>
      <c r="AO10" s="14">
        <v>6.7190034396797299E-2</v>
      </c>
      <c r="AP10" s="14">
        <v>9.6715566905739694E-2</v>
      </c>
      <c r="AQ10" s="14">
        <v>9.9708455608958399E-2</v>
      </c>
      <c r="AR10" s="14">
        <v>9.9846445114813207E-2</v>
      </c>
      <c r="AS10" s="14">
        <v>6.4211539129442899E-2</v>
      </c>
      <c r="AT10" s="14">
        <v>6.2151415233370401E-2</v>
      </c>
      <c r="AU10" s="14">
        <v>9.5329796546626905E-2</v>
      </c>
      <c r="AV10" s="14">
        <v>0.122952054665235</v>
      </c>
      <c r="AW10" s="14">
        <v>0.126834200283374</v>
      </c>
      <c r="AX10" s="14">
        <v>9.8847489802661698E-2</v>
      </c>
      <c r="AY10" s="14">
        <v>9.3867071855317299E-2</v>
      </c>
      <c r="AZ10" s="14">
        <v>8.0835046454544396E-2</v>
      </c>
      <c r="BA10" s="14">
        <v>6.1349999857930798E-2</v>
      </c>
      <c r="BB10" s="14"/>
      <c r="BC10" s="14">
        <v>8.9243255197555896E-2</v>
      </c>
      <c r="BD10" s="14">
        <v>0</v>
      </c>
      <c r="BE10" s="14"/>
      <c r="BF10" s="14">
        <v>0.123527304280612</v>
      </c>
      <c r="BG10" s="14">
        <v>7.3425779488875298E-2</v>
      </c>
      <c r="BH10" s="14">
        <v>8.0769479269776207E-2</v>
      </c>
      <c r="BI10" s="14">
        <v>8.2870548191067497E-2</v>
      </c>
      <c r="BJ10" s="14"/>
      <c r="BK10" s="14">
        <v>9.6820811138322097E-2</v>
      </c>
      <c r="BL10" s="14">
        <v>8.8232283443033396E-2</v>
      </c>
      <c r="BM10" s="14">
        <v>8.4093142687059697E-2</v>
      </c>
      <c r="BN10" s="14">
        <v>9.2540758023974698E-2</v>
      </c>
      <c r="BO10" s="14"/>
      <c r="BP10" s="14">
        <v>0.112890836647085</v>
      </c>
      <c r="BQ10" s="14">
        <v>7.3434615478513696E-2</v>
      </c>
      <c r="BR10" s="14">
        <v>0</v>
      </c>
      <c r="BS10" s="14">
        <v>6.1202093658642903E-2</v>
      </c>
      <c r="BT10" s="14">
        <v>0.109689826236143</v>
      </c>
    </row>
    <row r="11" spans="2:72" x14ac:dyDescent="0.35">
      <c r="B11" s="15" t="s">
        <v>235</v>
      </c>
      <c r="C11" s="14">
        <v>0.122732170928053</v>
      </c>
      <c r="D11" s="14">
        <v>0.132361963818245</v>
      </c>
      <c r="E11" s="14">
        <v>0.112795588825455</v>
      </c>
      <c r="F11" s="14"/>
      <c r="G11" s="14">
        <v>0.17975425514162499</v>
      </c>
      <c r="H11" s="14">
        <v>0.13263362385578001</v>
      </c>
      <c r="I11" s="14">
        <v>0.11641593227284799</v>
      </c>
      <c r="J11" s="14">
        <v>0.124482984557535</v>
      </c>
      <c r="K11" s="14">
        <v>7.8094043517025299E-2</v>
      </c>
      <c r="L11" s="14">
        <v>0</v>
      </c>
      <c r="M11" s="14"/>
      <c r="N11" s="14">
        <v>0.114662809658839</v>
      </c>
      <c r="O11" s="14">
        <v>8.5641459613007898E-2</v>
      </c>
      <c r="P11" s="14">
        <v>0.15823249461244801</v>
      </c>
      <c r="Q11" s="14">
        <v>0.14742567887528299</v>
      </c>
      <c r="R11" s="14"/>
      <c r="S11" s="14">
        <v>0.13090782455747599</v>
      </c>
      <c r="T11" s="14">
        <v>0.118098262827755</v>
      </c>
      <c r="U11" s="14">
        <v>0.107815164834658</v>
      </c>
      <c r="V11" s="14">
        <v>0.11240264085486799</v>
      </c>
      <c r="W11" s="14">
        <v>0.16384192611923301</v>
      </c>
      <c r="X11" s="14">
        <v>0.109728056314514</v>
      </c>
      <c r="Y11" s="14">
        <v>9.8921731412386901E-2</v>
      </c>
      <c r="Z11" s="14">
        <v>0.154967409114772</v>
      </c>
      <c r="AA11" s="14">
        <v>0.14207007602851199</v>
      </c>
      <c r="AB11" s="14">
        <v>0.115266863483534</v>
      </c>
      <c r="AC11" s="14">
        <v>0.11604066413342801</v>
      </c>
      <c r="AD11" s="14">
        <v>7.2464774925881797E-2</v>
      </c>
      <c r="AE11" s="14"/>
      <c r="AF11" s="14">
        <v>0.13134154832285899</v>
      </c>
      <c r="AG11" s="14">
        <v>0.12699422187772799</v>
      </c>
      <c r="AH11" s="14">
        <v>0.11142953912556799</v>
      </c>
      <c r="AI11" s="14">
        <v>0.13741014990162301</v>
      </c>
      <c r="AJ11" s="14">
        <v>0.10585659645121299</v>
      </c>
      <c r="AK11" s="14"/>
      <c r="AL11" s="14">
        <v>0.102719155374323</v>
      </c>
      <c r="AM11" s="14">
        <v>0.14072393060196201</v>
      </c>
      <c r="AN11" s="14">
        <v>0.12778380011547399</v>
      </c>
      <c r="AO11" s="14">
        <v>8.1341268689164997E-2</v>
      </c>
      <c r="AP11" s="14">
        <v>0.16611630034675401</v>
      </c>
      <c r="AQ11" s="14">
        <v>0.14319068900321</v>
      </c>
      <c r="AR11" s="14">
        <v>0.116652075656972</v>
      </c>
      <c r="AS11" s="14">
        <v>0.19238162419993099</v>
      </c>
      <c r="AT11" s="14">
        <v>0.11821496439878799</v>
      </c>
      <c r="AU11" s="14">
        <v>8.1606545172847003E-2</v>
      </c>
      <c r="AV11" s="14">
        <v>0.15950786410016399</v>
      </c>
      <c r="AW11" s="14">
        <v>7.1083850250412903E-2</v>
      </c>
      <c r="AX11" s="14">
        <v>0.139125331675612</v>
      </c>
      <c r="AY11" s="14">
        <v>0.12684311502918599</v>
      </c>
      <c r="AZ11" s="14">
        <v>0.122927894134979</v>
      </c>
      <c r="BA11" s="14">
        <v>9.5340479748836707E-2</v>
      </c>
      <c r="BB11" s="14"/>
      <c r="BC11" s="14">
        <v>0.122732170928053</v>
      </c>
      <c r="BD11" s="14">
        <v>0</v>
      </c>
      <c r="BE11" s="14"/>
      <c r="BF11" s="14">
        <v>0.106226564725399</v>
      </c>
      <c r="BG11" s="14">
        <v>0.12232140233708801</v>
      </c>
      <c r="BH11" s="14">
        <v>0.12823505444932101</v>
      </c>
      <c r="BI11" s="14">
        <v>0.14049082209668801</v>
      </c>
      <c r="BJ11" s="14"/>
      <c r="BK11" s="14">
        <v>0.129267051772776</v>
      </c>
      <c r="BL11" s="14">
        <v>0.110290713288774</v>
      </c>
      <c r="BM11" s="14">
        <v>0.128071217028456</v>
      </c>
      <c r="BN11" s="14">
        <v>0.11773475564538</v>
      </c>
      <c r="BO11" s="14"/>
      <c r="BP11" s="14">
        <v>0.13260486019811901</v>
      </c>
      <c r="BQ11" s="14">
        <v>0.115926836875569</v>
      </c>
      <c r="BR11" s="14">
        <v>0</v>
      </c>
      <c r="BS11" s="14">
        <v>0.100371883950507</v>
      </c>
      <c r="BT11" s="14">
        <v>0.14822565214557501</v>
      </c>
    </row>
    <row r="12" spans="2:72" x14ac:dyDescent="0.35">
      <c r="B12" s="15" t="s">
        <v>236</v>
      </c>
      <c r="C12" s="14">
        <v>0.24860852790438001</v>
      </c>
      <c r="D12" s="14">
        <v>0.28034040830436102</v>
      </c>
      <c r="E12" s="14">
        <v>0.21334976192739499</v>
      </c>
      <c r="F12" s="14"/>
      <c r="G12" s="14">
        <v>0.22934044451351401</v>
      </c>
      <c r="H12" s="14">
        <v>0.25143303575095999</v>
      </c>
      <c r="I12" s="14">
        <v>0.26346191511389999</v>
      </c>
      <c r="J12" s="14">
        <v>0.22533032332297401</v>
      </c>
      <c r="K12" s="14">
        <v>0.24422196885636599</v>
      </c>
      <c r="L12" s="14">
        <v>0.27775100425396299</v>
      </c>
      <c r="M12" s="14"/>
      <c r="N12" s="14">
        <v>0.275411609632365</v>
      </c>
      <c r="O12" s="14">
        <v>0.238354194774408</v>
      </c>
      <c r="P12" s="14">
        <v>0.240129264705568</v>
      </c>
      <c r="Q12" s="14">
        <v>0.206354342118516</v>
      </c>
      <c r="R12" s="14"/>
      <c r="S12" s="14">
        <v>0.28733973672169599</v>
      </c>
      <c r="T12" s="14">
        <v>0.21682880195998899</v>
      </c>
      <c r="U12" s="14">
        <v>0.249695569403344</v>
      </c>
      <c r="V12" s="14">
        <v>0.26673862939151199</v>
      </c>
      <c r="W12" s="14">
        <v>0.243953024663215</v>
      </c>
      <c r="X12" s="14">
        <v>0.25527471489636699</v>
      </c>
      <c r="Y12" s="14">
        <v>0.27310672062069302</v>
      </c>
      <c r="Z12" s="14">
        <v>0.17380640829274499</v>
      </c>
      <c r="AA12" s="14">
        <v>0.23189808840531501</v>
      </c>
      <c r="AB12" s="14">
        <v>0.21960555523330899</v>
      </c>
      <c r="AC12" s="14">
        <v>0.22770289345382499</v>
      </c>
      <c r="AD12" s="14">
        <v>0.26396518245022899</v>
      </c>
      <c r="AE12" s="14"/>
      <c r="AF12" s="14">
        <v>0.19819179535390499</v>
      </c>
      <c r="AG12" s="14">
        <v>0.26841269684278601</v>
      </c>
      <c r="AH12" s="14">
        <v>0.261127183626782</v>
      </c>
      <c r="AI12" s="14">
        <v>0.279451871020859</v>
      </c>
      <c r="AJ12" s="14">
        <v>0.29078135305513703</v>
      </c>
      <c r="AK12" s="14"/>
      <c r="AL12" s="14">
        <v>0.20412869008047199</v>
      </c>
      <c r="AM12" s="14">
        <v>0.15865453162072099</v>
      </c>
      <c r="AN12" s="14">
        <v>0.29755175295482</v>
      </c>
      <c r="AO12" s="14">
        <v>0.17274270593480101</v>
      </c>
      <c r="AP12" s="14">
        <v>0.21428853517558499</v>
      </c>
      <c r="AQ12" s="14">
        <v>0.23801920230379101</v>
      </c>
      <c r="AR12" s="14">
        <v>0.26503112123287398</v>
      </c>
      <c r="AS12" s="14">
        <v>0.25050117494483598</v>
      </c>
      <c r="AT12" s="14">
        <v>0.26207400282114302</v>
      </c>
      <c r="AU12" s="14">
        <v>0.29641349238263598</v>
      </c>
      <c r="AV12" s="14">
        <v>0.23950602264593801</v>
      </c>
      <c r="AW12" s="14">
        <v>0.25794398949738401</v>
      </c>
      <c r="AX12" s="14">
        <v>0.23605653033578899</v>
      </c>
      <c r="AY12" s="14">
        <v>0.25759961315067398</v>
      </c>
      <c r="AZ12" s="14">
        <v>0.24636490006495401</v>
      </c>
      <c r="BA12" s="14">
        <v>0.26221082016999298</v>
      </c>
      <c r="BB12" s="14"/>
      <c r="BC12" s="14">
        <v>0.24860852790438001</v>
      </c>
      <c r="BD12" s="14">
        <v>0</v>
      </c>
      <c r="BE12" s="14"/>
      <c r="BF12" s="14">
        <v>0.26326263183711901</v>
      </c>
      <c r="BG12" s="14">
        <v>0.27643120522224601</v>
      </c>
      <c r="BH12" s="14">
        <v>0.23092946697067901</v>
      </c>
      <c r="BI12" s="14">
        <v>0.19948021558416801</v>
      </c>
      <c r="BJ12" s="14"/>
      <c r="BK12" s="14">
        <v>0.27437731063949899</v>
      </c>
      <c r="BL12" s="14">
        <v>0.27594432584774697</v>
      </c>
      <c r="BM12" s="14">
        <v>0.23883007044659099</v>
      </c>
      <c r="BN12" s="14">
        <v>0.20981008650722599</v>
      </c>
      <c r="BO12" s="14"/>
      <c r="BP12" s="14">
        <v>0.25299623029606999</v>
      </c>
      <c r="BQ12" s="14">
        <v>0.26622174084311201</v>
      </c>
      <c r="BR12" s="14">
        <v>0</v>
      </c>
      <c r="BS12" s="14">
        <v>0.25309636481971198</v>
      </c>
      <c r="BT12" s="14">
        <v>0.22513953510360701</v>
      </c>
    </row>
    <row r="13" spans="2:72" x14ac:dyDescent="0.35">
      <c r="B13" s="15" t="s">
        <v>237</v>
      </c>
      <c r="C13" s="14">
        <v>0.28964997207845899</v>
      </c>
      <c r="D13" s="14">
        <v>0.269076917249298</v>
      </c>
      <c r="E13" s="14">
        <v>0.31151702932630398</v>
      </c>
      <c r="F13" s="14"/>
      <c r="G13" s="14">
        <v>0.32980192259316599</v>
      </c>
      <c r="H13" s="14">
        <v>0.32239847790183501</v>
      </c>
      <c r="I13" s="14">
        <v>0.28257985275953601</v>
      </c>
      <c r="J13" s="14">
        <v>0.25988770550654799</v>
      </c>
      <c r="K13" s="14">
        <v>0.26488005746454402</v>
      </c>
      <c r="L13" s="14">
        <v>0.356508267040619</v>
      </c>
      <c r="M13" s="14"/>
      <c r="N13" s="14">
        <v>0.33004530197608101</v>
      </c>
      <c r="O13" s="14">
        <v>0.28111676053255502</v>
      </c>
      <c r="P13" s="14">
        <v>0.24197149265864901</v>
      </c>
      <c r="Q13" s="14">
        <v>0.261075982776931</v>
      </c>
      <c r="R13" s="14"/>
      <c r="S13" s="14">
        <v>0.30946664864538398</v>
      </c>
      <c r="T13" s="14">
        <v>0.28819764624400201</v>
      </c>
      <c r="U13" s="14">
        <v>0.327686273891168</v>
      </c>
      <c r="V13" s="14">
        <v>0.266259968780999</v>
      </c>
      <c r="W13" s="14">
        <v>0.285867472174819</v>
      </c>
      <c r="X13" s="14">
        <v>0.314329600243894</v>
      </c>
      <c r="Y13" s="14">
        <v>0.27442438821903498</v>
      </c>
      <c r="Z13" s="14">
        <v>0.29421484709257401</v>
      </c>
      <c r="AA13" s="14">
        <v>0.27187938268710399</v>
      </c>
      <c r="AB13" s="14">
        <v>0.29145298982649398</v>
      </c>
      <c r="AC13" s="14">
        <v>0.24859595769411799</v>
      </c>
      <c r="AD13" s="14">
        <v>0.227101794115525</v>
      </c>
      <c r="AE13" s="14"/>
      <c r="AF13" s="14">
        <v>0.26099807707056399</v>
      </c>
      <c r="AG13" s="14">
        <v>0.276458181792476</v>
      </c>
      <c r="AH13" s="14">
        <v>0.27305063840427601</v>
      </c>
      <c r="AI13" s="14">
        <v>0.33577510151668399</v>
      </c>
      <c r="AJ13" s="14">
        <v>0.29018451009906199</v>
      </c>
      <c r="AK13" s="14"/>
      <c r="AL13" s="14">
        <v>9.3885060419166805E-2</v>
      </c>
      <c r="AM13" s="14">
        <v>0.24472809538350801</v>
      </c>
      <c r="AN13" s="14">
        <v>0.25760471298010701</v>
      </c>
      <c r="AO13" s="14">
        <v>0.30477410941217697</v>
      </c>
      <c r="AP13" s="14">
        <v>0.26431125138629902</v>
      </c>
      <c r="AQ13" s="14">
        <v>0.22553479348979899</v>
      </c>
      <c r="AR13" s="14">
        <v>0.24305074088227599</v>
      </c>
      <c r="AS13" s="14">
        <v>0.31519010103693901</v>
      </c>
      <c r="AT13" s="14">
        <v>0.264408699306169</v>
      </c>
      <c r="AU13" s="14">
        <v>0.21514780879074399</v>
      </c>
      <c r="AV13" s="14">
        <v>0.32723363835445202</v>
      </c>
      <c r="AW13" s="14">
        <v>0.30454313979970299</v>
      </c>
      <c r="AX13" s="14">
        <v>0.27553329522077002</v>
      </c>
      <c r="AY13" s="14">
        <v>0.25369219638936502</v>
      </c>
      <c r="AZ13" s="14">
        <v>0.39643835939118399</v>
      </c>
      <c r="BA13" s="14">
        <v>0.36350075948237498</v>
      </c>
      <c r="BB13" s="14"/>
      <c r="BC13" s="14">
        <v>0.28964997207845899</v>
      </c>
      <c r="BD13" s="14">
        <v>0</v>
      </c>
      <c r="BE13" s="14"/>
      <c r="BF13" s="14">
        <v>0.30454880349864299</v>
      </c>
      <c r="BG13" s="14">
        <v>0.28744311140824302</v>
      </c>
      <c r="BH13" s="14">
        <v>0.29489362595972002</v>
      </c>
      <c r="BI13" s="14">
        <v>0.25753927448241198</v>
      </c>
      <c r="BJ13" s="14"/>
      <c r="BK13" s="14">
        <v>0.32141862064278698</v>
      </c>
      <c r="BL13" s="14">
        <v>0.28009938944943003</v>
      </c>
      <c r="BM13" s="14">
        <v>0.30550917473414901</v>
      </c>
      <c r="BN13" s="14">
        <v>0.23066480367342401</v>
      </c>
      <c r="BO13" s="14"/>
      <c r="BP13" s="14">
        <v>0.29910435830595999</v>
      </c>
      <c r="BQ13" s="14">
        <v>0.23738947022649301</v>
      </c>
      <c r="BR13" s="14">
        <v>1</v>
      </c>
      <c r="BS13" s="14">
        <v>0.34598806174311802</v>
      </c>
      <c r="BT13" s="14">
        <v>0.22011956970004801</v>
      </c>
    </row>
    <row r="14" spans="2:72" x14ac:dyDescent="0.35">
      <c r="B14" s="15" t="s">
        <v>238</v>
      </c>
      <c r="C14" s="14">
        <v>0.17194862815501799</v>
      </c>
      <c r="D14" s="14">
        <v>0.125019185229856</v>
      </c>
      <c r="E14" s="14">
        <v>0.222766876391332</v>
      </c>
      <c r="F14" s="14"/>
      <c r="G14" s="14">
        <v>0.112051026075094</v>
      </c>
      <c r="H14" s="14">
        <v>0.158049269284633</v>
      </c>
      <c r="I14" s="14">
        <v>0.17469025215828701</v>
      </c>
      <c r="J14" s="14">
        <v>0.189967602676957</v>
      </c>
      <c r="K14" s="14">
        <v>0.20026742393001201</v>
      </c>
      <c r="L14" s="14">
        <v>9.5094425853952197E-2</v>
      </c>
      <c r="M14" s="14"/>
      <c r="N14" s="14">
        <v>0.174619023311782</v>
      </c>
      <c r="O14" s="14">
        <v>0.17868765180544999</v>
      </c>
      <c r="P14" s="14">
        <v>0.167485458362022</v>
      </c>
      <c r="Q14" s="14">
        <v>0.16374317061093199</v>
      </c>
      <c r="R14" s="14"/>
      <c r="S14" s="14">
        <v>0.122505053639082</v>
      </c>
      <c r="T14" s="14">
        <v>0.209730969325017</v>
      </c>
      <c r="U14" s="14">
        <v>0.14657380662445699</v>
      </c>
      <c r="V14" s="14">
        <v>0.14675901992627499</v>
      </c>
      <c r="W14" s="14">
        <v>0.16638415331155901</v>
      </c>
      <c r="X14" s="14">
        <v>0.16876148816440101</v>
      </c>
      <c r="Y14" s="14">
        <v>0.15174644385312</v>
      </c>
      <c r="Z14" s="14">
        <v>0.138215889945246</v>
      </c>
      <c r="AA14" s="14">
        <v>0.18981530928073501</v>
      </c>
      <c r="AB14" s="14">
        <v>0.22411850140012499</v>
      </c>
      <c r="AC14" s="14">
        <v>0.28175746045559102</v>
      </c>
      <c r="AD14" s="14">
        <v>0.22155163320093099</v>
      </c>
      <c r="AE14" s="14"/>
      <c r="AF14" s="14">
        <v>0.208115061749408</v>
      </c>
      <c r="AG14" s="14">
        <v>0.167937251478771</v>
      </c>
      <c r="AH14" s="14">
        <v>0.17874003102086999</v>
      </c>
      <c r="AI14" s="14">
        <v>0.149205901786155</v>
      </c>
      <c r="AJ14" s="14">
        <v>0.20618753865252001</v>
      </c>
      <c r="AK14" s="14"/>
      <c r="AL14" s="14">
        <v>0.20382258982965701</v>
      </c>
      <c r="AM14" s="14">
        <v>0.12522356441056601</v>
      </c>
      <c r="AN14" s="14">
        <v>0.142152099443696</v>
      </c>
      <c r="AO14" s="14">
        <v>0.18953373946111499</v>
      </c>
      <c r="AP14" s="14">
        <v>0.16215414101998901</v>
      </c>
      <c r="AQ14" s="14">
        <v>0.225906810536429</v>
      </c>
      <c r="AR14" s="14">
        <v>0.206547575000426</v>
      </c>
      <c r="AS14" s="14">
        <v>9.6614861413376399E-2</v>
      </c>
      <c r="AT14" s="14">
        <v>0.207086739228282</v>
      </c>
      <c r="AU14" s="14">
        <v>0.226293864748042</v>
      </c>
      <c r="AV14" s="14">
        <v>9.9383010080072096E-2</v>
      </c>
      <c r="AW14" s="14">
        <v>0.19299158893436499</v>
      </c>
      <c r="AX14" s="14">
        <v>0.15949487619216199</v>
      </c>
      <c r="AY14" s="14">
        <v>0.19234649500718301</v>
      </c>
      <c r="AZ14" s="14">
        <v>0.102841669962992</v>
      </c>
      <c r="BA14" s="14">
        <v>0.18516145397110501</v>
      </c>
      <c r="BB14" s="14"/>
      <c r="BC14" s="14">
        <v>0.17194862815501799</v>
      </c>
      <c r="BD14" s="14">
        <v>0</v>
      </c>
      <c r="BE14" s="14"/>
      <c r="BF14" s="14">
        <v>0.15034763234911699</v>
      </c>
      <c r="BG14" s="14">
        <v>0.167681453151523</v>
      </c>
      <c r="BH14" s="14">
        <v>0.188143390128929</v>
      </c>
      <c r="BI14" s="14">
        <v>0.18424958335236499</v>
      </c>
      <c r="BJ14" s="14"/>
      <c r="BK14" s="14">
        <v>0.13307804163008899</v>
      </c>
      <c r="BL14" s="14">
        <v>0.18008821115517801</v>
      </c>
      <c r="BM14" s="14">
        <v>0.174291296206322</v>
      </c>
      <c r="BN14" s="14">
        <v>0.20234662149309399</v>
      </c>
      <c r="BO14" s="14"/>
      <c r="BP14" s="14">
        <v>0.15256882668082999</v>
      </c>
      <c r="BQ14" s="14">
        <v>0.202033623500909</v>
      </c>
      <c r="BR14" s="14">
        <v>0</v>
      </c>
      <c r="BS14" s="14">
        <v>0.19229456730977401</v>
      </c>
      <c r="BT14" s="14">
        <v>0.149225664695676</v>
      </c>
    </row>
    <row r="15" spans="2:72" x14ac:dyDescent="0.35">
      <c r="B15" s="15" t="s">
        <v>102</v>
      </c>
      <c r="C15" s="20">
        <v>3.1900957280076803E-2</v>
      </c>
      <c r="D15" s="20">
        <v>3.0353485036784301E-2</v>
      </c>
      <c r="E15" s="20">
        <v>3.3658198528603203E-2</v>
      </c>
      <c r="F15" s="20"/>
      <c r="G15" s="20">
        <v>1.14908287032156E-2</v>
      </c>
      <c r="H15" s="20">
        <v>1.36593550134086E-2</v>
      </c>
      <c r="I15" s="20">
        <v>3.9735728614455103E-2</v>
      </c>
      <c r="J15" s="20">
        <v>3.7930560414489098E-2</v>
      </c>
      <c r="K15" s="20">
        <v>5.2205632644118302E-2</v>
      </c>
      <c r="L15" s="20">
        <v>8.92467714902829E-2</v>
      </c>
      <c r="M15" s="20"/>
      <c r="N15" s="20">
        <v>1.91504721847334E-2</v>
      </c>
      <c r="O15" s="20">
        <v>3.35976189236947E-2</v>
      </c>
      <c r="P15" s="20">
        <v>3.6900237331303397E-2</v>
      </c>
      <c r="Q15" s="20">
        <v>5.4923168971882798E-2</v>
      </c>
      <c r="R15" s="20"/>
      <c r="S15" s="20">
        <v>3.30945136837879E-2</v>
      </c>
      <c r="T15" s="20">
        <v>1.8639390664724E-2</v>
      </c>
      <c r="U15" s="20">
        <v>6.15031922821676E-2</v>
      </c>
      <c r="V15" s="20">
        <v>3.08166157838063E-2</v>
      </c>
      <c r="W15" s="20">
        <v>1.47500762483304E-2</v>
      </c>
      <c r="X15" s="20">
        <v>1.8390902374297101E-2</v>
      </c>
      <c r="Y15" s="20">
        <v>6.6183208181317094E-2</v>
      </c>
      <c r="Z15" s="20">
        <v>3.4198532582765298E-2</v>
      </c>
      <c r="AA15" s="20">
        <v>1.85398783559481E-2</v>
      </c>
      <c r="AB15" s="20">
        <v>4.7106150108384703E-2</v>
      </c>
      <c r="AC15" s="20">
        <v>2.5040654432144399E-2</v>
      </c>
      <c r="AD15" s="20">
        <v>4.5886121418269303E-2</v>
      </c>
      <c r="AE15" s="20"/>
      <c r="AF15" s="20">
        <v>5.15225380075389E-2</v>
      </c>
      <c r="AG15" s="20">
        <v>2.9173770181330001E-2</v>
      </c>
      <c r="AH15" s="20">
        <v>3.10103319952744E-2</v>
      </c>
      <c r="AI15" s="20">
        <v>1.2068122672310199E-2</v>
      </c>
      <c r="AJ15" s="20">
        <v>1.03743389167691E-2</v>
      </c>
      <c r="AK15" s="20"/>
      <c r="AL15" s="20">
        <v>0</v>
      </c>
      <c r="AM15" s="20">
        <v>0.131513624076322</v>
      </c>
      <c r="AN15" s="20">
        <v>5.64733337827827E-2</v>
      </c>
      <c r="AO15" s="20">
        <v>5.2694082214548701E-2</v>
      </c>
      <c r="AP15" s="20">
        <v>4.45650354341912E-2</v>
      </c>
      <c r="AQ15" s="20">
        <v>8.5629921335849801E-3</v>
      </c>
      <c r="AR15" s="20">
        <v>3.1715250992638201E-2</v>
      </c>
      <c r="AS15" s="20">
        <v>1.7599734600499999E-2</v>
      </c>
      <c r="AT15" s="20">
        <v>3.88028417268294E-2</v>
      </c>
      <c r="AU15" s="20">
        <v>4.7093768652299597E-2</v>
      </c>
      <c r="AV15" s="20">
        <v>1.15688694874631E-2</v>
      </c>
      <c r="AW15" s="20">
        <v>2.8993469688426601E-2</v>
      </c>
      <c r="AX15" s="20">
        <v>3.89427265606156E-2</v>
      </c>
      <c r="AY15" s="20">
        <v>2.40687755674984E-2</v>
      </c>
      <c r="AZ15" s="20">
        <v>8.8703418489395804E-3</v>
      </c>
      <c r="BA15" s="20">
        <v>1.84818355513005E-2</v>
      </c>
      <c r="BB15" s="20"/>
      <c r="BC15" s="20">
        <v>3.1900957280076803E-2</v>
      </c>
      <c r="BD15" s="20">
        <v>0</v>
      </c>
      <c r="BE15" s="20"/>
      <c r="BF15" s="20">
        <v>1.7049397484982898E-2</v>
      </c>
      <c r="BG15" s="20">
        <v>3.1449860741278597E-2</v>
      </c>
      <c r="BH15" s="20">
        <v>3.2480043780591598E-2</v>
      </c>
      <c r="BI15" s="20">
        <v>5.7383591552507399E-2</v>
      </c>
      <c r="BJ15" s="20"/>
      <c r="BK15" s="20">
        <v>1.9872515065876901E-2</v>
      </c>
      <c r="BL15" s="20">
        <v>3.4429711339105197E-2</v>
      </c>
      <c r="BM15" s="20">
        <v>2.20923556526448E-2</v>
      </c>
      <c r="BN15" s="20">
        <v>6.3414865133797502E-2</v>
      </c>
      <c r="BO15" s="20"/>
      <c r="BP15" s="20">
        <v>2.0494150190520099E-2</v>
      </c>
      <c r="BQ15" s="20">
        <v>5.4317977044129002E-2</v>
      </c>
      <c r="BR15" s="20">
        <v>0</v>
      </c>
      <c r="BS15" s="20">
        <v>1.36721245658069E-2</v>
      </c>
      <c r="BT15" s="20">
        <v>6.17391400882462E-2</v>
      </c>
    </row>
    <row r="16" spans="2:72" x14ac:dyDescent="0.35">
      <c r="B16" s="16" t="s">
        <v>240</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108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3.8897075723087503E-2</v>
      </c>
      <c r="D9" s="14">
        <v>5.19258282064579E-2</v>
      </c>
      <c r="E9" s="14">
        <v>2.63588475324169E-2</v>
      </c>
      <c r="F9" s="14"/>
      <c r="G9" s="14">
        <v>6.8761159148510401E-2</v>
      </c>
      <c r="H9" s="14">
        <v>8.1129662554282903E-2</v>
      </c>
      <c r="I9" s="14">
        <v>5.4235322430262599E-2</v>
      </c>
      <c r="J9" s="14">
        <v>2.4139966541374399E-2</v>
      </c>
      <c r="K9" s="14">
        <v>9.6316774174391301E-3</v>
      </c>
      <c r="L9" s="14">
        <v>3.8665899272310299E-3</v>
      </c>
      <c r="M9" s="14"/>
      <c r="N9" s="14">
        <v>5.2838365695247101E-2</v>
      </c>
      <c r="O9" s="14">
        <v>2.6143579142370199E-2</v>
      </c>
      <c r="P9" s="14">
        <v>4.2096085902125997E-2</v>
      </c>
      <c r="Q9" s="14">
        <v>3.4883884906066198E-2</v>
      </c>
      <c r="R9" s="14"/>
      <c r="S9" s="14">
        <v>8.1115220807621097E-2</v>
      </c>
      <c r="T9" s="14">
        <v>2.4755966432809501E-2</v>
      </c>
      <c r="U9" s="14">
        <v>2.2977963797356001E-2</v>
      </c>
      <c r="V9" s="14">
        <v>3.4688250986050398E-2</v>
      </c>
      <c r="W9" s="14">
        <v>1.9851415078407202E-2</v>
      </c>
      <c r="X9" s="14">
        <v>6.8876615494016205E-2</v>
      </c>
      <c r="Y9" s="14">
        <v>1.7252020142216301E-2</v>
      </c>
      <c r="Z9" s="14">
        <v>3.7308002848535499E-2</v>
      </c>
      <c r="AA9" s="14">
        <v>3.5832648214447503E-2</v>
      </c>
      <c r="AB9" s="14">
        <v>2.9510657720615601E-2</v>
      </c>
      <c r="AC9" s="14">
        <v>2.64402195624662E-2</v>
      </c>
      <c r="AD9" s="14">
        <v>3.2724705107859402E-2</v>
      </c>
      <c r="AE9" s="14"/>
      <c r="AF9" s="14">
        <v>2.5987462744486801E-2</v>
      </c>
      <c r="AG9" s="14">
        <v>2.5956249455405998E-2</v>
      </c>
      <c r="AH9" s="14">
        <v>4.0876626636945503E-2</v>
      </c>
      <c r="AI9" s="14">
        <v>6.5919326926996397E-2</v>
      </c>
      <c r="AJ9" s="14">
        <v>0.229813666550192</v>
      </c>
      <c r="AK9" s="14"/>
      <c r="AL9" s="14">
        <v>1.3810519964002999E-2</v>
      </c>
      <c r="AM9" s="14">
        <v>5.5936532084046302E-2</v>
      </c>
      <c r="AN9" s="14">
        <v>3.8808371645423799E-2</v>
      </c>
      <c r="AO9" s="14">
        <v>3.0658888982492701E-2</v>
      </c>
      <c r="AP9" s="14">
        <v>3.7994435307269002E-2</v>
      </c>
      <c r="AQ9" s="14">
        <v>2.8089793466202599E-2</v>
      </c>
      <c r="AR9" s="14">
        <v>3.7194691244511802E-2</v>
      </c>
      <c r="AS9" s="14">
        <v>3.6504037262212997E-2</v>
      </c>
      <c r="AT9" s="14">
        <v>2.8506586598516698E-2</v>
      </c>
      <c r="AU9" s="14">
        <v>1.75273026527853E-2</v>
      </c>
      <c r="AV9" s="14">
        <v>2.7218464997116901E-2</v>
      </c>
      <c r="AW9" s="14">
        <v>4.5580513839862502E-2</v>
      </c>
      <c r="AX9" s="14">
        <v>4.8072327310270301E-2</v>
      </c>
      <c r="AY9" s="14">
        <v>3.3470906490526399E-2</v>
      </c>
      <c r="AZ9" s="14">
        <v>7.4562642308665203E-2</v>
      </c>
      <c r="BA9" s="14">
        <v>0.10658194366024</v>
      </c>
      <c r="BB9" s="14"/>
      <c r="BC9" s="14">
        <v>7.8603767656178297E-2</v>
      </c>
      <c r="BD9" s="14">
        <v>2.1496043805850198E-2</v>
      </c>
      <c r="BE9" s="14"/>
      <c r="BF9" s="14">
        <v>1.96972549142851E-2</v>
      </c>
      <c r="BG9" s="14">
        <v>3.39100993841756E-2</v>
      </c>
      <c r="BH9" s="14">
        <v>6.1984494557740397E-2</v>
      </c>
      <c r="BI9" s="14">
        <v>4.7372581735986297E-2</v>
      </c>
      <c r="BJ9" s="14"/>
      <c r="BK9" s="14">
        <v>2.7924105365617902E-2</v>
      </c>
      <c r="BL9" s="14">
        <v>3.3087663493178099E-2</v>
      </c>
      <c r="BM9" s="14">
        <v>5.25525440564268E-2</v>
      </c>
      <c r="BN9" s="14">
        <v>3.3390874039585801E-2</v>
      </c>
      <c r="BO9" s="14"/>
      <c r="BP9" s="14">
        <v>7.5951102773247098E-2</v>
      </c>
      <c r="BQ9" s="14">
        <v>2.0080370995219501E-2</v>
      </c>
      <c r="BR9" s="14">
        <v>4.5619879067642496E-3</v>
      </c>
      <c r="BS9" s="14">
        <v>4.4153924638746102E-2</v>
      </c>
      <c r="BT9" s="14">
        <v>2.6550846487649798E-2</v>
      </c>
    </row>
    <row r="10" spans="2:72" x14ac:dyDescent="0.35">
      <c r="B10" s="15" t="s">
        <v>99</v>
      </c>
      <c r="C10" s="14">
        <v>0.167359154415235</v>
      </c>
      <c r="D10" s="14">
        <v>0.18678075232154001</v>
      </c>
      <c r="E10" s="14">
        <v>0.148657139092328</v>
      </c>
      <c r="F10" s="14"/>
      <c r="G10" s="14">
        <v>0.205792897475055</v>
      </c>
      <c r="H10" s="14">
        <v>0.242268185687148</v>
      </c>
      <c r="I10" s="14">
        <v>0.203859902281364</v>
      </c>
      <c r="J10" s="14">
        <v>0.118971698300432</v>
      </c>
      <c r="K10" s="14">
        <v>0.10714515888312599</v>
      </c>
      <c r="L10" s="14">
        <v>0.13087772554212901</v>
      </c>
      <c r="M10" s="14"/>
      <c r="N10" s="14">
        <v>0.24105359182955999</v>
      </c>
      <c r="O10" s="14">
        <v>0.16002223890082601</v>
      </c>
      <c r="P10" s="14">
        <v>0.14662267490414199</v>
      </c>
      <c r="Q10" s="14">
        <v>0.11515566507868299</v>
      </c>
      <c r="R10" s="14"/>
      <c r="S10" s="14">
        <v>0.228750918674789</v>
      </c>
      <c r="T10" s="14">
        <v>0.15675776543547601</v>
      </c>
      <c r="U10" s="14">
        <v>0.137786767542011</v>
      </c>
      <c r="V10" s="14">
        <v>0.17140065128773499</v>
      </c>
      <c r="W10" s="14">
        <v>0.138680148354479</v>
      </c>
      <c r="X10" s="14">
        <v>0.185561590864256</v>
      </c>
      <c r="Y10" s="14">
        <v>0.15248374282122601</v>
      </c>
      <c r="Z10" s="14">
        <v>0.14859960007574599</v>
      </c>
      <c r="AA10" s="14">
        <v>0.165191426301949</v>
      </c>
      <c r="AB10" s="14">
        <v>0.15766813723923101</v>
      </c>
      <c r="AC10" s="14">
        <v>0.143797949030464</v>
      </c>
      <c r="AD10" s="14">
        <v>0.14676998568240099</v>
      </c>
      <c r="AE10" s="14"/>
      <c r="AF10" s="14">
        <v>0.108629811102982</v>
      </c>
      <c r="AG10" s="14">
        <v>0.128885066128124</v>
      </c>
      <c r="AH10" s="14">
        <v>0.20880605781417699</v>
      </c>
      <c r="AI10" s="14">
        <v>0.287950874130812</v>
      </c>
      <c r="AJ10" s="14">
        <v>0.279408153806182</v>
      </c>
      <c r="AK10" s="14"/>
      <c r="AL10" s="14">
        <v>9.7608837222989797E-2</v>
      </c>
      <c r="AM10" s="14">
        <v>0.12994410833564199</v>
      </c>
      <c r="AN10" s="14">
        <v>0.114019801132606</v>
      </c>
      <c r="AO10" s="14">
        <v>0.12108990538041201</v>
      </c>
      <c r="AP10" s="14">
        <v>0.144651005390208</v>
      </c>
      <c r="AQ10" s="14">
        <v>0.13176773931309399</v>
      </c>
      <c r="AR10" s="14">
        <v>0.15669045912703</v>
      </c>
      <c r="AS10" s="14">
        <v>0.16314961168478301</v>
      </c>
      <c r="AT10" s="14">
        <v>0.163833684926667</v>
      </c>
      <c r="AU10" s="14">
        <v>0.188920859910334</v>
      </c>
      <c r="AV10" s="14">
        <v>0.171765181976199</v>
      </c>
      <c r="AW10" s="14">
        <v>0.19504121297903099</v>
      </c>
      <c r="AX10" s="14">
        <v>0.22565283291267699</v>
      </c>
      <c r="AY10" s="14">
        <v>0.22199262271569201</v>
      </c>
      <c r="AZ10" s="14">
        <v>0.20490303680045199</v>
      </c>
      <c r="BA10" s="14">
        <v>0.34294863502429901</v>
      </c>
      <c r="BB10" s="14"/>
      <c r="BC10" s="14">
        <v>0.23856590098935601</v>
      </c>
      <c r="BD10" s="14">
        <v>0.13615356136439999</v>
      </c>
      <c r="BE10" s="14"/>
      <c r="BF10" s="14">
        <v>0.19682161837819401</v>
      </c>
      <c r="BG10" s="14">
        <v>0.13932347961726199</v>
      </c>
      <c r="BH10" s="14">
        <v>0.16985317192832999</v>
      </c>
      <c r="BI10" s="14">
        <v>0.170841641447189</v>
      </c>
      <c r="BJ10" s="14"/>
      <c r="BK10" s="14">
        <v>0.21345550789746001</v>
      </c>
      <c r="BL10" s="14">
        <v>0.167644329991635</v>
      </c>
      <c r="BM10" s="14">
        <v>0.16375689665019</v>
      </c>
      <c r="BN10" s="14">
        <v>0.123404602215182</v>
      </c>
      <c r="BO10" s="14"/>
      <c r="BP10" s="14">
        <v>0.22621667361115899</v>
      </c>
      <c r="BQ10" s="14">
        <v>0.120607345557183</v>
      </c>
      <c r="BR10" s="14">
        <v>0.12374138013736199</v>
      </c>
      <c r="BS10" s="14">
        <v>0.19925290909716101</v>
      </c>
      <c r="BT10" s="14">
        <v>0.13182366258931799</v>
      </c>
    </row>
    <row r="11" spans="2:72" x14ac:dyDescent="0.35">
      <c r="B11" s="15" t="s">
        <v>100</v>
      </c>
      <c r="C11" s="14">
        <v>0.29702585207447002</v>
      </c>
      <c r="D11" s="14">
        <v>0.30638152783228201</v>
      </c>
      <c r="E11" s="14">
        <v>0.28873418759446901</v>
      </c>
      <c r="F11" s="14"/>
      <c r="G11" s="14">
        <v>0.31464173726802303</v>
      </c>
      <c r="H11" s="14">
        <v>0.32697656607007602</v>
      </c>
      <c r="I11" s="14">
        <v>0.28803517211532698</v>
      </c>
      <c r="J11" s="14">
        <v>0.27082369865172501</v>
      </c>
      <c r="K11" s="14">
        <v>0.25920397425088998</v>
      </c>
      <c r="L11" s="14">
        <v>0.31494069361940003</v>
      </c>
      <c r="M11" s="14"/>
      <c r="N11" s="14">
        <v>0.33847374123528201</v>
      </c>
      <c r="O11" s="14">
        <v>0.31563855409056302</v>
      </c>
      <c r="P11" s="14">
        <v>0.27458552705070999</v>
      </c>
      <c r="Q11" s="14">
        <v>0.25324760920064499</v>
      </c>
      <c r="R11" s="14"/>
      <c r="S11" s="14">
        <v>0.331327517665302</v>
      </c>
      <c r="T11" s="14">
        <v>0.28162105305292801</v>
      </c>
      <c r="U11" s="14">
        <v>0.31313316575676298</v>
      </c>
      <c r="V11" s="14">
        <v>0.28564248666818698</v>
      </c>
      <c r="W11" s="14">
        <v>0.32225697301242301</v>
      </c>
      <c r="X11" s="14">
        <v>0.26904082812936098</v>
      </c>
      <c r="Y11" s="14">
        <v>0.31264203272867602</v>
      </c>
      <c r="Z11" s="14">
        <v>0.28917487810251502</v>
      </c>
      <c r="AA11" s="14">
        <v>0.30972043159748402</v>
      </c>
      <c r="AB11" s="14">
        <v>0.28224254073841998</v>
      </c>
      <c r="AC11" s="14">
        <v>0.26532888325561699</v>
      </c>
      <c r="AD11" s="14">
        <v>0.23934834911246999</v>
      </c>
      <c r="AE11" s="14"/>
      <c r="AF11" s="14">
        <v>0.242697132432178</v>
      </c>
      <c r="AG11" s="14">
        <v>0.28898908833484199</v>
      </c>
      <c r="AH11" s="14">
        <v>0.34650734708435499</v>
      </c>
      <c r="AI11" s="14">
        <v>0.33488191356346297</v>
      </c>
      <c r="AJ11" s="14">
        <v>0.306933540927462</v>
      </c>
      <c r="AK11" s="14"/>
      <c r="AL11" s="14">
        <v>0.26022469240166501</v>
      </c>
      <c r="AM11" s="14">
        <v>0.28209927935286699</v>
      </c>
      <c r="AN11" s="14">
        <v>0.27823238123090199</v>
      </c>
      <c r="AO11" s="14">
        <v>0.28912931487133903</v>
      </c>
      <c r="AP11" s="14">
        <v>0.27397612851914399</v>
      </c>
      <c r="AQ11" s="14">
        <v>0.25069243706093502</v>
      </c>
      <c r="AR11" s="14">
        <v>0.28220978814521502</v>
      </c>
      <c r="AS11" s="14">
        <v>0.30003382660762801</v>
      </c>
      <c r="AT11" s="14">
        <v>0.31338305387002302</v>
      </c>
      <c r="AU11" s="14">
        <v>0.30408435946815798</v>
      </c>
      <c r="AV11" s="14">
        <v>0.33828519749432301</v>
      </c>
      <c r="AW11" s="14">
        <v>0.31098851081052098</v>
      </c>
      <c r="AX11" s="14">
        <v>0.36344900173539602</v>
      </c>
      <c r="AY11" s="14">
        <v>0.34387320061634002</v>
      </c>
      <c r="AZ11" s="14">
        <v>0.33790330664852097</v>
      </c>
      <c r="BA11" s="14">
        <v>0.33234090858909099</v>
      </c>
      <c r="BB11" s="14"/>
      <c r="BC11" s="14">
        <v>0.29037381579815602</v>
      </c>
      <c r="BD11" s="14">
        <v>0.29994103563480801</v>
      </c>
      <c r="BE11" s="14"/>
      <c r="BF11" s="14">
        <v>0.33228540255487998</v>
      </c>
      <c r="BG11" s="14">
        <v>0.31796334947574301</v>
      </c>
      <c r="BH11" s="14">
        <v>0.26509149520088598</v>
      </c>
      <c r="BI11" s="14">
        <v>0.230675602595552</v>
      </c>
      <c r="BJ11" s="14"/>
      <c r="BK11" s="14">
        <v>0.35179832367463199</v>
      </c>
      <c r="BL11" s="14">
        <v>0.32805528117333699</v>
      </c>
      <c r="BM11" s="14">
        <v>0.28555625384327998</v>
      </c>
      <c r="BN11" s="14">
        <v>0.23018500269772599</v>
      </c>
      <c r="BO11" s="14"/>
      <c r="BP11" s="14">
        <v>0.30199539412746101</v>
      </c>
      <c r="BQ11" s="14">
        <v>0.30192683927120301</v>
      </c>
      <c r="BR11" s="14">
        <v>0.31836293797813903</v>
      </c>
      <c r="BS11" s="14">
        <v>0.32195076962546898</v>
      </c>
      <c r="BT11" s="14">
        <v>0.25809789843310799</v>
      </c>
    </row>
    <row r="12" spans="2:72" x14ac:dyDescent="0.35">
      <c r="B12" s="15" t="s">
        <v>101</v>
      </c>
      <c r="C12" s="14">
        <v>0.470640715869451</v>
      </c>
      <c r="D12" s="14">
        <v>0.436843012942707</v>
      </c>
      <c r="E12" s="14">
        <v>0.50224372595153899</v>
      </c>
      <c r="F12" s="14"/>
      <c r="G12" s="14">
        <v>0.36023064273212901</v>
      </c>
      <c r="H12" s="14">
        <v>0.32101149747525098</v>
      </c>
      <c r="I12" s="14">
        <v>0.42838761797215102</v>
      </c>
      <c r="J12" s="14">
        <v>0.56302575475505101</v>
      </c>
      <c r="K12" s="14">
        <v>0.599891379067507</v>
      </c>
      <c r="L12" s="14">
        <v>0.53827046399704703</v>
      </c>
      <c r="M12" s="14"/>
      <c r="N12" s="14">
        <v>0.35085707414178502</v>
      </c>
      <c r="O12" s="14">
        <v>0.47595946877501799</v>
      </c>
      <c r="P12" s="14">
        <v>0.51375421354296102</v>
      </c>
      <c r="Q12" s="14">
        <v>0.55392543169965702</v>
      </c>
      <c r="R12" s="14"/>
      <c r="S12" s="14">
        <v>0.33229533375187198</v>
      </c>
      <c r="T12" s="14">
        <v>0.51579312584978998</v>
      </c>
      <c r="U12" s="14">
        <v>0.495223209759029</v>
      </c>
      <c r="V12" s="14">
        <v>0.47790119478990301</v>
      </c>
      <c r="W12" s="14">
        <v>0.48137099455298399</v>
      </c>
      <c r="X12" s="14">
        <v>0.45270191518546898</v>
      </c>
      <c r="Y12" s="14">
        <v>0.49884384243091801</v>
      </c>
      <c r="Z12" s="14">
        <v>0.49926196133989997</v>
      </c>
      <c r="AA12" s="14">
        <v>0.456272286723517</v>
      </c>
      <c r="AB12" s="14">
        <v>0.514568395978098</v>
      </c>
      <c r="AC12" s="14">
        <v>0.53676674041082195</v>
      </c>
      <c r="AD12" s="14">
        <v>0.55947426919718102</v>
      </c>
      <c r="AE12" s="14"/>
      <c r="AF12" s="14">
        <v>0.58687414297555396</v>
      </c>
      <c r="AG12" s="14">
        <v>0.53005035812164503</v>
      </c>
      <c r="AH12" s="14">
        <v>0.379854636900186</v>
      </c>
      <c r="AI12" s="14">
        <v>0.29727501275054002</v>
      </c>
      <c r="AJ12" s="14">
        <v>0.18384463871616299</v>
      </c>
      <c r="AK12" s="14"/>
      <c r="AL12" s="14">
        <v>0.50233530744431498</v>
      </c>
      <c r="AM12" s="14">
        <v>0.46881339130128302</v>
      </c>
      <c r="AN12" s="14">
        <v>0.53844431535787995</v>
      </c>
      <c r="AO12" s="14">
        <v>0.52513561579356804</v>
      </c>
      <c r="AP12" s="14">
        <v>0.51244726699508802</v>
      </c>
      <c r="AQ12" s="14">
        <v>0.55967922658142299</v>
      </c>
      <c r="AR12" s="14">
        <v>0.50277426779783096</v>
      </c>
      <c r="AS12" s="14">
        <v>0.484217225391252</v>
      </c>
      <c r="AT12" s="14">
        <v>0.480154611565762</v>
      </c>
      <c r="AU12" s="14">
        <v>0.482699150146783</v>
      </c>
      <c r="AV12" s="14">
        <v>0.44210460473079699</v>
      </c>
      <c r="AW12" s="14">
        <v>0.43460757004004003</v>
      </c>
      <c r="AX12" s="14">
        <v>0.35233141704273302</v>
      </c>
      <c r="AY12" s="14">
        <v>0.37553646200020102</v>
      </c>
      <c r="AZ12" s="14">
        <v>0.364306559484468</v>
      </c>
      <c r="BA12" s="14">
        <v>0.20351593826792999</v>
      </c>
      <c r="BB12" s="14"/>
      <c r="BC12" s="14">
        <v>0.37175605295832098</v>
      </c>
      <c r="BD12" s="14">
        <v>0.51397585893151598</v>
      </c>
      <c r="BE12" s="14"/>
      <c r="BF12" s="14">
        <v>0.43947895844531898</v>
      </c>
      <c r="BG12" s="14">
        <v>0.48969733652796799</v>
      </c>
      <c r="BH12" s="14">
        <v>0.472540487128774</v>
      </c>
      <c r="BI12" s="14">
        <v>0.48511516891191597</v>
      </c>
      <c r="BJ12" s="14"/>
      <c r="BK12" s="14">
        <v>0.395730928853879</v>
      </c>
      <c r="BL12" s="14">
        <v>0.44744017823836701</v>
      </c>
      <c r="BM12" s="14">
        <v>0.47744950490727001</v>
      </c>
      <c r="BN12" s="14">
        <v>0.56003474883126003</v>
      </c>
      <c r="BO12" s="14"/>
      <c r="BP12" s="14">
        <v>0.37357946988839602</v>
      </c>
      <c r="BQ12" s="14">
        <v>0.53328453472514603</v>
      </c>
      <c r="BR12" s="14">
        <v>0.54220086832525605</v>
      </c>
      <c r="BS12" s="14">
        <v>0.41982239660973902</v>
      </c>
      <c r="BT12" s="14">
        <v>0.53659646658043503</v>
      </c>
    </row>
    <row r="13" spans="2:72" x14ac:dyDescent="0.35">
      <c r="B13" s="15" t="s">
        <v>102</v>
      </c>
      <c r="C13" s="20">
        <v>2.6077201917757E-2</v>
      </c>
      <c r="D13" s="20">
        <v>1.8068878697012999E-2</v>
      </c>
      <c r="E13" s="20">
        <v>3.4006099829247398E-2</v>
      </c>
      <c r="F13" s="20"/>
      <c r="G13" s="20">
        <v>5.0573563376283201E-2</v>
      </c>
      <c r="H13" s="20">
        <v>2.8614088213241101E-2</v>
      </c>
      <c r="I13" s="20">
        <v>2.5481985200894501E-2</v>
      </c>
      <c r="J13" s="20">
        <v>2.3038881751416999E-2</v>
      </c>
      <c r="K13" s="20">
        <v>2.4127810381036899E-2</v>
      </c>
      <c r="L13" s="20">
        <v>1.20445269141938E-2</v>
      </c>
      <c r="M13" s="20"/>
      <c r="N13" s="20">
        <v>1.6777227098126402E-2</v>
      </c>
      <c r="O13" s="20">
        <v>2.2236159091222799E-2</v>
      </c>
      <c r="P13" s="20">
        <v>2.2941498600061099E-2</v>
      </c>
      <c r="Q13" s="20">
        <v>4.2787409114949201E-2</v>
      </c>
      <c r="R13" s="20"/>
      <c r="S13" s="20">
        <v>2.6511009100415199E-2</v>
      </c>
      <c r="T13" s="20">
        <v>2.1072089228997001E-2</v>
      </c>
      <c r="U13" s="20">
        <v>3.0878893144840502E-2</v>
      </c>
      <c r="V13" s="20">
        <v>3.0367416268124801E-2</v>
      </c>
      <c r="W13" s="20">
        <v>3.7840469001706498E-2</v>
      </c>
      <c r="X13" s="20">
        <v>2.3819050326898201E-2</v>
      </c>
      <c r="Y13" s="20">
        <v>1.8778361876963801E-2</v>
      </c>
      <c r="Z13" s="20">
        <v>2.5655557633303499E-2</v>
      </c>
      <c r="AA13" s="20">
        <v>3.2983207162602501E-2</v>
      </c>
      <c r="AB13" s="20">
        <v>1.6010268323636001E-2</v>
      </c>
      <c r="AC13" s="20">
        <v>2.7666207740631402E-2</v>
      </c>
      <c r="AD13" s="20">
        <v>2.1682690900088401E-2</v>
      </c>
      <c r="AE13" s="20"/>
      <c r="AF13" s="20">
        <v>3.5811450744799501E-2</v>
      </c>
      <c r="AG13" s="20">
        <v>2.6119237959982701E-2</v>
      </c>
      <c r="AH13" s="20">
        <v>2.3955331564336799E-2</v>
      </c>
      <c r="AI13" s="20">
        <v>1.39728726281882E-2</v>
      </c>
      <c r="AJ13" s="20">
        <v>0</v>
      </c>
      <c r="AK13" s="20"/>
      <c r="AL13" s="20">
        <v>0.126020642967028</v>
      </c>
      <c r="AM13" s="20">
        <v>6.3206688926161297E-2</v>
      </c>
      <c r="AN13" s="20">
        <v>3.0495130633187699E-2</v>
      </c>
      <c r="AO13" s="20">
        <v>3.3986274972188701E-2</v>
      </c>
      <c r="AP13" s="20">
        <v>3.0931163788290601E-2</v>
      </c>
      <c r="AQ13" s="20">
        <v>2.97708035783458E-2</v>
      </c>
      <c r="AR13" s="20">
        <v>2.11307936854126E-2</v>
      </c>
      <c r="AS13" s="20">
        <v>1.6095299054124001E-2</v>
      </c>
      <c r="AT13" s="20">
        <v>1.4122063039032601E-2</v>
      </c>
      <c r="AU13" s="20">
        <v>6.7683278219394299E-3</v>
      </c>
      <c r="AV13" s="20">
        <v>2.0626550801563E-2</v>
      </c>
      <c r="AW13" s="20">
        <v>1.3782192330545499E-2</v>
      </c>
      <c r="AX13" s="20">
        <v>1.04944209989231E-2</v>
      </c>
      <c r="AY13" s="20">
        <v>2.5126808177240799E-2</v>
      </c>
      <c r="AZ13" s="20">
        <v>1.83244547578938E-2</v>
      </c>
      <c r="BA13" s="20">
        <v>1.46125744584401E-2</v>
      </c>
      <c r="BB13" s="20"/>
      <c r="BC13" s="20">
        <v>2.0700462597989501E-2</v>
      </c>
      <c r="BD13" s="20">
        <v>2.8433500263426201E-2</v>
      </c>
      <c r="BE13" s="20"/>
      <c r="BF13" s="20">
        <v>1.17167657073208E-2</v>
      </c>
      <c r="BG13" s="20">
        <v>1.9105734994850899E-2</v>
      </c>
      <c r="BH13" s="20">
        <v>3.0530351184268702E-2</v>
      </c>
      <c r="BI13" s="20">
        <v>6.5995005309356397E-2</v>
      </c>
      <c r="BJ13" s="20"/>
      <c r="BK13" s="20">
        <v>1.1091134208411201E-2</v>
      </c>
      <c r="BL13" s="20">
        <v>2.3772547103483699E-2</v>
      </c>
      <c r="BM13" s="20">
        <v>2.0684800542833899E-2</v>
      </c>
      <c r="BN13" s="20">
        <v>5.2984772216245798E-2</v>
      </c>
      <c r="BO13" s="20"/>
      <c r="BP13" s="20">
        <v>2.2257359599737101E-2</v>
      </c>
      <c r="BQ13" s="20">
        <v>2.4100909451248501E-2</v>
      </c>
      <c r="BR13" s="20">
        <v>1.1132825652478201E-2</v>
      </c>
      <c r="BS13" s="20">
        <v>1.48200000288852E-2</v>
      </c>
      <c r="BT13" s="20">
        <v>4.69311259094886E-2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244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1957</v>
      </c>
      <c r="D7" s="10">
        <v>985</v>
      </c>
      <c r="E7" s="10">
        <v>969</v>
      </c>
      <c r="F7" s="10"/>
      <c r="G7" s="10">
        <v>88</v>
      </c>
      <c r="H7" s="10">
        <v>513</v>
      </c>
      <c r="I7" s="10">
        <v>753</v>
      </c>
      <c r="J7" s="10">
        <v>474</v>
      </c>
      <c r="K7" s="10">
        <v>118</v>
      </c>
      <c r="L7" s="10">
        <v>11</v>
      </c>
      <c r="M7" s="10"/>
      <c r="N7" s="10">
        <v>809</v>
      </c>
      <c r="O7" s="10">
        <v>429</v>
      </c>
      <c r="P7" s="10">
        <v>413</v>
      </c>
      <c r="Q7" s="10">
        <v>303</v>
      </c>
      <c r="R7" s="10"/>
      <c r="S7" s="10">
        <v>350</v>
      </c>
      <c r="T7" s="10">
        <v>209</v>
      </c>
      <c r="U7" s="10">
        <v>130</v>
      </c>
      <c r="V7" s="10">
        <v>162</v>
      </c>
      <c r="W7" s="10">
        <v>138</v>
      </c>
      <c r="X7" s="10">
        <v>222</v>
      </c>
      <c r="Y7" s="10">
        <v>136</v>
      </c>
      <c r="Z7" s="10">
        <v>85</v>
      </c>
      <c r="AA7" s="10">
        <v>232</v>
      </c>
      <c r="AB7" s="10">
        <v>148</v>
      </c>
      <c r="AC7" s="10">
        <v>78</v>
      </c>
      <c r="AD7" s="10">
        <v>67</v>
      </c>
      <c r="AE7" s="10"/>
      <c r="AF7" s="10">
        <v>332</v>
      </c>
      <c r="AG7" s="10">
        <v>340</v>
      </c>
      <c r="AH7" s="10">
        <v>590</v>
      </c>
      <c r="AI7" s="10">
        <v>426</v>
      </c>
      <c r="AJ7" s="10">
        <v>88</v>
      </c>
      <c r="AK7" s="10"/>
      <c r="AL7" s="10">
        <v>10</v>
      </c>
      <c r="AM7" s="10">
        <v>37</v>
      </c>
      <c r="AN7" s="10">
        <v>70</v>
      </c>
      <c r="AO7" s="10">
        <v>72</v>
      </c>
      <c r="AP7" s="10">
        <v>135</v>
      </c>
      <c r="AQ7" s="10">
        <v>132</v>
      </c>
      <c r="AR7" s="10">
        <v>159</v>
      </c>
      <c r="AS7" s="10">
        <v>125</v>
      </c>
      <c r="AT7" s="10">
        <v>124</v>
      </c>
      <c r="AU7" s="10">
        <v>108</v>
      </c>
      <c r="AV7" s="10">
        <v>170</v>
      </c>
      <c r="AW7" s="10">
        <v>168</v>
      </c>
      <c r="AX7" s="10">
        <v>150</v>
      </c>
      <c r="AY7" s="10">
        <v>80</v>
      </c>
      <c r="AZ7" s="10">
        <v>94</v>
      </c>
      <c r="BA7" s="10">
        <v>299</v>
      </c>
      <c r="BB7" s="10"/>
      <c r="BC7" s="10">
        <v>1957</v>
      </c>
      <c r="BD7" s="10">
        <v>0</v>
      </c>
      <c r="BE7" s="10"/>
      <c r="BF7" s="10">
        <v>478</v>
      </c>
      <c r="BG7" s="10">
        <v>613</v>
      </c>
      <c r="BH7" s="10">
        <v>592</v>
      </c>
      <c r="BI7" s="10">
        <v>274</v>
      </c>
      <c r="BJ7" s="10"/>
      <c r="BK7" s="10">
        <v>418</v>
      </c>
      <c r="BL7" s="10">
        <v>404</v>
      </c>
      <c r="BM7" s="10">
        <v>767</v>
      </c>
      <c r="BN7" s="10">
        <v>368</v>
      </c>
      <c r="BO7" s="10"/>
      <c r="BP7" s="10">
        <v>598</v>
      </c>
      <c r="BQ7" s="10">
        <v>275</v>
      </c>
      <c r="BR7" s="10">
        <v>2</v>
      </c>
      <c r="BS7" s="10">
        <v>663</v>
      </c>
      <c r="BT7" s="10">
        <v>419</v>
      </c>
    </row>
    <row r="8" spans="2:72" ht="30" customHeight="1" x14ac:dyDescent="0.35">
      <c r="B8" s="11" t="s">
        <v>20</v>
      </c>
      <c r="C8" s="11">
        <v>1949</v>
      </c>
      <c r="D8" s="11">
        <v>1007</v>
      </c>
      <c r="E8" s="11">
        <v>940</v>
      </c>
      <c r="F8" s="11"/>
      <c r="G8" s="11">
        <v>88</v>
      </c>
      <c r="H8" s="11">
        <v>534</v>
      </c>
      <c r="I8" s="11">
        <v>744</v>
      </c>
      <c r="J8" s="11">
        <v>459</v>
      </c>
      <c r="K8" s="11">
        <v>114</v>
      </c>
      <c r="L8" s="11">
        <v>11</v>
      </c>
      <c r="M8" s="11"/>
      <c r="N8" s="11">
        <v>781</v>
      </c>
      <c r="O8" s="11">
        <v>431</v>
      </c>
      <c r="P8" s="11">
        <v>420</v>
      </c>
      <c r="Q8" s="11">
        <v>314</v>
      </c>
      <c r="R8" s="11"/>
      <c r="S8" s="11">
        <v>359</v>
      </c>
      <c r="T8" s="11">
        <v>216</v>
      </c>
      <c r="U8" s="11">
        <v>128</v>
      </c>
      <c r="V8" s="11">
        <v>165</v>
      </c>
      <c r="W8" s="11">
        <v>142</v>
      </c>
      <c r="X8" s="11">
        <v>220</v>
      </c>
      <c r="Y8" s="11">
        <v>130</v>
      </c>
      <c r="Z8" s="11">
        <v>73</v>
      </c>
      <c r="AA8" s="11">
        <v>225</v>
      </c>
      <c r="AB8" s="11">
        <v>147</v>
      </c>
      <c r="AC8" s="11">
        <v>79</v>
      </c>
      <c r="AD8" s="11">
        <v>65</v>
      </c>
      <c r="AE8" s="11"/>
      <c r="AF8" s="11">
        <v>333</v>
      </c>
      <c r="AG8" s="11">
        <v>341</v>
      </c>
      <c r="AH8" s="11">
        <v>600</v>
      </c>
      <c r="AI8" s="11">
        <v>415</v>
      </c>
      <c r="AJ8" s="11">
        <v>78</v>
      </c>
      <c r="AK8" s="11"/>
      <c r="AL8" s="11">
        <v>10</v>
      </c>
      <c r="AM8" s="11">
        <v>38</v>
      </c>
      <c r="AN8" s="11">
        <v>70</v>
      </c>
      <c r="AO8" s="11">
        <v>73</v>
      </c>
      <c r="AP8" s="11">
        <v>138</v>
      </c>
      <c r="AQ8" s="11">
        <v>133</v>
      </c>
      <c r="AR8" s="11">
        <v>160</v>
      </c>
      <c r="AS8" s="11">
        <v>126</v>
      </c>
      <c r="AT8" s="11">
        <v>127</v>
      </c>
      <c r="AU8" s="11">
        <v>109</v>
      </c>
      <c r="AV8" s="11">
        <v>173</v>
      </c>
      <c r="AW8" s="11">
        <v>171</v>
      </c>
      <c r="AX8" s="11">
        <v>150</v>
      </c>
      <c r="AY8" s="11">
        <v>79</v>
      </c>
      <c r="AZ8" s="11">
        <v>92</v>
      </c>
      <c r="BA8" s="11">
        <v>277</v>
      </c>
      <c r="BB8" s="11"/>
      <c r="BC8" s="11">
        <v>1949</v>
      </c>
      <c r="BD8" s="11">
        <v>0</v>
      </c>
      <c r="BE8" s="11"/>
      <c r="BF8" s="11">
        <v>477</v>
      </c>
      <c r="BG8" s="11">
        <v>609</v>
      </c>
      <c r="BH8" s="11">
        <v>588</v>
      </c>
      <c r="BI8" s="11">
        <v>276</v>
      </c>
      <c r="BJ8" s="11"/>
      <c r="BK8" s="11">
        <v>416</v>
      </c>
      <c r="BL8" s="11">
        <v>401</v>
      </c>
      <c r="BM8" s="11">
        <v>767</v>
      </c>
      <c r="BN8" s="11">
        <v>365</v>
      </c>
      <c r="BO8" s="11"/>
      <c r="BP8" s="11">
        <v>599</v>
      </c>
      <c r="BQ8" s="11">
        <v>275</v>
      </c>
      <c r="BR8" s="11">
        <v>2</v>
      </c>
      <c r="BS8" s="11">
        <v>652</v>
      </c>
      <c r="BT8" s="11">
        <v>422</v>
      </c>
    </row>
    <row r="9" spans="2:72" x14ac:dyDescent="0.35">
      <c r="B9" s="15" t="s">
        <v>233</v>
      </c>
      <c r="C9" s="14">
        <v>2.4073736937060702E-2</v>
      </c>
      <c r="D9" s="14">
        <v>2.9723620914824202E-2</v>
      </c>
      <c r="E9" s="14">
        <v>1.80948557978791E-2</v>
      </c>
      <c r="F9" s="14"/>
      <c r="G9" s="14">
        <v>2.6211228434201699E-2</v>
      </c>
      <c r="H9" s="14">
        <v>1.8675836947011599E-2</v>
      </c>
      <c r="I9" s="14">
        <v>2.2682897188787701E-2</v>
      </c>
      <c r="J9" s="14">
        <v>3.2510049058782901E-2</v>
      </c>
      <c r="K9" s="14">
        <v>2.5102455614048998E-2</v>
      </c>
      <c r="L9" s="14">
        <v>0</v>
      </c>
      <c r="M9" s="14"/>
      <c r="N9" s="14">
        <v>1.11964827932913E-2</v>
      </c>
      <c r="O9" s="14">
        <v>1.65586088792525E-2</v>
      </c>
      <c r="P9" s="14">
        <v>2.5969985068842901E-2</v>
      </c>
      <c r="Q9" s="14">
        <v>6.4136063323336906E-2</v>
      </c>
      <c r="R9" s="14"/>
      <c r="S9" s="14">
        <v>2.2040599244015999E-2</v>
      </c>
      <c r="T9" s="14">
        <v>1.42422313906244E-2</v>
      </c>
      <c r="U9" s="14">
        <v>1.4917938016559801E-2</v>
      </c>
      <c r="V9" s="14">
        <v>3.0777887548728601E-2</v>
      </c>
      <c r="W9" s="14">
        <v>7.2079327701180702E-3</v>
      </c>
      <c r="X9" s="14">
        <v>2.8318892125022199E-2</v>
      </c>
      <c r="Y9" s="14">
        <v>3.0394382135905E-2</v>
      </c>
      <c r="Z9" s="14">
        <v>3.50591759501084E-2</v>
      </c>
      <c r="AA9" s="14">
        <v>3.4562249366613701E-2</v>
      </c>
      <c r="AB9" s="14">
        <v>1.42433158292659E-2</v>
      </c>
      <c r="AC9" s="14">
        <v>2.6017705359136899E-2</v>
      </c>
      <c r="AD9" s="14">
        <v>4.9723187190515702E-2</v>
      </c>
      <c r="AE9" s="14"/>
      <c r="AF9" s="14">
        <v>3.9071317453500599E-2</v>
      </c>
      <c r="AG9" s="14">
        <v>2.3757884415924801E-2</v>
      </c>
      <c r="AH9" s="14">
        <v>2.4927185328922599E-2</v>
      </c>
      <c r="AI9" s="14">
        <v>7.4637140897337601E-3</v>
      </c>
      <c r="AJ9" s="14">
        <v>0</v>
      </c>
      <c r="AK9" s="14"/>
      <c r="AL9" s="14">
        <v>0.29530716108754501</v>
      </c>
      <c r="AM9" s="14">
        <v>5.44759927003933E-2</v>
      </c>
      <c r="AN9" s="14">
        <v>5.6057153269603303E-2</v>
      </c>
      <c r="AO9" s="14">
        <v>4.0493035617591301E-2</v>
      </c>
      <c r="AP9" s="14">
        <v>5.9998599050645501E-2</v>
      </c>
      <c r="AQ9" s="14">
        <v>2.21777861963217E-2</v>
      </c>
      <c r="AR9" s="14">
        <v>6.3930548135341398E-3</v>
      </c>
      <c r="AS9" s="14">
        <v>7.8580148911825201E-3</v>
      </c>
      <c r="AT9" s="14">
        <v>3.8205098593672902E-2</v>
      </c>
      <c r="AU9" s="14">
        <v>3.5945951786220301E-2</v>
      </c>
      <c r="AV9" s="14">
        <v>2.4441269342961001E-2</v>
      </c>
      <c r="AW9" s="14">
        <v>7.16817527908588E-3</v>
      </c>
      <c r="AX9" s="14">
        <v>1.36196402329952E-2</v>
      </c>
      <c r="AY9" s="14">
        <v>0</v>
      </c>
      <c r="AZ9" s="14">
        <v>0</v>
      </c>
      <c r="BA9" s="14">
        <v>1.63088891915509E-2</v>
      </c>
      <c r="BB9" s="14"/>
      <c r="BC9" s="14">
        <v>2.4073736937060702E-2</v>
      </c>
      <c r="BD9" s="14">
        <v>0</v>
      </c>
      <c r="BE9" s="14"/>
      <c r="BF9" s="14">
        <v>1.55370104624604E-2</v>
      </c>
      <c r="BG9" s="14">
        <v>1.1274752232458199E-2</v>
      </c>
      <c r="BH9" s="14">
        <v>2.9290214417458701E-2</v>
      </c>
      <c r="BI9" s="14">
        <v>5.6002033818244902E-2</v>
      </c>
      <c r="BJ9" s="14"/>
      <c r="BK9" s="14">
        <v>1.21099576315187E-2</v>
      </c>
      <c r="BL9" s="14">
        <v>1.2580189831094201E-2</v>
      </c>
      <c r="BM9" s="14">
        <v>2.29228154435904E-2</v>
      </c>
      <c r="BN9" s="14">
        <v>5.2722008917899799E-2</v>
      </c>
      <c r="BO9" s="14"/>
      <c r="BP9" s="14">
        <v>1.9230829306916102E-2</v>
      </c>
      <c r="BQ9" s="14">
        <v>1.8394703903129101E-2</v>
      </c>
      <c r="BR9" s="14">
        <v>0</v>
      </c>
      <c r="BS9" s="14">
        <v>1.21273061325393E-2</v>
      </c>
      <c r="BT9" s="14">
        <v>5.31697342484274E-2</v>
      </c>
    </row>
    <row r="10" spans="2:72" x14ac:dyDescent="0.35">
      <c r="B10" s="15" t="s">
        <v>234</v>
      </c>
      <c r="C10" s="14">
        <v>6.3147249399055694E-2</v>
      </c>
      <c r="D10" s="14">
        <v>5.1083529242365498E-2</v>
      </c>
      <c r="E10" s="14">
        <v>7.6269521587651698E-2</v>
      </c>
      <c r="F10" s="14"/>
      <c r="G10" s="14">
        <v>7.0659988422570999E-2</v>
      </c>
      <c r="H10" s="14">
        <v>4.8982540441375198E-2</v>
      </c>
      <c r="I10" s="14">
        <v>6.3522485878543006E-2</v>
      </c>
      <c r="J10" s="14">
        <v>6.95127305729904E-2</v>
      </c>
      <c r="K10" s="14">
        <v>0.101719980469628</v>
      </c>
      <c r="L10" s="14">
        <v>0</v>
      </c>
      <c r="M10" s="14"/>
      <c r="N10" s="14">
        <v>5.0526583541507498E-2</v>
      </c>
      <c r="O10" s="14">
        <v>5.7229141623902302E-2</v>
      </c>
      <c r="P10" s="14">
        <v>7.8876205820442094E-2</v>
      </c>
      <c r="Q10" s="14">
        <v>8.22459438623553E-2</v>
      </c>
      <c r="R10" s="14"/>
      <c r="S10" s="14">
        <v>5.1894169476586698E-2</v>
      </c>
      <c r="T10" s="14">
        <v>5.75103537471153E-2</v>
      </c>
      <c r="U10" s="14">
        <v>8.3396622182367194E-2</v>
      </c>
      <c r="V10" s="14">
        <v>7.6310484881595794E-2</v>
      </c>
      <c r="W10" s="14">
        <v>5.9855463449853798E-2</v>
      </c>
      <c r="X10" s="14">
        <v>7.6718702544706405E-2</v>
      </c>
      <c r="Y10" s="14">
        <v>6.2073915728675197E-2</v>
      </c>
      <c r="Z10" s="14">
        <v>9.0548007425731103E-2</v>
      </c>
      <c r="AA10" s="14">
        <v>5.6388684516771898E-2</v>
      </c>
      <c r="AB10" s="14">
        <v>4.3483145435403103E-2</v>
      </c>
      <c r="AC10" s="14">
        <v>8.9551078700341E-2</v>
      </c>
      <c r="AD10" s="14">
        <v>3.8607267995244499E-2</v>
      </c>
      <c r="AE10" s="14"/>
      <c r="AF10" s="14">
        <v>8.72252733561584E-2</v>
      </c>
      <c r="AG10" s="14">
        <v>6.19987666270546E-2</v>
      </c>
      <c r="AH10" s="14">
        <v>5.1444317159893997E-2</v>
      </c>
      <c r="AI10" s="14">
        <v>5.6408849874854797E-2</v>
      </c>
      <c r="AJ10" s="14">
        <v>4.39481255114198E-2</v>
      </c>
      <c r="AK10" s="14"/>
      <c r="AL10" s="14">
        <v>0.10013734320883599</v>
      </c>
      <c r="AM10" s="14">
        <v>5.8630383640286603E-2</v>
      </c>
      <c r="AN10" s="14">
        <v>7.3248830357097297E-2</v>
      </c>
      <c r="AO10" s="14">
        <v>0.13249631252590499</v>
      </c>
      <c r="AP10" s="14">
        <v>0.101080145311595</v>
      </c>
      <c r="AQ10" s="14">
        <v>0.103890875466099</v>
      </c>
      <c r="AR10" s="14">
        <v>5.6593762619073701E-2</v>
      </c>
      <c r="AS10" s="14">
        <v>2.8905474258920701E-2</v>
      </c>
      <c r="AT10" s="14">
        <v>6.3178989630361101E-2</v>
      </c>
      <c r="AU10" s="14">
        <v>3.6194589588778601E-2</v>
      </c>
      <c r="AV10" s="14">
        <v>4.6132814889497997E-2</v>
      </c>
      <c r="AW10" s="14">
        <v>4.6975590675948503E-2</v>
      </c>
      <c r="AX10" s="14">
        <v>7.8769233538150296E-2</v>
      </c>
      <c r="AY10" s="14">
        <v>7.2748483218243107E-2</v>
      </c>
      <c r="AZ10" s="14">
        <v>2.9353123053823E-2</v>
      </c>
      <c r="BA10" s="14">
        <v>4.86696919092428E-2</v>
      </c>
      <c r="BB10" s="14"/>
      <c r="BC10" s="14">
        <v>6.3147249399055694E-2</v>
      </c>
      <c r="BD10" s="14">
        <v>0</v>
      </c>
      <c r="BE10" s="14"/>
      <c r="BF10" s="14">
        <v>4.5035297558814497E-2</v>
      </c>
      <c r="BG10" s="14">
        <v>6.7875707148427597E-2</v>
      </c>
      <c r="BH10" s="14">
        <v>5.5212703498667297E-2</v>
      </c>
      <c r="BI10" s="14">
        <v>0.100991685439403</v>
      </c>
      <c r="BJ10" s="14"/>
      <c r="BK10" s="14">
        <v>3.4445769011451202E-2</v>
      </c>
      <c r="BL10" s="14">
        <v>4.5702345616473197E-2</v>
      </c>
      <c r="BM10" s="14">
        <v>7.0171570906752301E-2</v>
      </c>
      <c r="BN10" s="14">
        <v>0.10021356900747</v>
      </c>
      <c r="BO10" s="14"/>
      <c r="BP10" s="14">
        <v>8.0000327557608594E-2</v>
      </c>
      <c r="BQ10" s="14">
        <v>5.6678905355024199E-2</v>
      </c>
      <c r="BR10" s="14">
        <v>0</v>
      </c>
      <c r="BS10" s="14">
        <v>2.79759943821908E-2</v>
      </c>
      <c r="BT10" s="14">
        <v>9.8021950960033299E-2</v>
      </c>
    </row>
    <row r="11" spans="2:72" x14ac:dyDescent="0.35">
      <c r="B11" s="15" t="s">
        <v>235</v>
      </c>
      <c r="C11" s="14">
        <v>0.127191732130085</v>
      </c>
      <c r="D11" s="14">
        <v>0.13540075920969799</v>
      </c>
      <c r="E11" s="14">
        <v>0.118791328297826</v>
      </c>
      <c r="F11" s="14"/>
      <c r="G11" s="14">
        <v>0.125013793706684</v>
      </c>
      <c r="H11" s="14">
        <v>0.151365074553514</v>
      </c>
      <c r="I11" s="14">
        <v>0.11992268941022299</v>
      </c>
      <c r="J11" s="14">
        <v>0.124921705154526</v>
      </c>
      <c r="K11" s="14">
        <v>7.5218935275454799E-2</v>
      </c>
      <c r="L11" s="14">
        <v>9.5184432863217094E-2</v>
      </c>
      <c r="M11" s="14"/>
      <c r="N11" s="14">
        <v>0.11101324734277999</v>
      </c>
      <c r="O11" s="14">
        <v>0.15368744090247</v>
      </c>
      <c r="P11" s="14">
        <v>0.13307666161968401</v>
      </c>
      <c r="Q11" s="14">
        <v>0.124459953393074</v>
      </c>
      <c r="R11" s="14"/>
      <c r="S11" s="14">
        <v>0.15660650422699399</v>
      </c>
      <c r="T11" s="14">
        <v>9.6488279693944801E-2</v>
      </c>
      <c r="U11" s="14">
        <v>0.124133079417865</v>
      </c>
      <c r="V11" s="14">
        <v>0.116233911308493</v>
      </c>
      <c r="W11" s="14">
        <v>0.16015365397537101</v>
      </c>
      <c r="X11" s="14">
        <v>8.3348735641664298E-2</v>
      </c>
      <c r="Y11" s="14">
        <v>0.123292961008452</v>
      </c>
      <c r="Z11" s="14">
        <v>0.123570778389423</v>
      </c>
      <c r="AA11" s="14">
        <v>0.14460941111334799</v>
      </c>
      <c r="AB11" s="14">
        <v>0.136698879712742</v>
      </c>
      <c r="AC11" s="14">
        <v>0.14174150401421701</v>
      </c>
      <c r="AD11" s="14">
        <v>8.9726548766408995E-2</v>
      </c>
      <c r="AE11" s="14"/>
      <c r="AF11" s="14">
        <v>0.11509059312516499</v>
      </c>
      <c r="AG11" s="14">
        <v>0.135210175180629</v>
      </c>
      <c r="AH11" s="14">
        <v>0.123269913925485</v>
      </c>
      <c r="AI11" s="14">
        <v>0.133817126424806</v>
      </c>
      <c r="AJ11" s="14">
        <v>0.15387348347831301</v>
      </c>
      <c r="AK11" s="14"/>
      <c r="AL11" s="14">
        <v>0</v>
      </c>
      <c r="AM11" s="14">
        <v>0.113173208247943</v>
      </c>
      <c r="AN11" s="14">
        <v>0.175540255408449</v>
      </c>
      <c r="AO11" s="14">
        <v>0.114390789137223</v>
      </c>
      <c r="AP11" s="14">
        <v>0.16018982571023599</v>
      </c>
      <c r="AQ11" s="14">
        <v>0.104544892034483</v>
      </c>
      <c r="AR11" s="14">
        <v>0.17222702117548599</v>
      </c>
      <c r="AS11" s="14">
        <v>0.12933195072721701</v>
      </c>
      <c r="AT11" s="14">
        <v>0.130741722459988</v>
      </c>
      <c r="AU11" s="14">
        <v>0.13655156974852101</v>
      </c>
      <c r="AV11" s="14">
        <v>0.136392936616965</v>
      </c>
      <c r="AW11" s="14">
        <v>9.8117524880187906E-2</v>
      </c>
      <c r="AX11" s="14">
        <v>0.14701132972692901</v>
      </c>
      <c r="AY11" s="14">
        <v>0.10954427061118201</v>
      </c>
      <c r="AZ11" s="14">
        <v>0.102971618342366</v>
      </c>
      <c r="BA11" s="14">
        <v>0.101889316545292</v>
      </c>
      <c r="BB11" s="14"/>
      <c r="BC11" s="14">
        <v>0.127191732130085</v>
      </c>
      <c r="BD11" s="14">
        <v>0</v>
      </c>
      <c r="BE11" s="14"/>
      <c r="BF11" s="14">
        <v>0.112699203249343</v>
      </c>
      <c r="BG11" s="14">
        <v>0.109206813950026</v>
      </c>
      <c r="BH11" s="14">
        <v>0.15643502184654101</v>
      </c>
      <c r="BI11" s="14">
        <v>0.12965331032715299</v>
      </c>
      <c r="BJ11" s="14"/>
      <c r="BK11" s="14">
        <v>0.118272451051981</v>
      </c>
      <c r="BL11" s="14">
        <v>0.112214282382403</v>
      </c>
      <c r="BM11" s="14">
        <v>0.13062140474278799</v>
      </c>
      <c r="BN11" s="14">
        <v>0.14657899119603199</v>
      </c>
      <c r="BO11" s="14"/>
      <c r="BP11" s="14">
        <v>0.15439288405018201</v>
      </c>
      <c r="BQ11" s="14">
        <v>9.4798222133814905E-2</v>
      </c>
      <c r="BR11" s="14">
        <v>0</v>
      </c>
      <c r="BS11" s="14">
        <v>9.2428173335763503E-2</v>
      </c>
      <c r="BT11" s="14">
        <v>0.16393985700140901</v>
      </c>
    </row>
    <row r="12" spans="2:72" x14ac:dyDescent="0.35">
      <c r="B12" s="15" t="s">
        <v>236</v>
      </c>
      <c r="C12" s="14">
        <v>0.335133200878941</v>
      </c>
      <c r="D12" s="14">
        <v>0.34637653287827602</v>
      </c>
      <c r="E12" s="14">
        <v>0.32101954137041899</v>
      </c>
      <c r="F12" s="14"/>
      <c r="G12" s="14">
        <v>0.25461471387442203</v>
      </c>
      <c r="H12" s="14">
        <v>0.36698068690626301</v>
      </c>
      <c r="I12" s="14">
        <v>0.32711406642747798</v>
      </c>
      <c r="J12" s="14">
        <v>0.324025947956815</v>
      </c>
      <c r="K12" s="14">
        <v>0.34323729812368498</v>
      </c>
      <c r="L12" s="14">
        <v>0.35777923948654999</v>
      </c>
      <c r="M12" s="14"/>
      <c r="N12" s="14">
        <v>0.36924300744118899</v>
      </c>
      <c r="O12" s="14">
        <v>0.32975554769347698</v>
      </c>
      <c r="P12" s="14">
        <v>0.32553199593186899</v>
      </c>
      <c r="Q12" s="14">
        <v>0.27036740532433701</v>
      </c>
      <c r="R12" s="14"/>
      <c r="S12" s="14">
        <v>0.332858421462295</v>
      </c>
      <c r="T12" s="14">
        <v>0.320230014744952</v>
      </c>
      <c r="U12" s="14">
        <v>0.30547307804316098</v>
      </c>
      <c r="V12" s="14">
        <v>0.38822110357918199</v>
      </c>
      <c r="W12" s="14">
        <v>0.38435145609792298</v>
      </c>
      <c r="X12" s="14">
        <v>0.34162753560519898</v>
      </c>
      <c r="Y12" s="14">
        <v>0.29203168784966199</v>
      </c>
      <c r="Z12" s="14">
        <v>0.31709818099327902</v>
      </c>
      <c r="AA12" s="14">
        <v>0.31601810856115697</v>
      </c>
      <c r="AB12" s="14">
        <v>0.29502517455155303</v>
      </c>
      <c r="AC12" s="14">
        <v>0.38750959242466898</v>
      </c>
      <c r="AD12" s="14">
        <v>0.39070669772856598</v>
      </c>
      <c r="AE12" s="14"/>
      <c r="AF12" s="14">
        <v>0.27341151083047499</v>
      </c>
      <c r="AG12" s="14">
        <v>0.30794208257914801</v>
      </c>
      <c r="AH12" s="14">
        <v>0.352448858703307</v>
      </c>
      <c r="AI12" s="14">
        <v>0.382213163653776</v>
      </c>
      <c r="AJ12" s="14">
        <v>0.27706557907558099</v>
      </c>
      <c r="AK12" s="14"/>
      <c r="AL12" s="14">
        <v>0.297000260624459</v>
      </c>
      <c r="AM12" s="14">
        <v>0.28687858807573102</v>
      </c>
      <c r="AN12" s="14">
        <v>0.283978337482307</v>
      </c>
      <c r="AO12" s="14">
        <v>0.29414241151502502</v>
      </c>
      <c r="AP12" s="14">
        <v>0.24353130102668999</v>
      </c>
      <c r="AQ12" s="14">
        <v>0.31014034152813702</v>
      </c>
      <c r="AR12" s="14">
        <v>0.29068994815216498</v>
      </c>
      <c r="AS12" s="14">
        <v>0.44881995680664599</v>
      </c>
      <c r="AT12" s="14">
        <v>0.34941291408377601</v>
      </c>
      <c r="AU12" s="14">
        <v>0.26034173088905499</v>
      </c>
      <c r="AV12" s="14">
        <v>0.34957975601653501</v>
      </c>
      <c r="AW12" s="14">
        <v>0.43504291763637798</v>
      </c>
      <c r="AX12" s="14">
        <v>0.29666537153331801</v>
      </c>
      <c r="AY12" s="14">
        <v>0.35846701874240999</v>
      </c>
      <c r="AZ12" s="14">
        <v>0.41678866958497002</v>
      </c>
      <c r="BA12" s="14">
        <v>0.34496546017114399</v>
      </c>
      <c r="BB12" s="14"/>
      <c r="BC12" s="14">
        <v>0.335133200878941</v>
      </c>
      <c r="BD12" s="14">
        <v>0</v>
      </c>
      <c r="BE12" s="14"/>
      <c r="BF12" s="14">
        <v>0.38850155591067898</v>
      </c>
      <c r="BG12" s="14">
        <v>0.34749079094580598</v>
      </c>
      <c r="BH12" s="14">
        <v>0.30433284263258298</v>
      </c>
      <c r="BI12" s="14">
        <v>0.28109171037129599</v>
      </c>
      <c r="BJ12" s="14"/>
      <c r="BK12" s="14">
        <v>0.37288444776152402</v>
      </c>
      <c r="BL12" s="14">
        <v>0.36390311750882698</v>
      </c>
      <c r="BM12" s="14">
        <v>0.32554139138812399</v>
      </c>
      <c r="BN12" s="14">
        <v>0.280728657206407</v>
      </c>
      <c r="BO12" s="14"/>
      <c r="BP12" s="14">
        <v>0.31069002840197202</v>
      </c>
      <c r="BQ12" s="14">
        <v>0.366034961165283</v>
      </c>
      <c r="BR12" s="14">
        <v>0.48605515333115401</v>
      </c>
      <c r="BS12" s="14">
        <v>0.37627481573388799</v>
      </c>
      <c r="BT12" s="14">
        <v>0.28550123144220302</v>
      </c>
    </row>
    <row r="13" spans="2:72" x14ac:dyDescent="0.35">
      <c r="B13" s="15" t="s">
        <v>237</v>
      </c>
      <c r="C13" s="14">
        <v>0.27968251509472197</v>
      </c>
      <c r="D13" s="14">
        <v>0.28698779463158203</v>
      </c>
      <c r="E13" s="14">
        <v>0.27272446423895502</v>
      </c>
      <c r="F13" s="14"/>
      <c r="G13" s="14">
        <v>0.30367119020554401</v>
      </c>
      <c r="H13" s="14">
        <v>0.27947193576561002</v>
      </c>
      <c r="I13" s="14">
        <v>0.288845150442129</v>
      </c>
      <c r="J13" s="14">
        <v>0.26217749750825697</v>
      </c>
      <c r="K13" s="14">
        <v>0.26482920519291903</v>
      </c>
      <c r="L13" s="14">
        <v>0.36248519354908099</v>
      </c>
      <c r="M13" s="14"/>
      <c r="N13" s="14">
        <v>0.300097150309169</v>
      </c>
      <c r="O13" s="14">
        <v>0.27338127871408102</v>
      </c>
      <c r="P13" s="14">
        <v>0.268760357581104</v>
      </c>
      <c r="Q13" s="14">
        <v>0.25177229136252499</v>
      </c>
      <c r="R13" s="14"/>
      <c r="S13" s="14">
        <v>0.29003631826599802</v>
      </c>
      <c r="T13" s="14">
        <v>0.32291335681877797</v>
      </c>
      <c r="U13" s="14">
        <v>0.31202936873022402</v>
      </c>
      <c r="V13" s="14">
        <v>0.21568107032269501</v>
      </c>
      <c r="W13" s="14">
        <v>0.21802018337875501</v>
      </c>
      <c r="X13" s="14">
        <v>0.31139306314341098</v>
      </c>
      <c r="Y13" s="14">
        <v>0.32201270047879799</v>
      </c>
      <c r="Z13" s="14">
        <v>0.25621340511688301</v>
      </c>
      <c r="AA13" s="14">
        <v>0.28289903905884101</v>
      </c>
      <c r="AB13" s="14">
        <v>0.301602159480994</v>
      </c>
      <c r="AC13" s="14">
        <v>0.194499886239204</v>
      </c>
      <c r="AD13" s="14">
        <v>0.190404960927644</v>
      </c>
      <c r="AE13" s="14"/>
      <c r="AF13" s="14">
        <v>0.25709867400703401</v>
      </c>
      <c r="AG13" s="14">
        <v>0.30782267935811303</v>
      </c>
      <c r="AH13" s="14">
        <v>0.28618662627289498</v>
      </c>
      <c r="AI13" s="14">
        <v>0.26875101174150101</v>
      </c>
      <c r="AJ13" s="14">
        <v>0.34228380018534499</v>
      </c>
      <c r="AK13" s="14"/>
      <c r="AL13" s="14">
        <v>0.204836079704837</v>
      </c>
      <c r="AM13" s="14">
        <v>0.21867093368406301</v>
      </c>
      <c r="AN13" s="14">
        <v>0.28159498075044298</v>
      </c>
      <c r="AO13" s="14">
        <v>0.22555345869305399</v>
      </c>
      <c r="AP13" s="14">
        <v>0.25152949866704699</v>
      </c>
      <c r="AQ13" s="14">
        <v>0.30654393193174501</v>
      </c>
      <c r="AR13" s="14">
        <v>0.273068034129545</v>
      </c>
      <c r="AS13" s="14">
        <v>0.23332231692816799</v>
      </c>
      <c r="AT13" s="14">
        <v>0.239388239480881</v>
      </c>
      <c r="AU13" s="14">
        <v>0.323594252058298</v>
      </c>
      <c r="AV13" s="14">
        <v>0.27868662452236997</v>
      </c>
      <c r="AW13" s="14">
        <v>0.23961086317753899</v>
      </c>
      <c r="AX13" s="14">
        <v>0.33301776924891102</v>
      </c>
      <c r="AY13" s="14">
        <v>0.29035859672212</v>
      </c>
      <c r="AZ13" s="14">
        <v>0.29325303699171501</v>
      </c>
      <c r="BA13" s="14">
        <v>0.33385033584347001</v>
      </c>
      <c r="BB13" s="14"/>
      <c r="BC13" s="14">
        <v>0.27968251509472197</v>
      </c>
      <c r="BD13" s="14">
        <v>0</v>
      </c>
      <c r="BE13" s="14"/>
      <c r="BF13" s="14">
        <v>0.287053265140993</v>
      </c>
      <c r="BG13" s="14">
        <v>0.29647094775130001</v>
      </c>
      <c r="BH13" s="14">
        <v>0.27196718026866901</v>
      </c>
      <c r="BI13" s="14">
        <v>0.24629120573878299</v>
      </c>
      <c r="BJ13" s="14"/>
      <c r="BK13" s="14">
        <v>0.30770342520156202</v>
      </c>
      <c r="BL13" s="14">
        <v>0.28680078936311598</v>
      </c>
      <c r="BM13" s="14">
        <v>0.29041560281040302</v>
      </c>
      <c r="BN13" s="14">
        <v>0.21743593989715301</v>
      </c>
      <c r="BO13" s="14"/>
      <c r="BP13" s="14">
        <v>0.27191022139863502</v>
      </c>
      <c r="BQ13" s="14">
        <v>0.31210075387603697</v>
      </c>
      <c r="BR13" s="14">
        <v>0.51394484666884599</v>
      </c>
      <c r="BS13" s="14">
        <v>0.30997885104012701</v>
      </c>
      <c r="BT13" s="14">
        <v>0.22179360819673</v>
      </c>
    </row>
    <row r="14" spans="2:72" x14ac:dyDescent="0.35">
      <c r="B14" s="15" t="s">
        <v>238</v>
      </c>
      <c r="C14" s="14">
        <v>0.150999918062203</v>
      </c>
      <c r="D14" s="14">
        <v>0.135124486111077</v>
      </c>
      <c r="E14" s="14">
        <v>0.168479431951568</v>
      </c>
      <c r="F14" s="14"/>
      <c r="G14" s="14">
        <v>0.19684742795014501</v>
      </c>
      <c r="H14" s="14">
        <v>0.12293760412311699</v>
      </c>
      <c r="I14" s="14">
        <v>0.159932984806409</v>
      </c>
      <c r="J14" s="14">
        <v>0.158675682329213</v>
      </c>
      <c r="K14" s="14">
        <v>0.15448992500841199</v>
      </c>
      <c r="L14" s="14">
        <v>0.18455113410115101</v>
      </c>
      <c r="M14" s="14"/>
      <c r="N14" s="14">
        <v>0.14907143338663101</v>
      </c>
      <c r="O14" s="14">
        <v>0.152867601789032</v>
      </c>
      <c r="P14" s="14">
        <v>0.15110749500991499</v>
      </c>
      <c r="Q14" s="14">
        <v>0.151270452166723</v>
      </c>
      <c r="R14" s="14"/>
      <c r="S14" s="14">
        <v>0.12553088490581699</v>
      </c>
      <c r="T14" s="14">
        <v>0.18861576360458601</v>
      </c>
      <c r="U14" s="14">
        <v>0.122557132508918</v>
      </c>
      <c r="V14" s="14">
        <v>0.14070497680459801</v>
      </c>
      <c r="W14" s="14">
        <v>0.15566123407964899</v>
      </c>
      <c r="X14" s="14">
        <v>0.12676960813468099</v>
      </c>
      <c r="Y14" s="14">
        <v>0.133650690472922</v>
      </c>
      <c r="Z14" s="14">
        <v>0.177510452124576</v>
      </c>
      <c r="AA14" s="14">
        <v>0.16552250738327001</v>
      </c>
      <c r="AB14" s="14">
        <v>0.182269333838323</v>
      </c>
      <c r="AC14" s="14">
        <v>0.14717782978894201</v>
      </c>
      <c r="AD14" s="14">
        <v>0.20927844790160399</v>
      </c>
      <c r="AE14" s="14"/>
      <c r="AF14" s="14">
        <v>0.182420799751425</v>
      </c>
      <c r="AG14" s="14">
        <v>0.139233731640209</v>
      </c>
      <c r="AH14" s="14">
        <v>0.14958220128347799</v>
      </c>
      <c r="AI14" s="14">
        <v>0.14637916669891901</v>
      </c>
      <c r="AJ14" s="14">
        <v>0.17245467283257199</v>
      </c>
      <c r="AK14" s="14"/>
      <c r="AL14" s="14">
        <v>0.102719155374323</v>
      </c>
      <c r="AM14" s="14">
        <v>0.21411432565904101</v>
      </c>
      <c r="AN14" s="14">
        <v>0.100314115509644</v>
      </c>
      <c r="AO14" s="14">
        <v>0.12354189627117899</v>
      </c>
      <c r="AP14" s="14">
        <v>0.13016527936639899</v>
      </c>
      <c r="AQ14" s="14">
        <v>0.14524812344503801</v>
      </c>
      <c r="AR14" s="14">
        <v>0.187644508882884</v>
      </c>
      <c r="AS14" s="14">
        <v>0.143696224348036</v>
      </c>
      <c r="AT14" s="14">
        <v>0.16319484199229101</v>
      </c>
      <c r="AU14" s="14">
        <v>0.17834638330911401</v>
      </c>
      <c r="AV14" s="14">
        <v>0.15923472405852901</v>
      </c>
      <c r="AW14" s="14">
        <v>0.15575090799914201</v>
      </c>
      <c r="AX14" s="14">
        <v>0.12526259372301701</v>
      </c>
      <c r="AY14" s="14">
        <v>0.15633251952371899</v>
      </c>
      <c r="AZ14" s="14">
        <v>0.148763210178187</v>
      </c>
      <c r="BA14" s="14">
        <v>0.14253558384812301</v>
      </c>
      <c r="BB14" s="14"/>
      <c r="BC14" s="14">
        <v>0.150999918062203</v>
      </c>
      <c r="BD14" s="14">
        <v>0</v>
      </c>
      <c r="BE14" s="14"/>
      <c r="BF14" s="14">
        <v>0.146921616931942</v>
      </c>
      <c r="BG14" s="14">
        <v>0.14567482998174</v>
      </c>
      <c r="BH14" s="14">
        <v>0.168860602615232</v>
      </c>
      <c r="BI14" s="14">
        <v>0.13173760246132801</v>
      </c>
      <c r="BJ14" s="14"/>
      <c r="BK14" s="14">
        <v>0.14902976084375</v>
      </c>
      <c r="BL14" s="14">
        <v>0.159463519487206</v>
      </c>
      <c r="BM14" s="14">
        <v>0.14851881596963701</v>
      </c>
      <c r="BN14" s="14">
        <v>0.14916498923195001</v>
      </c>
      <c r="BO14" s="14"/>
      <c r="BP14" s="14">
        <v>0.153149729373349</v>
      </c>
      <c r="BQ14" s="14">
        <v>0.125977826602436</v>
      </c>
      <c r="BR14" s="14">
        <v>0</v>
      </c>
      <c r="BS14" s="14">
        <v>0.17197611361870199</v>
      </c>
      <c r="BT14" s="14">
        <v>0.132568565146681</v>
      </c>
    </row>
    <row r="15" spans="2:72" x14ac:dyDescent="0.35">
      <c r="B15" s="15" t="s">
        <v>102</v>
      </c>
      <c r="C15" s="20">
        <v>1.9771647497932799E-2</v>
      </c>
      <c r="D15" s="20">
        <v>1.5303277012177201E-2</v>
      </c>
      <c r="E15" s="20">
        <v>2.4620856755701699E-2</v>
      </c>
      <c r="F15" s="20"/>
      <c r="G15" s="20">
        <v>2.29816574064312E-2</v>
      </c>
      <c r="H15" s="20">
        <v>1.15863212631104E-2</v>
      </c>
      <c r="I15" s="20">
        <v>1.7979725846430199E-2</v>
      </c>
      <c r="J15" s="20">
        <v>2.8176387419415399E-2</v>
      </c>
      <c r="K15" s="20">
        <v>3.54022003158522E-2</v>
      </c>
      <c r="L15" s="20">
        <v>0</v>
      </c>
      <c r="M15" s="20"/>
      <c r="N15" s="20">
        <v>8.8520951854332997E-3</v>
      </c>
      <c r="O15" s="20">
        <v>1.6520380397784799E-2</v>
      </c>
      <c r="P15" s="20">
        <v>1.6677298968142799E-2</v>
      </c>
      <c r="Q15" s="20">
        <v>5.5747890567647798E-2</v>
      </c>
      <c r="R15" s="20"/>
      <c r="S15" s="20">
        <v>2.1033102418293498E-2</v>
      </c>
      <c r="T15" s="20">
        <v>0</v>
      </c>
      <c r="U15" s="20">
        <v>3.7492781100904898E-2</v>
      </c>
      <c r="V15" s="20">
        <v>3.2070565554707803E-2</v>
      </c>
      <c r="W15" s="20">
        <v>1.47500762483304E-2</v>
      </c>
      <c r="X15" s="20">
        <v>3.1823462805316102E-2</v>
      </c>
      <c r="Y15" s="20">
        <v>3.6543662325585799E-2</v>
      </c>
      <c r="Z15" s="20">
        <v>0</v>
      </c>
      <c r="AA15" s="20">
        <v>0</v>
      </c>
      <c r="AB15" s="20">
        <v>2.6677991151719201E-2</v>
      </c>
      <c r="AC15" s="20">
        <v>1.3502403473490601E-2</v>
      </c>
      <c r="AD15" s="20">
        <v>3.1552889490017097E-2</v>
      </c>
      <c r="AE15" s="20"/>
      <c r="AF15" s="20">
        <v>4.56818314762414E-2</v>
      </c>
      <c r="AG15" s="20">
        <v>2.4034680198920699E-2</v>
      </c>
      <c r="AH15" s="20">
        <v>1.21408973260188E-2</v>
      </c>
      <c r="AI15" s="20">
        <v>4.9669675164101604E-3</v>
      </c>
      <c r="AJ15" s="20">
        <v>1.03743389167691E-2</v>
      </c>
      <c r="AK15" s="20"/>
      <c r="AL15" s="20">
        <v>0</v>
      </c>
      <c r="AM15" s="20">
        <v>5.4056567992542097E-2</v>
      </c>
      <c r="AN15" s="20">
        <v>2.92663272224571E-2</v>
      </c>
      <c r="AO15" s="20">
        <v>6.9382096240022201E-2</v>
      </c>
      <c r="AP15" s="20">
        <v>5.3505350867387003E-2</v>
      </c>
      <c r="AQ15" s="20">
        <v>7.45404939817666E-3</v>
      </c>
      <c r="AR15" s="20">
        <v>1.33836702273121E-2</v>
      </c>
      <c r="AS15" s="20">
        <v>8.0660620398293106E-3</v>
      </c>
      <c r="AT15" s="20">
        <v>1.5878193759029699E-2</v>
      </c>
      <c r="AU15" s="20">
        <v>2.9025522620013001E-2</v>
      </c>
      <c r="AV15" s="20">
        <v>5.5318745531422403E-3</v>
      </c>
      <c r="AW15" s="20">
        <v>1.73340203517185E-2</v>
      </c>
      <c r="AX15" s="20">
        <v>5.65406199667913E-3</v>
      </c>
      <c r="AY15" s="20">
        <v>1.2549111182326799E-2</v>
      </c>
      <c r="AZ15" s="20">
        <v>8.8703418489395804E-3</v>
      </c>
      <c r="BA15" s="20">
        <v>1.17807224911772E-2</v>
      </c>
      <c r="BB15" s="20"/>
      <c r="BC15" s="20">
        <v>1.9771647497932799E-2</v>
      </c>
      <c r="BD15" s="20">
        <v>0</v>
      </c>
      <c r="BE15" s="20"/>
      <c r="BF15" s="20">
        <v>4.2520507457684299E-3</v>
      </c>
      <c r="BG15" s="20">
        <v>2.20061579902424E-2</v>
      </c>
      <c r="BH15" s="20">
        <v>1.3901434720850101E-2</v>
      </c>
      <c r="BI15" s="20">
        <v>5.42324518437928E-2</v>
      </c>
      <c r="BJ15" s="20"/>
      <c r="BK15" s="20">
        <v>5.5541884982137496E-3</v>
      </c>
      <c r="BL15" s="20">
        <v>1.9335755810881199E-2</v>
      </c>
      <c r="BM15" s="20">
        <v>1.18083987387051E-2</v>
      </c>
      <c r="BN15" s="20">
        <v>5.3155844543088901E-2</v>
      </c>
      <c r="BO15" s="20"/>
      <c r="BP15" s="20">
        <v>1.0625979911337799E-2</v>
      </c>
      <c r="BQ15" s="20">
        <v>2.60146269642762E-2</v>
      </c>
      <c r="BR15" s="20">
        <v>0</v>
      </c>
      <c r="BS15" s="20">
        <v>9.2387457567903002E-3</v>
      </c>
      <c r="BT15" s="20">
        <v>4.50050530045163E-2</v>
      </c>
    </row>
    <row r="16" spans="2:72" x14ac:dyDescent="0.35">
      <c r="B16" s="16" t="s">
        <v>240</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245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1957</v>
      </c>
      <c r="D7" s="10">
        <v>985</v>
      </c>
      <c r="E7" s="10">
        <v>969</v>
      </c>
      <c r="F7" s="10"/>
      <c r="G7" s="10">
        <v>88</v>
      </c>
      <c r="H7" s="10">
        <v>513</v>
      </c>
      <c r="I7" s="10">
        <v>753</v>
      </c>
      <c r="J7" s="10">
        <v>474</v>
      </c>
      <c r="K7" s="10">
        <v>118</v>
      </c>
      <c r="L7" s="10">
        <v>11</v>
      </c>
      <c r="M7" s="10"/>
      <c r="N7" s="10">
        <v>809</v>
      </c>
      <c r="O7" s="10">
        <v>429</v>
      </c>
      <c r="P7" s="10">
        <v>413</v>
      </c>
      <c r="Q7" s="10">
        <v>303</v>
      </c>
      <c r="R7" s="10"/>
      <c r="S7" s="10">
        <v>350</v>
      </c>
      <c r="T7" s="10">
        <v>209</v>
      </c>
      <c r="U7" s="10">
        <v>130</v>
      </c>
      <c r="V7" s="10">
        <v>162</v>
      </c>
      <c r="W7" s="10">
        <v>138</v>
      </c>
      <c r="X7" s="10">
        <v>222</v>
      </c>
      <c r="Y7" s="10">
        <v>136</v>
      </c>
      <c r="Z7" s="10">
        <v>85</v>
      </c>
      <c r="AA7" s="10">
        <v>232</v>
      </c>
      <c r="AB7" s="10">
        <v>148</v>
      </c>
      <c r="AC7" s="10">
        <v>78</v>
      </c>
      <c r="AD7" s="10">
        <v>67</v>
      </c>
      <c r="AE7" s="10"/>
      <c r="AF7" s="10">
        <v>332</v>
      </c>
      <c r="AG7" s="10">
        <v>340</v>
      </c>
      <c r="AH7" s="10">
        <v>590</v>
      </c>
      <c r="AI7" s="10">
        <v>426</v>
      </c>
      <c r="AJ7" s="10">
        <v>88</v>
      </c>
      <c r="AK7" s="10"/>
      <c r="AL7" s="10">
        <v>10</v>
      </c>
      <c r="AM7" s="10">
        <v>37</v>
      </c>
      <c r="AN7" s="10">
        <v>70</v>
      </c>
      <c r="AO7" s="10">
        <v>72</v>
      </c>
      <c r="AP7" s="10">
        <v>135</v>
      </c>
      <c r="AQ7" s="10">
        <v>132</v>
      </c>
      <c r="AR7" s="10">
        <v>159</v>
      </c>
      <c r="AS7" s="10">
        <v>125</v>
      </c>
      <c r="AT7" s="10">
        <v>124</v>
      </c>
      <c r="AU7" s="10">
        <v>108</v>
      </c>
      <c r="AV7" s="10">
        <v>170</v>
      </c>
      <c r="AW7" s="10">
        <v>168</v>
      </c>
      <c r="AX7" s="10">
        <v>150</v>
      </c>
      <c r="AY7" s="10">
        <v>80</v>
      </c>
      <c r="AZ7" s="10">
        <v>94</v>
      </c>
      <c r="BA7" s="10">
        <v>299</v>
      </c>
      <c r="BB7" s="10"/>
      <c r="BC7" s="10">
        <v>1957</v>
      </c>
      <c r="BD7" s="10">
        <v>0</v>
      </c>
      <c r="BE7" s="10"/>
      <c r="BF7" s="10">
        <v>478</v>
      </c>
      <c r="BG7" s="10">
        <v>613</v>
      </c>
      <c r="BH7" s="10">
        <v>592</v>
      </c>
      <c r="BI7" s="10">
        <v>274</v>
      </c>
      <c r="BJ7" s="10"/>
      <c r="BK7" s="10">
        <v>418</v>
      </c>
      <c r="BL7" s="10">
        <v>404</v>
      </c>
      <c r="BM7" s="10">
        <v>767</v>
      </c>
      <c r="BN7" s="10">
        <v>368</v>
      </c>
      <c r="BO7" s="10"/>
      <c r="BP7" s="10">
        <v>598</v>
      </c>
      <c r="BQ7" s="10">
        <v>275</v>
      </c>
      <c r="BR7" s="10">
        <v>2</v>
      </c>
      <c r="BS7" s="10">
        <v>663</v>
      </c>
      <c r="BT7" s="10">
        <v>419</v>
      </c>
    </row>
    <row r="8" spans="2:72" ht="30" customHeight="1" x14ac:dyDescent="0.35">
      <c r="B8" s="11" t="s">
        <v>20</v>
      </c>
      <c r="C8" s="11">
        <v>1949</v>
      </c>
      <c r="D8" s="11">
        <v>1007</v>
      </c>
      <c r="E8" s="11">
        <v>940</v>
      </c>
      <c r="F8" s="11"/>
      <c r="G8" s="11">
        <v>88</v>
      </c>
      <c r="H8" s="11">
        <v>534</v>
      </c>
      <c r="I8" s="11">
        <v>744</v>
      </c>
      <c r="J8" s="11">
        <v>459</v>
      </c>
      <c r="K8" s="11">
        <v>114</v>
      </c>
      <c r="L8" s="11">
        <v>11</v>
      </c>
      <c r="M8" s="11"/>
      <c r="N8" s="11">
        <v>781</v>
      </c>
      <c r="O8" s="11">
        <v>431</v>
      </c>
      <c r="P8" s="11">
        <v>420</v>
      </c>
      <c r="Q8" s="11">
        <v>314</v>
      </c>
      <c r="R8" s="11"/>
      <c r="S8" s="11">
        <v>359</v>
      </c>
      <c r="T8" s="11">
        <v>216</v>
      </c>
      <c r="U8" s="11">
        <v>128</v>
      </c>
      <c r="V8" s="11">
        <v>165</v>
      </c>
      <c r="W8" s="11">
        <v>142</v>
      </c>
      <c r="X8" s="11">
        <v>220</v>
      </c>
      <c r="Y8" s="11">
        <v>130</v>
      </c>
      <c r="Z8" s="11">
        <v>73</v>
      </c>
      <c r="AA8" s="11">
        <v>225</v>
      </c>
      <c r="AB8" s="11">
        <v>147</v>
      </c>
      <c r="AC8" s="11">
        <v>79</v>
      </c>
      <c r="AD8" s="11">
        <v>65</v>
      </c>
      <c r="AE8" s="11"/>
      <c r="AF8" s="11">
        <v>333</v>
      </c>
      <c r="AG8" s="11">
        <v>341</v>
      </c>
      <c r="AH8" s="11">
        <v>600</v>
      </c>
      <c r="AI8" s="11">
        <v>415</v>
      </c>
      <c r="AJ8" s="11">
        <v>78</v>
      </c>
      <c r="AK8" s="11"/>
      <c r="AL8" s="11">
        <v>10</v>
      </c>
      <c r="AM8" s="11">
        <v>38</v>
      </c>
      <c r="AN8" s="11">
        <v>70</v>
      </c>
      <c r="AO8" s="11">
        <v>73</v>
      </c>
      <c r="AP8" s="11">
        <v>138</v>
      </c>
      <c r="AQ8" s="11">
        <v>133</v>
      </c>
      <c r="AR8" s="11">
        <v>160</v>
      </c>
      <c r="AS8" s="11">
        <v>126</v>
      </c>
      <c r="AT8" s="11">
        <v>127</v>
      </c>
      <c r="AU8" s="11">
        <v>109</v>
      </c>
      <c r="AV8" s="11">
        <v>173</v>
      </c>
      <c r="AW8" s="11">
        <v>171</v>
      </c>
      <c r="AX8" s="11">
        <v>150</v>
      </c>
      <c r="AY8" s="11">
        <v>79</v>
      </c>
      <c r="AZ8" s="11">
        <v>92</v>
      </c>
      <c r="BA8" s="11">
        <v>277</v>
      </c>
      <c r="BB8" s="11"/>
      <c r="BC8" s="11">
        <v>1949</v>
      </c>
      <c r="BD8" s="11">
        <v>0</v>
      </c>
      <c r="BE8" s="11"/>
      <c r="BF8" s="11">
        <v>477</v>
      </c>
      <c r="BG8" s="11">
        <v>609</v>
      </c>
      <c r="BH8" s="11">
        <v>588</v>
      </c>
      <c r="BI8" s="11">
        <v>276</v>
      </c>
      <c r="BJ8" s="11"/>
      <c r="BK8" s="11">
        <v>416</v>
      </c>
      <c r="BL8" s="11">
        <v>401</v>
      </c>
      <c r="BM8" s="11">
        <v>767</v>
      </c>
      <c r="BN8" s="11">
        <v>365</v>
      </c>
      <c r="BO8" s="11"/>
      <c r="BP8" s="11">
        <v>599</v>
      </c>
      <c r="BQ8" s="11">
        <v>275</v>
      </c>
      <c r="BR8" s="11">
        <v>2</v>
      </c>
      <c r="BS8" s="11">
        <v>652</v>
      </c>
      <c r="BT8" s="11">
        <v>422</v>
      </c>
    </row>
    <row r="9" spans="2:72" x14ac:dyDescent="0.35">
      <c r="B9" s="15" t="s">
        <v>233</v>
      </c>
      <c r="C9" s="14">
        <v>4.1165726783828203E-2</v>
      </c>
      <c r="D9" s="14">
        <v>5.2408628377435401E-2</v>
      </c>
      <c r="E9" s="14">
        <v>2.9247193037336899E-2</v>
      </c>
      <c r="F9" s="14"/>
      <c r="G9" s="14">
        <v>0</v>
      </c>
      <c r="H9" s="14">
        <v>3.0884335237201001E-2</v>
      </c>
      <c r="I9" s="14">
        <v>4.3465716290136999E-2</v>
      </c>
      <c r="J9" s="14">
        <v>6.0507434655816303E-2</v>
      </c>
      <c r="K9" s="14">
        <v>2.3604719586237999E-2</v>
      </c>
      <c r="L9" s="14">
        <v>8.8642604032786204E-2</v>
      </c>
      <c r="M9" s="14"/>
      <c r="N9" s="14">
        <v>2.84683987892803E-2</v>
      </c>
      <c r="O9" s="14">
        <v>3.9239200426705798E-2</v>
      </c>
      <c r="P9" s="14">
        <v>5.4375813824037597E-2</v>
      </c>
      <c r="Q9" s="14">
        <v>5.81282552278106E-2</v>
      </c>
      <c r="R9" s="14"/>
      <c r="S9" s="14">
        <v>3.2652341867750602E-2</v>
      </c>
      <c r="T9" s="14">
        <v>1.9544195661106899E-2</v>
      </c>
      <c r="U9" s="14">
        <v>3.1336487365538797E-2</v>
      </c>
      <c r="V9" s="14">
        <v>6.7340024693483394E-2</v>
      </c>
      <c r="W9" s="14">
        <v>6.50309130543026E-2</v>
      </c>
      <c r="X9" s="14">
        <v>3.7909471426872503E-2</v>
      </c>
      <c r="Y9" s="14">
        <v>2.3721594161362401E-2</v>
      </c>
      <c r="Z9" s="14">
        <v>9.4945960815817396E-2</v>
      </c>
      <c r="AA9" s="14">
        <v>5.9277662301580797E-2</v>
      </c>
      <c r="AB9" s="14">
        <v>2.8532837325460102E-2</v>
      </c>
      <c r="AC9" s="14">
        <v>3.9107360344957702E-2</v>
      </c>
      <c r="AD9" s="14">
        <v>1.4124025158722299E-2</v>
      </c>
      <c r="AE9" s="14"/>
      <c r="AF9" s="14">
        <v>6.9039159599830396E-2</v>
      </c>
      <c r="AG9" s="14">
        <v>3.7533686279975199E-2</v>
      </c>
      <c r="AH9" s="14">
        <v>2.6006075519128501E-2</v>
      </c>
      <c r="AI9" s="14">
        <v>2.38568428523541E-2</v>
      </c>
      <c r="AJ9" s="14">
        <v>1.10243964850259E-2</v>
      </c>
      <c r="AK9" s="14"/>
      <c r="AL9" s="14">
        <v>9.9059883478001098E-2</v>
      </c>
      <c r="AM9" s="14">
        <v>8.5280034319675901E-2</v>
      </c>
      <c r="AN9" s="14">
        <v>5.9320256573353602E-2</v>
      </c>
      <c r="AO9" s="14">
        <v>9.6230348794955595E-2</v>
      </c>
      <c r="AP9" s="14">
        <v>7.5155886441024E-2</v>
      </c>
      <c r="AQ9" s="14">
        <v>6.3910743917561894E-2</v>
      </c>
      <c r="AR9" s="14">
        <v>4.86877068202426E-2</v>
      </c>
      <c r="AS9" s="14">
        <v>8.90626074932786E-2</v>
      </c>
      <c r="AT9" s="14">
        <v>2.9647516418912698E-2</v>
      </c>
      <c r="AU9" s="14">
        <v>2.7113904568154799E-2</v>
      </c>
      <c r="AV9" s="14">
        <v>4.2308996025224199E-2</v>
      </c>
      <c r="AW9" s="14">
        <v>7.16817527908588E-3</v>
      </c>
      <c r="AX9" s="14">
        <v>2.6243047731572901E-2</v>
      </c>
      <c r="AY9" s="14">
        <v>1.1220637596984599E-2</v>
      </c>
      <c r="AZ9" s="14">
        <v>0</v>
      </c>
      <c r="BA9" s="14">
        <v>2.12862684829861E-2</v>
      </c>
      <c r="BB9" s="14"/>
      <c r="BC9" s="14">
        <v>4.1165726783828203E-2</v>
      </c>
      <c r="BD9" s="14">
        <v>0</v>
      </c>
      <c r="BE9" s="14"/>
      <c r="BF9" s="14">
        <v>2.5345510734792E-2</v>
      </c>
      <c r="BG9" s="14">
        <v>3.6810862418985298E-2</v>
      </c>
      <c r="BH9" s="14">
        <v>4.32954805485532E-2</v>
      </c>
      <c r="BI9" s="14">
        <v>7.3641011051580801E-2</v>
      </c>
      <c r="BJ9" s="14"/>
      <c r="BK9" s="14">
        <v>1.7056168145009001E-2</v>
      </c>
      <c r="BL9" s="14">
        <v>4.0483098726604598E-2</v>
      </c>
      <c r="BM9" s="14">
        <v>4.3814386767645E-2</v>
      </c>
      <c r="BN9" s="14">
        <v>6.3798725944936602E-2</v>
      </c>
      <c r="BO9" s="14"/>
      <c r="BP9" s="14">
        <v>3.7901327260275203E-2</v>
      </c>
      <c r="BQ9" s="14">
        <v>2.8809275045907402E-2</v>
      </c>
      <c r="BR9" s="14">
        <v>0</v>
      </c>
      <c r="BS9" s="14">
        <v>2.9463227369074699E-2</v>
      </c>
      <c r="BT9" s="14">
        <v>7.2072491705785099E-2</v>
      </c>
    </row>
    <row r="10" spans="2:72" x14ac:dyDescent="0.35">
      <c r="B10" s="15" t="s">
        <v>234</v>
      </c>
      <c r="C10" s="14">
        <v>6.7903740628877302E-2</v>
      </c>
      <c r="D10" s="14">
        <v>7.6376979415888904E-2</v>
      </c>
      <c r="E10" s="14">
        <v>5.8005225333232199E-2</v>
      </c>
      <c r="F10" s="14"/>
      <c r="G10" s="14">
        <v>6.9388970683240597E-2</v>
      </c>
      <c r="H10" s="14">
        <v>6.3097163607465701E-2</v>
      </c>
      <c r="I10" s="14">
        <v>6.8068760144510299E-2</v>
      </c>
      <c r="J10" s="14">
        <v>6.8514433705935504E-2</v>
      </c>
      <c r="K10" s="14">
        <v>9.2284463021206201E-2</v>
      </c>
      <c r="L10" s="14">
        <v>0</v>
      </c>
      <c r="M10" s="14"/>
      <c r="N10" s="14">
        <v>5.1041399806701297E-2</v>
      </c>
      <c r="O10" s="14">
        <v>7.4372081078566105E-2</v>
      </c>
      <c r="P10" s="14">
        <v>7.6268690159735197E-2</v>
      </c>
      <c r="Q10" s="14">
        <v>9.0458695748447004E-2</v>
      </c>
      <c r="R10" s="14"/>
      <c r="S10" s="14">
        <v>6.3136836729000001E-2</v>
      </c>
      <c r="T10" s="14">
        <v>5.3692895026709798E-2</v>
      </c>
      <c r="U10" s="14">
        <v>6.9116910740118997E-2</v>
      </c>
      <c r="V10" s="14">
        <v>5.6796252061268301E-2</v>
      </c>
      <c r="W10" s="14">
        <v>8.5539238683050606E-2</v>
      </c>
      <c r="X10" s="14">
        <v>7.2487819712494697E-2</v>
      </c>
      <c r="Y10" s="14">
        <v>5.2614220423377399E-2</v>
      </c>
      <c r="Z10" s="14">
        <v>0.110905112218706</v>
      </c>
      <c r="AA10" s="14">
        <v>7.9532877702300997E-2</v>
      </c>
      <c r="AB10" s="14">
        <v>7.2858375577416604E-2</v>
      </c>
      <c r="AC10" s="14">
        <v>4.7023747403904102E-2</v>
      </c>
      <c r="AD10" s="14">
        <v>6.9154145762195807E-2</v>
      </c>
      <c r="AE10" s="14"/>
      <c r="AF10" s="14">
        <v>7.16832837320793E-2</v>
      </c>
      <c r="AG10" s="14">
        <v>7.8189322936547498E-2</v>
      </c>
      <c r="AH10" s="14">
        <v>4.7645091009194299E-2</v>
      </c>
      <c r="AI10" s="14">
        <v>7.4995242407038004E-2</v>
      </c>
      <c r="AJ10" s="14">
        <v>9.9974352304166694E-2</v>
      </c>
      <c r="AK10" s="14"/>
      <c r="AL10" s="14">
        <v>0</v>
      </c>
      <c r="AM10" s="14">
        <v>0.14189795207789399</v>
      </c>
      <c r="AN10" s="14">
        <v>9.9989810303073801E-2</v>
      </c>
      <c r="AO10" s="14">
        <v>6.7607114432046894E-2</v>
      </c>
      <c r="AP10" s="14">
        <v>0.104526065855054</v>
      </c>
      <c r="AQ10" s="14">
        <v>5.9286767548807302E-2</v>
      </c>
      <c r="AR10" s="14">
        <v>3.7667594537416998E-2</v>
      </c>
      <c r="AS10" s="14">
        <v>6.3534649343606101E-2</v>
      </c>
      <c r="AT10" s="14">
        <v>4.8105507584550601E-2</v>
      </c>
      <c r="AU10" s="14">
        <v>8.5827297096555205E-2</v>
      </c>
      <c r="AV10" s="14">
        <v>9.4592370540547199E-2</v>
      </c>
      <c r="AW10" s="14">
        <v>6.4848724514275105E-2</v>
      </c>
      <c r="AX10" s="14">
        <v>6.9556486328811104E-2</v>
      </c>
      <c r="AY10" s="14">
        <v>6.9520032297616594E-2</v>
      </c>
      <c r="AZ10" s="14">
        <v>4.1665797747784901E-2</v>
      </c>
      <c r="BA10" s="14">
        <v>4.3275705232417999E-2</v>
      </c>
      <c r="BB10" s="14"/>
      <c r="BC10" s="14">
        <v>6.7903740628877302E-2</v>
      </c>
      <c r="BD10" s="14">
        <v>0</v>
      </c>
      <c r="BE10" s="14"/>
      <c r="BF10" s="14">
        <v>5.51853812653934E-2</v>
      </c>
      <c r="BG10" s="14">
        <v>6.4933844588267606E-2</v>
      </c>
      <c r="BH10" s="14">
        <v>7.1129900919925396E-2</v>
      </c>
      <c r="BI10" s="14">
        <v>8.9610194448563496E-2</v>
      </c>
      <c r="BJ10" s="14"/>
      <c r="BK10" s="14">
        <v>4.9503940994586701E-2</v>
      </c>
      <c r="BL10" s="14">
        <v>6.6347751404613201E-2</v>
      </c>
      <c r="BM10" s="14">
        <v>7.8117876023765395E-2</v>
      </c>
      <c r="BN10" s="14">
        <v>6.9109382301173305E-2</v>
      </c>
      <c r="BO10" s="14"/>
      <c r="BP10" s="14">
        <v>7.7091720808198497E-2</v>
      </c>
      <c r="BQ10" s="14">
        <v>7.2161751661498394E-2</v>
      </c>
      <c r="BR10" s="14">
        <v>0</v>
      </c>
      <c r="BS10" s="14">
        <v>4.0655820963148598E-2</v>
      </c>
      <c r="BT10" s="14">
        <v>9.4457113159317901E-2</v>
      </c>
    </row>
    <row r="11" spans="2:72" x14ac:dyDescent="0.35">
      <c r="B11" s="15" t="s">
        <v>235</v>
      </c>
      <c r="C11" s="14">
        <v>0.133196998016231</v>
      </c>
      <c r="D11" s="14">
        <v>0.15922967536719301</v>
      </c>
      <c r="E11" s="14">
        <v>0.10571765408813801</v>
      </c>
      <c r="F11" s="14"/>
      <c r="G11" s="14">
        <v>0.16679111652346801</v>
      </c>
      <c r="H11" s="14">
        <v>0.16599587456568499</v>
      </c>
      <c r="I11" s="14">
        <v>0.12631291290038399</v>
      </c>
      <c r="J11" s="14">
        <v>0.110007634879143</v>
      </c>
      <c r="K11" s="14">
        <v>8.6662008624585299E-2</v>
      </c>
      <c r="L11" s="14">
        <v>0.187941360191614</v>
      </c>
      <c r="M11" s="14"/>
      <c r="N11" s="14">
        <v>0.12626811914991801</v>
      </c>
      <c r="O11" s="14">
        <v>0.149768271258479</v>
      </c>
      <c r="P11" s="14">
        <v>0.13992096756445199</v>
      </c>
      <c r="Q11" s="14">
        <v>0.116538937985514</v>
      </c>
      <c r="R11" s="14"/>
      <c r="S11" s="14">
        <v>0.18166751301532799</v>
      </c>
      <c r="T11" s="14">
        <v>0.136865905026511</v>
      </c>
      <c r="U11" s="14">
        <v>0.14973072001280699</v>
      </c>
      <c r="V11" s="14">
        <v>0.110393107729731</v>
      </c>
      <c r="W11" s="14">
        <v>7.5397166640566296E-2</v>
      </c>
      <c r="X11" s="14">
        <v>0.13918518798135299</v>
      </c>
      <c r="Y11" s="14">
        <v>0.152872027088646</v>
      </c>
      <c r="Z11" s="14">
        <v>0.128768251540193</v>
      </c>
      <c r="AA11" s="14">
        <v>0.10399618001854601</v>
      </c>
      <c r="AB11" s="14">
        <v>7.3523662471608506E-2</v>
      </c>
      <c r="AC11" s="14">
        <v>0.14649188136741201</v>
      </c>
      <c r="AD11" s="14">
        <v>0.170083597064142</v>
      </c>
      <c r="AE11" s="14"/>
      <c r="AF11" s="14">
        <v>9.4198450544578094E-2</v>
      </c>
      <c r="AG11" s="14">
        <v>0.111175882541574</v>
      </c>
      <c r="AH11" s="14">
        <v>0.15627753637236999</v>
      </c>
      <c r="AI11" s="14">
        <v>0.14836058522562301</v>
      </c>
      <c r="AJ11" s="14">
        <v>0.105908343500296</v>
      </c>
      <c r="AK11" s="14"/>
      <c r="AL11" s="14">
        <v>0.203270821490559</v>
      </c>
      <c r="AM11" s="14">
        <v>2.79381459771787E-2</v>
      </c>
      <c r="AN11" s="14">
        <v>0.228098344528711</v>
      </c>
      <c r="AO11" s="14">
        <v>9.7711191682431101E-2</v>
      </c>
      <c r="AP11" s="14">
        <v>0.12920945807972101</v>
      </c>
      <c r="AQ11" s="14">
        <v>0.116264727845083</v>
      </c>
      <c r="AR11" s="14">
        <v>8.9508562508197595E-2</v>
      </c>
      <c r="AS11" s="14">
        <v>0.17364949652365799</v>
      </c>
      <c r="AT11" s="14">
        <v>0.106319388923951</v>
      </c>
      <c r="AU11" s="14">
        <v>0.14814456297454501</v>
      </c>
      <c r="AV11" s="14">
        <v>0.108268010820522</v>
      </c>
      <c r="AW11" s="14">
        <v>0.13144014399977</v>
      </c>
      <c r="AX11" s="14">
        <v>0.17781180849342099</v>
      </c>
      <c r="AY11" s="14">
        <v>0.14289569671102501</v>
      </c>
      <c r="AZ11" s="14">
        <v>0.248199951597912</v>
      </c>
      <c r="BA11" s="14">
        <v>0.11365265394617401</v>
      </c>
      <c r="BB11" s="14"/>
      <c r="BC11" s="14">
        <v>0.133196998016231</v>
      </c>
      <c r="BD11" s="14">
        <v>0</v>
      </c>
      <c r="BE11" s="14"/>
      <c r="BF11" s="14">
        <v>0.12644268194420599</v>
      </c>
      <c r="BG11" s="14">
        <v>0.133707956454164</v>
      </c>
      <c r="BH11" s="14">
        <v>0.14463560402778999</v>
      </c>
      <c r="BI11" s="14">
        <v>0.119374465136715</v>
      </c>
      <c r="BJ11" s="14"/>
      <c r="BK11" s="14">
        <v>0.13947428521730301</v>
      </c>
      <c r="BL11" s="14">
        <v>0.115267537777897</v>
      </c>
      <c r="BM11" s="14">
        <v>0.14341507278100399</v>
      </c>
      <c r="BN11" s="14">
        <v>0.124270105335811</v>
      </c>
      <c r="BO11" s="14"/>
      <c r="BP11" s="14">
        <v>0.166082904961734</v>
      </c>
      <c r="BQ11" s="14">
        <v>0.10843188100001901</v>
      </c>
      <c r="BR11" s="14">
        <v>0</v>
      </c>
      <c r="BS11" s="14">
        <v>0.109088724149367</v>
      </c>
      <c r="BT11" s="14">
        <v>0.14051657192625899</v>
      </c>
    </row>
    <row r="12" spans="2:72" x14ac:dyDescent="0.35">
      <c r="B12" s="15" t="s">
        <v>236</v>
      </c>
      <c r="C12" s="14">
        <v>0.27710311836448298</v>
      </c>
      <c r="D12" s="14">
        <v>0.308483569322134</v>
      </c>
      <c r="E12" s="14">
        <v>0.243340195878578</v>
      </c>
      <c r="F12" s="14"/>
      <c r="G12" s="14">
        <v>0.28611055385046402</v>
      </c>
      <c r="H12" s="14">
        <v>0.33048020564813302</v>
      </c>
      <c r="I12" s="14">
        <v>0.26303416553086401</v>
      </c>
      <c r="J12" s="14">
        <v>0.239271570168646</v>
      </c>
      <c r="K12" s="14">
        <v>0.25632777593476103</v>
      </c>
      <c r="L12" s="14">
        <v>0.36200041208646899</v>
      </c>
      <c r="M12" s="14"/>
      <c r="N12" s="14">
        <v>0.32733559121351902</v>
      </c>
      <c r="O12" s="14">
        <v>0.24249630122358501</v>
      </c>
      <c r="P12" s="14">
        <v>0.26731897940221599</v>
      </c>
      <c r="Q12" s="14">
        <v>0.21230975971378499</v>
      </c>
      <c r="R12" s="14"/>
      <c r="S12" s="14">
        <v>0.30806383386660202</v>
      </c>
      <c r="T12" s="14">
        <v>0.26513786860226701</v>
      </c>
      <c r="U12" s="14">
        <v>0.19692488880678199</v>
      </c>
      <c r="V12" s="14">
        <v>0.33511307014795799</v>
      </c>
      <c r="W12" s="14">
        <v>0.39220048885138298</v>
      </c>
      <c r="X12" s="14">
        <v>0.25186537258092601</v>
      </c>
      <c r="Y12" s="14">
        <v>0.24490124842452299</v>
      </c>
      <c r="Z12" s="14">
        <v>0.25631621892222001</v>
      </c>
      <c r="AA12" s="14">
        <v>0.27481969974938902</v>
      </c>
      <c r="AB12" s="14">
        <v>0.262274316565134</v>
      </c>
      <c r="AC12" s="14">
        <v>0.22133878507937099</v>
      </c>
      <c r="AD12" s="14">
        <v>0.18857363452032699</v>
      </c>
      <c r="AE12" s="14"/>
      <c r="AF12" s="14">
        <v>0.22395207283530899</v>
      </c>
      <c r="AG12" s="14">
        <v>0.25568812689465398</v>
      </c>
      <c r="AH12" s="14">
        <v>0.30033367977050501</v>
      </c>
      <c r="AI12" s="14">
        <v>0.32496619728946202</v>
      </c>
      <c r="AJ12" s="14">
        <v>0.29147395606468501</v>
      </c>
      <c r="AK12" s="14"/>
      <c r="AL12" s="14">
        <v>0.39996164478261498</v>
      </c>
      <c r="AM12" s="14">
        <v>0.15808308977016999</v>
      </c>
      <c r="AN12" s="14">
        <v>0.20629658265346301</v>
      </c>
      <c r="AO12" s="14">
        <v>0.16036753029053599</v>
      </c>
      <c r="AP12" s="14">
        <v>0.20578112339921001</v>
      </c>
      <c r="AQ12" s="14">
        <v>0.262196304271062</v>
      </c>
      <c r="AR12" s="14">
        <v>0.312442852281406</v>
      </c>
      <c r="AS12" s="14">
        <v>0.202912621016481</v>
      </c>
      <c r="AT12" s="14">
        <v>0.243207186703258</v>
      </c>
      <c r="AU12" s="14">
        <v>0.24021749607926501</v>
      </c>
      <c r="AV12" s="14">
        <v>0.36225711485416001</v>
      </c>
      <c r="AW12" s="14">
        <v>0.31399596699924898</v>
      </c>
      <c r="AX12" s="14">
        <v>0.29540148877144001</v>
      </c>
      <c r="AY12" s="14">
        <v>0.30492217717961301</v>
      </c>
      <c r="AZ12" s="14">
        <v>0.25430095624566301</v>
      </c>
      <c r="BA12" s="14">
        <v>0.331729092219262</v>
      </c>
      <c r="BB12" s="14"/>
      <c r="BC12" s="14">
        <v>0.27710311836448298</v>
      </c>
      <c r="BD12" s="14">
        <v>0</v>
      </c>
      <c r="BE12" s="14"/>
      <c r="BF12" s="14">
        <v>0.33366425014333401</v>
      </c>
      <c r="BG12" s="14">
        <v>0.27332285137650097</v>
      </c>
      <c r="BH12" s="14">
        <v>0.24746027389469699</v>
      </c>
      <c r="BI12" s="14">
        <v>0.25070521799469803</v>
      </c>
      <c r="BJ12" s="14"/>
      <c r="BK12" s="14">
        <v>0.33329898254874202</v>
      </c>
      <c r="BL12" s="14">
        <v>0.30031319039803001</v>
      </c>
      <c r="BM12" s="14">
        <v>0.26212015842751302</v>
      </c>
      <c r="BN12" s="14">
        <v>0.219123173162938</v>
      </c>
      <c r="BO12" s="14"/>
      <c r="BP12" s="14">
        <v>0.27970730354610301</v>
      </c>
      <c r="BQ12" s="14">
        <v>0.24648646332708399</v>
      </c>
      <c r="BR12" s="14">
        <v>0</v>
      </c>
      <c r="BS12" s="14">
        <v>0.31607311026914903</v>
      </c>
      <c r="BT12" s="14">
        <v>0.23448638158805901</v>
      </c>
    </row>
    <row r="13" spans="2:72" x14ac:dyDescent="0.35">
      <c r="B13" s="15" t="s">
        <v>237</v>
      </c>
      <c r="C13" s="14">
        <v>0.282339362561913</v>
      </c>
      <c r="D13" s="14">
        <v>0.27377083476700997</v>
      </c>
      <c r="E13" s="14">
        <v>0.291321136838395</v>
      </c>
      <c r="F13" s="14"/>
      <c r="G13" s="14">
        <v>0.33082212775957298</v>
      </c>
      <c r="H13" s="14">
        <v>0.277720012517151</v>
      </c>
      <c r="I13" s="14">
        <v>0.28453109818746702</v>
      </c>
      <c r="J13" s="14">
        <v>0.26937534760695397</v>
      </c>
      <c r="K13" s="14">
        <v>0.322807981464867</v>
      </c>
      <c r="L13" s="14">
        <v>9.0898592982457796E-2</v>
      </c>
      <c r="M13" s="14"/>
      <c r="N13" s="14">
        <v>0.309368186720615</v>
      </c>
      <c r="O13" s="14">
        <v>0.25856816963067197</v>
      </c>
      <c r="P13" s="14">
        <v>0.25791919841196398</v>
      </c>
      <c r="Q13" s="14">
        <v>0.28323658238072202</v>
      </c>
      <c r="R13" s="14"/>
      <c r="S13" s="14">
        <v>0.30929369331317302</v>
      </c>
      <c r="T13" s="14">
        <v>0.31230162802714401</v>
      </c>
      <c r="U13" s="14">
        <v>0.349181750734394</v>
      </c>
      <c r="V13" s="14">
        <v>0.24881333373925801</v>
      </c>
      <c r="W13" s="14">
        <v>0.202861685312165</v>
      </c>
      <c r="X13" s="14">
        <v>0.28474708337227</v>
      </c>
      <c r="Y13" s="14">
        <v>0.238445207549354</v>
      </c>
      <c r="Z13" s="14">
        <v>0.19902688537299301</v>
      </c>
      <c r="AA13" s="14">
        <v>0.26560524128151902</v>
      </c>
      <c r="AB13" s="14">
        <v>0.32151851534279702</v>
      </c>
      <c r="AC13" s="14">
        <v>0.33724733665089301</v>
      </c>
      <c r="AD13" s="14">
        <v>0.237236482948432</v>
      </c>
      <c r="AE13" s="14"/>
      <c r="AF13" s="14">
        <v>0.29000624683241899</v>
      </c>
      <c r="AG13" s="14">
        <v>0.29280752625662398</v>
      </c>
      <c r="AH13" s="14">
        <v>0.27780355214970998</v>
      </c>
      <c r="AI13" s="14">
        <v>0.28156502901056701</v>
      </c>
      <c r="AJ13" s="14">
        <v>0.32488856846909198</v>
      </c>
      <c r="AK13" s="14"/>
      <c r="AL13" s="14">
        <v>0.195603135589933</v>
      </c>
      <c r="AM13" s="14">
        <v>0.26521851514471401</v>
      </c>
      <c r="AN13" s="14">
        <v>0.219984795273996</v>
      </c>
      <c r="AO13" s="14">
        <v>0.26720329254916803</v>
      </c>
      <c r="AP13" s="14">
        <v>0.26550495586872003</v>
      </c>
      <c r="AQ13" s="14">
        <v>0.286092457676761</v>
      </c>
      <c r="AR13" s="14">
        <v>0.27531413770114499</v>
      </c>
      <c r="AS13" s="14">
        <v>0.27442140765669798</v>
      </c>
      <c r="AT13" s="14">
        <v>0.34347469612377701</v>
      </c>
      <c r="AU13" s="14">
        <v>0.201592703884382</v>
      </c>
      <c r="AV13" s="14">
        <v>0.25275606896684399</v>
      </c>
      <c r="AW13" s="14">
        <v>0.27742771937904698</v>
      </c>
      <c r="AX13" s="14">
        <v>0.27480768725846499</v>
      </c>
      <c r="AY13" s="14">
        <v>0.28937236243511799</v>
      </c>
      <c r="AZ13" s="14">
        <v>0.34859474165349502</v>
      </c>
      <c r="BA13" s="14">
        <v>0.330588627800803</v>
      </c>
      <c r="BB13" s="14"/>
      <c r="BC13" s="14">
        <v>0.282339362561913</v>
      </c>
      <c r="BD13" s="14">
        <v>0</v>
      </c>
      <c r="BE13" s="14"/>
      <c r="BF13" s="14">
        <v>0.30093596033325198</v>
      </c>
      <c r="BG13" s="14">
        <v>0.27758651253822703</v>
      </c>
      <c r="BH13" s="14">
        <v>0.28503994839641</v>
      </c>
      <c r="BI13" s="14">
        <v>0.25487037675964502</v>
      </c>
      <c r="BJ13" s="14"/>
      <c r="BK13" s="14">
        <v>0.28636179276923701</v>
      </c>
      <c r="BL13" s="14">
        <v>0.285272690546511</v>
      </c>
      <c r="BM13" s="14">
        <v>0.283850738792357</v>
      </c>
      <c r="BN13" s="14">
        <v>0.271367905877758</v>
      </c>
      <c r="BO13" s="14"/>
      <c r="BP13" s="14">
        <v>0.28422809552703499</v>
      </c>
      <c r="BQ13" s="14">
        <v>0.32427407118150198</v>
      </c>
      <c r="BR13" s="14">
        <v>0.51394484666884599</v>
      </c>
      <c r="BS13" s="14">
        <v>0.29198197788111202</v>
      </c>
      <c r="BT13" s="14">
        <v>0.236441681379987</v>
      </c>
    </row>
    <row r="14" spans="2:72" x14ac:dyDescent="0.35">
      <c r="B14" s="15" t="s">
        <v>238</v>
      </c>
      <c r="C14" s="14">
        <v>0.17488584970434701</v>
      </c>
      <c r="D14" s="14">
        <v>0.107797847312135</v>
      </c>
      <c r="E14" s="14">
        <v>0.24731263361674699</v>
      </c>
      <c r="F14" s="14"/>
      <c r="G14" s="14">
        <v>0.111299903875998</v>
      </c>
      <c r="H14" s="14">
        <v>0.124198086754402</v>
      </c>
      <c r="I14" s="14">
        <v>0.19570696975379401</v>
      </c>
      <c r="J14" s="14">
        <v>0.21214802622409201</v>
      </c>
      <c r="K14" s="14">
        <v>0.16610741872422399</v>
      </c>
      <c r="L14" s="14">
        <v>0.27051703070667299</v>
      </c>
      <c r="M14" s="14"/>
      <c r="N14" s="14">
        <v>0.14728505610291001</v>
      </c>
      <c r="O14" s="14">
        <v>0.20393195152230201</v>
      </c>
      <c r="P14" s="14">
        <v>0.17068801221846</v>
      </c>
      <c r="Q14" s="14">
        <v>0.20772543820776301</v>
      </c>
      <c r="R14" s="14"/>
      <c r="S14" s="14">
        <v>9.3581471835816998E-2</v>
      </c>
      <c r="T14" s="14">
        <v>0.20338053426998001</v>
      </c>
      <c r="U14" s="14">
        <v>0.150308830078973</v>
      </c>
      <c r="V14" s="14">
        <v>0.143579141853547</v>
      </c>
      <c r="W14" s="14">
        <v>0.16422043121020299</v>
      </c>
      <c r="X14" s="14">
        <v>0.19637821162178201</v>
      </c>
      <c r="Y14" s="14">
        <v>0.21428375756704801</v>
      </c>
      <c r="Z14" s="14">
        <v>0.19793706257156901</v>
      </c>
      <c r="AA14" s="14">
        <v>0.20351811555864799</v>
      </c>
      <c r="AB14" s="14">
        <v>0.22037847827283399</v>
      </c>
      <c r="AC14" s="14">
        <v>0.196036627084684</v>
      </c>
      <c r="AD14" s="14">
        <v>0.27494199312791101</v>
      </c>
      <c r="AE14" s="14"/>
      <c r="AF14" s="14">
        <v>0.21867703103566499</v>
      </c>
      <c r="AG14" s="14">
        <v>0.200990083999185</v>
      </c>
      <c r="AH14" s="14">
        <v>0.17377363660492801</v>
      </c>
      <c r="AI14" s="14">
        <v>0.138805138162374</v>
      </c>
      <c r="AJ14" s="14">
        <v>0.15635604425996599</v>
      </c>
      <c r="AK14" s="14"/>
      <c r="AL14" s="14">
        <v>0.102104514658892</v>
      </c>
      <c r="AM14" s="14">
        <v>0.267525694717826</v>
      </c>
      <c r="AN14" s="14">
        <v>0.15704388344494499</v>
      </c>
      <c r="AO14" s="14">
        <v>0.218732147452148</v>
      </c>
      <c r="AP14" s="14">
        <v>0.19806871220089201</v>
      </c>
      <c r="AQ14" s="14">
        <v>0.19653541683346101</v>
      </c>
      <c r="AR14" s="14">
        <v>0.22352346380874999</v>
      </c>
      <c r="AS14" s="14">
        <v>0.17299983901160301</v>
      </c>
      <c r="AT14" s="14">
        <v>0.19847913438690001</v>
      </c>
      <c r="AU14" s="14">
        <v>0.25085996115453701</v>
      </c>
      <c r="AV14" s="14">
        <v>0.13428556423956001</v>
      </c>
      <c r="AW14" s="14">
        <v>0.18206014825689401</v>
      </c>
      <c r="AX14" s="14">
        <v>0.13614795157852699</v>
      </c>
      <c r="AY14" s="14">
        <v>0.15829934500033099</v>
      </c>
      <c r="AZ14" s="14">
        <v>9.8368210906206094E-2</v>
      </c>
      <c r="BA14" s="14">
        <v>0.14418312282298501</v>
      </c>
      <c r="BB14" s="14"/>
      <c r="BC14" s="14">
        <v>0.17488584970434701</v>
      </c>
      <c r="BD14" s="14">
        <v>0</v>
      </c>
      <c r="BE14" s="14"/>
      <c r="BF14" s="14">
        <v>0.15203834460788401</v>
      </c>
      <c r="BG14" s="14">
        <v>0.189301435877097</v>
      </c>
      <c r="BH14" s="14">
        <v>0.18637017558460001</v>
      </c>
      <c r="BI14" s="14">
        <v>0.158128205415828</v>
      </c>
      <c r="BJ14" s="14"/>
      <c r="BK14" s="14">
        <v>0.16690177364199099</v>
      </c>
      <c r="BL14" s="14">
        <v>0.16828686394490799</v>
      </c>
      <c r="BM14" s="14">
        <v>0.17306001933819701</v>
      </c>
      <c r="BN14" s="14">
        <v>0.195049898784452</v>
      </c>
      <c r="BO14" s="14"/>
      <c r="BP14" s="14">
        <v>0.14317250769892301</v>
      </c>
      <c r="BQ14" s="14">
        <v>0.17676717460132199</v>
      </c>
      <c r="BR14" s="14">
        <v>0.48605515333115401</v>
      </c>
      <c r="BS14" s="14">
        <v>0.20076738129882099</v>
      </c>
      <c r="BT14" s="14">
        <v>0.17725087510490201</v>
      </c>
    </row>
    <row r="15" spans="2:72" x14ac:dyDescent="0.35">
      <c r="B15" s="15" t="s">
        <v>102</v>
      </c>
      <c r="C15" s="20">
        <v>2.3405203940319599E-2</v>
      </c>
      <c r="D15" s="20">
        <v>2.1932465438202799E-2</v>
      </c>
      <c r="E15" s="20">
        <v>2.5055961207574001E-2</v>
      </c>
      <c r="F15" s="20"/>
      <c r="G15" s="20">
        <v>3.5587327307256097E-2</v>
      </c>
      <c r="H15" s="20">
        <v>7.6243216699628698E-3</v>
      </c>
      <c r="I15" s="20">
        <v>1.8880377192843599E-2</v>
      </c>
      <c r="J15" s="20">
        <v>4.0175552759412099E-2</v>
      </c>
      <c r="K15" s="20">
        <v>5.2205632644118302E-2</v>
      </c>
      <c r="L15" s="20">
        <v>0</v>
      </c>
      <c r="M15" s="20"/>
      <c r="N15" s="20">
        <v>1.02332482170556E-2</v>
      </c>
      <c r="O15" s="20">
        <v>3.1624024859689903E-2</v>
      </c>
      <c r="P15" s="20">
        <v>3.3508338419135301E-2</v>
      </c>
      <c r="Q15" s="20">
        <v>3.16023307359585E-2</v>
      </c>
      <c r="R15" s="20"/>
      <c r="S15" s="20">
        <v>1.16043093723294E-2</v>
      </c>
      <c r="T15" s="20">
        <v>9.0769733862809902E-3</v>
      </c>
      <c r="U15" s="20">
        <v>5.3400412261385297E-2</v>
      </c>
      <c r="V15" s="20">
        <v>3.7965069774754702E-2</v>
      </c>
      <c r="W15" s="20">
        <v>1.47500762483304E-2</v>
      </c>
      <c r="X15" s="20">
        <v>1.7426853304301701E-2</v>
      </c>
      <c r="Y15" s="20">
        <v>7.3161944785690505E-2</v>
      </c>
      <c r="Z15" s="20">
        <v>1.21005085585002E-2</v>
      </c>
      <c r="AA15" s="20">
        <v>1.32502233880166E-2</v>
      </c>
      <c r="AB15" s="20">
        <v>2.0913814444749702E-2</v>
      </c>
      <c r="AC15" s="20">
        <v>1.2754262068778501E-2</v>
      </c>
      <c r="AD15" s="20">
        <v>4.5886121418269303E-2</v>
      </c>
      <c r="AE15" s="20"/>
      <c r="AF15" s="20">
        <v>3.2443755420118597E-2</v>
      </c>
      <c r="AG15" s="20">
        <v>2.3615371091440601E-2</v>
      </c>
      <c r="AH15" s="20">
        <v>1.8160428574162901E-2</v>
      </c>
      <c r="AI15" s="20">
        <v>7.4509650525822896E-3</v>
      </c>
      <c r="AJ15" s="20">
        <v>1.03743389167691E-2</v>
      </c>
      <c r="AK15" s="20"/>
      <c r="AL15" s="20">
        <v>0</v>
      </c>
      <c r="AM15" s="20">
        <v>5.4056567992542097E-2</v>
      </c>
      <c r="AN15" s="20">
        <v>2.92663272224571E-2</v>
      </c>
      <c r="AO15" s="20">
        <v>9.2148374798714294E-2</v>
      </c>
      <c r="AP15" s="20">
        <v>2.1753798155378201E-2</v>
      </c>
      <c r="AQ15" s="20">
        <v>1.5713581907264101E-2</v>
      </c>
      <c r="AR15" s="20">
        <v>1.28556823428417E-2</v>
      </c>
      <c r="AS15" s="20">
        <v>2.3419378954675999E-2</v>
      </c>
      <c r="AT15" s="20">
        <v>3.0766569858650901E-2</v>
      </c>
      <c r="AU15" s="20">
        <v>4.62440742425606E-2</v>
      </c>
      <c r="AV15" s="20">
        <v>5.5318745531422403E-3</v>
      </c>
      <c r="AW15" s="20">
        <v>2.3059121571679199E-2</v>
      </c>
      <c r="AX15" s="20">
        <v>2.0031529837762602E-2</v>
      </c>
      <c r="AY15" s="20">
        <v>2.3769748779311501E-2</v>
      </c>
      <c r="AZ15" s="20">
        <v>8.8703418489395804E-3</v>
      </c>
      <c r="BA15" s="20">
        <v>1.5284529495372399E-2</v>
      </c>
      <c r="BB15" s="20"/>
      <c r="BC15" s="20">
        <v>2.3405203940319599E-2</v>
      </c>
      <c r="BD15" s="20">
        <v>0</v>
      </c>
      <c r="BE15" s="20"/>
      <c r="BF15" s="20">
        <v>6.3878709711379196E-3</v>
      </c>
      <c r="BG15" s="20">
        <v>2.4336536746758401E-2</v>
      </c>
      <c r="BH15" s="20">
        <v>2.2068616628024802E-2</v>
      </c>
      <c r="BI15" s="20">
        <v>5.3670529192969899E-2</v>
      </c>
      <c r="BJ15" s="20"/>
      <c r="BK15" s="20">
        <v>7.4030566831316301E-3</v>
      </c>
      <c r="BL15" s="20">
        <v>2.40288672014356E-2</v>
      </c>
      <c r="BM15" s="20">
        <v>1.5621747869518501E-2</v>
      </c>
      <c r="BN15" s="20">
        <v>5.7280808592931401E-2</v>
      </c>
      <c r="BO15" s="20"/>
      <c r="BP15" s="20">
        <v>1.18161401977309E-2</v>
      </c>
      <c r="BQ15" s="20">
        <v>4.3069383182666898E-2</v>
      </c>
      <c r="BR15" s="20">
        <v>0</v>
      </c>
      <c r="BS15" s="20">
        <v>1.19697580693287E-2</v>
      </c>
      <c r="BT15" s="20">
        <v>4.4774885135689398E-2</v>
      </c>
    </row>
    <row r="16" spans="2:72" x14ac:dyDescent="0.35">
      <c r="B16" s="16" t="s">
        <v>240</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246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1957</v>
      </c>
      <c r="D7" s="10">
        <v>985</v>
      </c>
      <c r="E7" s="10">
        <v>969</v>
      </c>
      <c r="F7" s="10"/>
      <c r="G7" s="10">
        <v>88</v>
      </c>
      <c r="H7" s="10">
        <v>513</v>
      </c>
      <c r="I7" s="10">
        <v>753</v>
      </c>
      <c r="J7" s="10">
        <v>474</v>
      </c>
      <c r="K7" s="10">
        <v>118</v>
      </c>
      <c r="L7" s="10">
        <v>11</v>
      </c>
      <c r="M7" s="10"/>
      <c r="N7" s="10">
        <v>809</v>
      </c>
      <c r="O7" s="10">
        <v>429</v>
      </c>
      <c r="P7" s="10">
        <v>413</v>
      </c>
      <c r="Q7" s="10">
        <v>303</v>
      </c>
      <c r="R7" s="10"/>
      <c r="S7" s="10">
        <v>350</v>
      </c>
      <c r="T7" s="10">
        <v>209</v>
      </c>
      <c r="U7" s="10">
        <v>130</v>
      </c>
      <c r="V7" s="10">
        <v>162</v>
      </c>
      <c r="W7" s="10">
        <v>138</v>
      </c>
      <c r="X7" s="10">
        <v>222</v>
      </c>
      <c r="Y7" s="10">
        <v>136</v>
      </c>
      <c r="Z7" s="10">
        <v>85</v>
      </c>
      <c r="AA7" s="10">
        <v>232</v>
      </c>
      <c r="AB7" s="10">
        <v>148</v>
      </c>
      <c r="AC7" s="10">
        <v>78</v>
      </c>
      <c r="AD7" s="10">
        <v>67</v>
      </c>
      <c r="AE7" s="10"/>
      <c r="AF7" s="10">
        <v>332</v>
      </c>
      <c r="AG7" s="10">
        <v>340</v>
      </c>
      <c r="AH7" s="10">
        <v>590</v>
      </c>
      <c r="AI7" s="10">
        <v>426</v>
      </c>
      <c r="AJ7" s="10">
        <v>88</v>
      </c>
      <c r="AK7" s="10"/>
      <c r="AL7" s="10">
        <v>10</v>
      </c>
      <c r="AM7" s="10">
        <v>37</v>
      </c>
      <c r="AN7" s="10">
        <v>70</v>
      </c>
      <c r="AO7" s="10">
        <v>72</v>
      </c>
      <c r="AP7" s="10">
        <v>135</v>
      </c>
      <c r="AQ7" s="10">
        <v>132</v>
      </c>
      <c r="AR7" s="10">
        <v>159</v>
      </c>
      <c r="AS7" s="10">
        <v>125</v>
      </c>
      <c r="AT7" s="10">
        <v>124</v>
      </c>
      <c r="AU7" s="10">
        <v>108</v>
      </c>
      <c r="AV7" s="10">
        <v>170</v>
      </c>
      <c r="AW7" s="10">
        <v>168</v>
      </c>
      <c r="AX7" s="10">
        <v>150</v>
      </c>
      <c r="AY7" s="10">
        <v>80</v>
      </c>
      <c r="AZ7" s="10">
        <v>94</v>
      </c>
      <c r="BA7" s="10">
        <v>299</v>
      </c>
      <c r="BB7" s="10"/>
      <c r="BC7" s="10">
        <v>1957</v>
      </c>
      <c r="BD7" s="10">
        <v>0</v>
      </c>
      <c r="BE7" s="10"/>
      <c r="BF7" s="10">
        <v>478</v>
      </c>
      <c r="BG7" s="10">
        <v>613</v>
      </c>
      <c r="BH7" s="10">
        <v>592</v>
      </c>
      <c r="BI7" s="10">
        <v>274</v>
      </c>
      <c r="BJ7" s="10"/>
      <c r="BK7" s="10">
        <v>418</v>
      </c>
      <c r="BL7" s="10">
        <v>404</v>
      </c>
      <c r="BM7" s="10">
        <v>767</v>
      </c>
      <c r="BN7" s="10">
        <v>368</v>
      </c>
      <c r="BO7" s="10"/>
      <c r="BP7" s="10">
        <v>598</v>
      </c>
      <c r="BQ7" s="10">
        <v>275</v>
      </c>
      <c r="BR7" s="10">
        <v>2</v>
      </c>
      <c r="BS7" s="10">
        <v>663</v>
      </c>
      <c r="BT7" s="10">
        <v>419</v>
      </c>
    </row>
    <row r="8" spans="2:72" ht="30" customHeight="1" x14ac:dyDescent="0.35">
      <c r="B8" s="11" t="s">
        <v>20</v>
      </c>
      <c r="C8" s="11">
        <v>1949</v>
      </c>
      <c r="D8" s="11">
        <v>1007</v>
      </c>
      <c r="E8" s="11">
        <v>940</v>
      </c>
      <c r="F8" s="11"/>
      <c r="G8" s="11">
        <v>88</v>
      </c>
      <c r="H8" s="11">
        <v>534</v>
      </c>
      <c r="I8" s="11">
        <v>744</v>
      </c>
      <c r="J8" s="11">
        <v>459</v>
      </c>
      <c r="K8" s="11">
        <v>114</v>
      </c>
      <c r="L8" s="11">
        <v>11</v>
      </c>
      <c r="M8" s="11"/>
      <c r="N8" s="11">
        <v>781</v>
      </c>
      <c r="O8" s="11">
        <v>431</v>
      </c>
      <c r="P8" s="11">
        <v>420</v>
      </c>
      <c r="Q8" s="11">
        <v>314</v>
      </c>
      <c r="R8" s="11"/>
      <c r="S8" s="11">
        <v>359</v>
      </c>
      <c r="T8" s="11">
        <v>216</v>
      </c>
      <c r="U8" s="11">
        <v>128</v>
      </c>
      <c r="V8" s="11">
        <v>165</v>
      </c>
      <c r="W8" s="11">
        <v>142</v>
      </c>
      <c r="X8" s="11">
        <v>220</v>
      </c>
      <c r="Y8" s="11">
        <v>130</v>
      </c>
      <c r="Z8" s="11">
        <v>73</v>
      </c>
      <c r="AA8" s="11">
        <v>225</v>
      </c>
      <c r="AB8" s="11">
        <v>147</v>
      </c>
      <c r="AC8" s="11">
        <v>79</v>
      </c>
      <c r="AD8" s="11">
        <v>65</v>
      </c>
      <c r="AE8" s="11"/>
      <c r="AF8" s="11">
        <v>333</v>
      </c>
      <c r="AG8" s="11">
        <v>341</v>
      </c>
      <c r="AH8" s="11">
        <v>600</v>
      </c>
      <c r="AI8" s="11">
        <v>415</v>
      </c>
      <c r="AJ8" s="11">
        <v>78</v>
      </c>
      <c r="AK8" s="11"/>
      <c r="AL8" s="11">
        <v>10</v>
      </c>
      <c r="AM8" s="11">
        <v>38</v>
      </c>
      <c r="AN8" s="11">
        <v>70</v>
      </c>
      <c r="AO8" s="11">
        <v>73</v>
      </c>
      <c r="AP8" s="11">
        <v>138</v>
      </c>
      <c r="AQ8" s="11">
        <v>133</v>
      </c>
      <c r="AR8" s="11">
        <v>160</v>
      </c>
      <c r="AS8" s="11">
        <v>126</v>
      </c>
      <c r="AT8" s="11">
        <v>127</v>
      </c>
      <c r="AU8" s="11">
        <v>109</v>
      </c>
      <c r="AV8" s="11">
        <v>173</v>
      </c>
      <c r="AW8" s="11">
        <v>171</v>
      </c>
      <c r="AX8" s="11">
        <v>150</v>
      </c>
      <c r="AY8" s="11">
        <v>79</v>
      </c>
      <c r="AZ8" s="11">
        <v>92</v>
      </c>
      <c r="BA8" s="11">
        <v>277</v>
      </c>
      <c r="BB8" s="11"/>
      <c r="BC8" s="11">
        <v>1949</v>
      </c>
      <c r="BD8" s="11">
        <v>0</v>
      </c>
      <c r="BE8" s="11"/>
      <c r="BF8" s="11">
        <v>477</v>
      </c>
      <c r="BG8" s="11">
        <v>609</v>
      </c>
      <c r="BH8" s="11">
        <v>588</v>
      </c>
      <c r="BI8" s="11">
        <v>276</v>
      </c>
      <c r="BJ8" s="11"/>
      <c r="BK8" s="11">
        <v>416</v>
      </c>
      <c r="BL8" s="11">
        <v>401</v>
      </c>
      <c r="BM8" s="11">
        <v>767</v>
      </c>
      <c r="BN8" s="11">
        <v>365</v>
      </c>
      <c r="BO8" s="11"/>
      <c r="BP8" s="11">
        <v>599</v>
      </c>
      <c r="BQ8" s="11">
        <v>275</v>
      </c>
      <c r="BR8" s="11">
        <v>2</v>
      </c>
      <c r="BS8" s="11">
        <v>652</v>
      </c>
      <c r="BT8" s="11">
        <v>422</v>
      </c>
    </row>
    <row r="9" spans="2:72" x14ac:dyDescent="0.35">
      <c r="B9" s="15" t="s">
        <v>233</v>
      </c>
      <c r="C9" s="14">
        <v>3.9557948880929901E-2</v>
      </c>
      <c r="D9" s="14">
        <v>4.4189956074292998E-2</v>
      </c>
      <c r="E9" s="14">
        <v>3.4717829774513799E-2</v>
      </c>
      <c r="F9" s="14"/>
      <c r="G9" s="14">
        <v>1.0891775407515699E-2</v>
      </c>
      <c r="H9" s="14">
        <v>3.64939333049102E-2</v>
      </c>
      <c r="I9" s="14">
        <v>4.1294907048150101E-2</v>
      </c>
      <c r="J9" s="14">
        <v>4.4155116204979299E-2</v>
      </c>
      <c r="K9" s="14">
        <v>5.00105670974135E-2</v>
      </c>
      <c r="L9" s="14">
        <v>0</v>
      </c>
      <c r="M9" s="14"/>
      <c r="N9" s="14">
        <v>3.0044056430332401E-2</v>
      </c>
      <c r="O9" s="14">
        <v>2.80220319337533E-2</v>
      </c>
      <c r="P9" s="14">
        <v>3.9733551596348698E-2</v>
      </c>
      <c r="Q9" s="14">
        <v>7.9230094925709593E-2</v>
      </c>
      <c r="R9" s="14"/>
      <c r="S9" s="14">
        <v>4.09453771158588E-2</v>
      </c>
      <c r="T9" s="14">
        <v>2.9016648678622602E-2</v>
      </c>
      <c r="U9" s="14">
        <v>1.96104232818279E-2</v>
      </c>
      <c r="V9" s="14">
        <v>6.2024013785427302E-2</v>
      </c>
      <c r="W9" s="14">
        <v>3.64074748498628E-2</v>
      </c>
      <c r="X9" s="14">
        <v>4.1856059633689102E-2</v>
      </c>
      <c r="Y9" s="14">
        <v>2.44183767874449E-2</v>
      </c>
      <c r="Z9" s="14">
        <v>6.8428514487860206E-2</v>
      </c>
      <c r="AA9" s="14">
        <v>2.8811427309626499E-2</v>
      </c>
      <c r="AB9" s="14">
        <v>4.3492834933556303E-2</v>
      </c>
      <c r="AC9" s="14">
        <v>3.8771967427915402E-2</v>
      </c>
      <c r="AD9" s="14">
        <v>7.5049439343510202E-2</v>
      </c>
      <c r="AE9" s="14"/>
      <c r="AF9" s="14">
        <v>5.4560793151681899E-2</v>
      </c>
      <c r="AG9" s="14">
        <v>4.1668743989310801E-2</v>
      </c>
      <c r="AH9" s="14">
        <v>3.3050560856591797E-2</v>
      </c>
      <c r="AI9" s="14">
        <v>2.3049911172509499E-2</v>
      </c>
      <c r="AJ9" s="14">
        <v>3.9593312775247497E-2</v>
      </c>
      <c r="AK9" s="14"/>
      <c r="AL9" s="14">
        <v>9.9059883478001098E-2</v>
      </c>
      <c r="AM9" s="14">
        <v>0.11202348201682601</v>
      </c>
      <c r="AN9" s="14">
        <v>7.6229195619221202E-2</v>
      </c>
      <c r="AO9" s="14">
        <v>0.11253224678981601</v>
      </c>
      <c r="AP9" s="14">
        <v>5.1618393891552303E-2</v>
      </c>
      <c r="AQ9" s="14">
        <v>5.8872515979186003E-2</v>
      </c>
      <c r="AR9" s="14">
        <v>4.5255020189954497E-2</v>
      </c>
      <c r="AS9" s="14">
        <v>2.2512531329396301E-2</v>
      </c>
      <c r="AT9" s="14">
        <v>7.3246158869789803E-3</v>
      </c>
      <c r="AU9" s="14">
        <v>6.3991229118092699E-2</v>
      </c>
      <c r="AV9" s="14">
        <v>2.7331651043372401E-2</v>
      </c>
      <c r="AW9" s="14">
        <v>3.7020243595305098E-2</v>
      </c>
      <c r="AX9" s="14">
        <v>2.9865208553807199E-2</v>
      </c>
      <c r="AY9" s="14">
        <v>2.6696821704169899E-2</v>
      </c>
      <c r="AZ9" s="14">
        <v>0</v>
      </c>
      <c r="BA9" s="14">
        <v>2.4500768152045199E-2</v>
      </c>
      <c r="BB9" s="14"/>
      <c r="BC9" s="14">
        <v>3.9557948880929901E-2</v>
      </c>
      <c r="BD9" s="14">
        <v>0</v>
      </c>
      <c r="BE9" s="14"/>
      <c r="BF9" s="14">
        <v>1.9915505266501599E-2</v>
      </c>
      <c r="BG9" s="14">
        <v>2.67773753857301E-2</v>
      </c>
      <c r="BH9" s="14">
        <v>5.5504835484402097E-2</v>
      </c>
      <c r="BI9" s="14">
        <v>6.7797826645455E-2</v>
      </c>
      <c r="BJ9" s="14"/>
      <c r="BK9" s="14">
        <v>1.41976987939674E-2</v>
      </c>
      <c r="BL9" s="14">
        <v>3.05116020507466E-2</v>
      </c>
      <c r="BM9" s="14">
        <v>3.9431352121328998E-2</v>
      </c>
      <c r="BN9" s="14">
        <v>7.8620045340057301E-2</v>
      </c>
      <c r="BO9" s="14"/>
      <c r="BP9" s="14">
        <v>4.3165738318773302E-2</v>
      </c>
      <c r="BQ9" s="14">
        <v>3.9024966514602001E-2</v>
      </c>
      <c r="BR9" s="14">
        <v>0</v>
      </c>
      <c r="BS9" s="14">
        <v>2.0228874685285E-2</v>
      </c>
      <c r="BT9" s="14">
        <v>6.4790669668475701E-2</v>
      </c>
    </row>
    <row r="10" spans="2:72" x14ac:dyDescent="0.35">
      <c r="B10" s="15" t="s">
        <v>234</v>
      </c>
      <c r="C10" s="14">
        <v>7.1701534932662195E-2</v>
      </c>
      <c r="D10" s="14">
        <v>7.6057326944798706E-2</v>
      </c>
      <c r="E10" s="14">
        <v>6.6226568811909706E-2</v>
      </c>
      <c r="F10" s="14"/>
      <c r="G10" s="14">
        <v>8.2719930529208702E-2</v>
      </c>
      <c r="H10" s="14">
        <v>6.5112022095610095E-2</v>
      </c>
      <c r="I10" s="14">
        <v>6.9631994749321205E-2</v>
      </c>
      <c r="J10" s="14">
        <v>7.8735873925193697E-2</v>
      </c>
      <c r="K10" s="14">
        <v>7.7226508069200506E-2</v>
      </c>
      <c r="L10" s="14">
        <v>9.2756927328396493E-2</v>
      </c>
      <c r="M10" s="14"/>
      <c r="N10" s="14">
        <v>6.7015262130493206E-2</v>
      </c>
      <c r="O10" s="14">
        <v>8.5671041259984301E-2</v>
      </c>
      <c r="P10" s="14">
        <v>6.7426793948566696E-2</v>
      </c>
      <c r="Q10" s="14">
        <v>7.0621967562928906E-2</v>
      </c>
      <c r="R10" s="14"/>
      <c r="S10" s="14">
        <v>7.1281759663364697E-2</v>
      </c>
      <c r="T10" s="14">
        <v>8.6445312450861497E-2</v>
      </c>
      <c r="U10" s="14">
        <v>6.2280616145296799E-2</v>
      </c>
      <c r="V10" s="14">
        <v>8.1142266284369102E-2</v>
      </c>
      <c r="W10" s="14">
        <v>3.5862683030870597E-2</v>
      </c>
      <c r="X10" s="14">
        <v>9.2659119868130496E-2</v>
      </c>
      <c r="Y10" s="14">
        <v>8.8239427804075996E-2</v>
      </c>
      <c r="Z10" s="14">
        <v>8.5716817976172296E-2</v>
      </c>
      <c r="AA10" s="14">
        <v>7.5627053612512499E-2</v>
      </c>
      <c r="AB10" s="14">
        <v>3.9425506429669403E-2</v>
      </c>
      <c r="AC10" s="14">
        <v>9.0275512734192306E-2</v>
      </c>
      <c r="AD10" s="14">
        <v>1.4858912186621999E-2</v>
      </c>
      <c r="AE10" s="14"/>
      <c r="AF10" s="14">
        <v>8.3980860555873199E-2</v>
      </c>
      <c r="AG10" s="14">
        <v>5.6178522490305603E-2</v>
      </c>
      <c r="AH10" s="14">
        <v>6.9599639766357704E-2</v>
      </c>
      <c r="AI10" s="14">
        <v>6.9975693295656699E-2</v>
      </c>
      <c r="AJ10" s="14">
        <v>6.3796987199239097E-2</v>
      </c>
      <c r="AK10" s="14"/>
      <c r="AL10" s="14">
        <v>0.10013734320883599</v>
      </c>
      <c r="AM10" s="14">
        <v>0.13789968966068999</v>
      </c>
      <c r="AN10" s="14">
        <v>8.5462597226805395E-2</v>
      </c>
      <c r="AO10" s="14">
        <v>9.2569625319030097E-2</v>
      </c>
      <c r="AP10" s="14">
        <v>0.102724835824043</v>
      </c>
      <c r="AQ10" s="14">
        <v>6.11209909563461E-2</v>
      </c>
      <c r="AR10" s="14">
        <v>2.98474279052512E-2</v>
      </c>
      <c r="AS10" s="14">
        <v>8.8349693330849105E-2</v>
      </c>
      <c r="AT10" s="14">
        <v>6.5300288473006299E-2</v>
      </c>
      <c r="AU10" s="14">
        <v>2.7264967145098198E-2</v>
      </c>
      <c r="AV10" s="14">
        <v>8.52456034461367E-2</v>
      </c>
      <c r="AW10" s="14">
        <v>5.2398898879898202E-2</v>
      </c>
      <c r="AX10" s="14">
        <v>0.101495794725296</v>
      </c>
      <c r="AY10" s="14">
        <v>3.0584679047405E-2</v>
      </c>
      <c r="AZ10" s="14">
        <v>6.6003372773322799E-2</v>
      </c>
      <c r="BA10" s="14">
        <v>7.2873146123115601E-2</v>
      </c>
      <c r="BB10" s="14"/>
      <c r="BC10" s="14">
        <v>7.1701534932662195E-2</v>
      </c>
      <c r="BD10" s="14">
        <v>0</v>
      </c>
      <c r="BE10" s="14"/>
      <c r="BF10" s="14">
        <v>6.5386613244672501E-2</v>
      </c>
      <c r="BG10" s="14">
        <v>6.29635715536324E-2</v>
      </c>
      <c r="BH10" s="14">
        <v>6.4733240438643702E-2</v>
      </c>
      <c r="BI10" s="14">
        <v>0.116795800820941</v>
      </c>
      <c r="BJ10" s="14"/>
      <c r="BK10" s="14">
        <v>5.6255883577590197E-2</v>
      </c>
      <c r="BL10" s="14">
        <v>3.7919551583252699E-2</v>
      </c>
      <c r="BM10" s="14">
        <v>9.4194058583817006E-2</v>
      </c>
      <c r="BN10" s="14">
        <v>7.9125242410844496E-2</v>
      </c>
      <c r="BO10" s="14"/>
      <c r="BP10" s="14">
        <v>9.1927425453521394E-2</v>
      </c>
      <c r="BQ10" s="14">
        <v>4.3966781680820403E-2</v>
      </c>
      <c r="BR10" s="14">
        <v>0</v>
      </c>
      <c r="BS10" s="14">
        <v>4.97977107685907E-2</v>
      </c>
      <c r="BT10" s="14">
        <v>9.5210129670309507E-2</v>
      </c>
    </row>
    <row r="11" spans="2:72" x14ac:dyDescent="0.35">
      <c r="B11" s="15" t="s">
        <v>235</v>
      </c>
      <c r="C11" s="14">
        <v>0.121197027676785</v>
      </c>
      <c r="D11" s="14">
        <v>0.14765059177613299</v>
      </c>
      <c r="E11" s="14">
        <v>9.3229412578884799E-2</v>
      </c>
      <c r="F11" s="14"/>
      <c r="G11" s="14">
        <v>0.116003841176183</v>
      </c>
      <c r="H11" s="14">
        <v>0.13238960171807199</v>
      </c>
      <c r="I11" s="14">
        <v>0.11426278901386799</v>
      </c>
      <c r="J11" s="14">
        <v>0.13199590556677501</v>
      </c>
      <c r="K11" s="14">
        <v>8.6077722639353399E-2</v>
      </c>
      <c r="L11" s="14">
        <v>0</v>
      </c>
      <c r="M11" s="14"/>
      <c r="N11" s="14">
        <v>9.5547876175538296E-2</v>
      </c>
      <c r="O11" s="14">
        <v>0.15326636934054599</v>
      </c>
      <c r="P11" s="14">
        <v>0.13494202227163599</v>
      </c>
      <c r="Q11" s="14">
        <v>0.123794298482715</v>
      </c>
      <c r="R11" s="14"/>
      <c r="S11" s="14">
        <v>0.106019441054203</v>
      </c>
      <c r="T11" s="14">
        <v>0.13515304380815599</v>
      </c>
      <c r="U11" s="14">
        <v>0.163377270100167</v>
      </c>
      <c r="V11" s="14">
        <v>0.12151863081415699</v>
      </c>
      <c r="W11" s="14">
        <v>0.18453138388267401</v>
      </c>
      <c r="X11" s="14">
        <v>0.102450532459441</v>
      </c>
      <c r="Y11" s="14">
        <v>8.4138375033475099E-2</v>
      </c>
      <c r="Z11" s="14">
        <v>0.13197431111278499</v>
      </c>
      <c r="AA11" s="14">
        <v>0.13917511430413099</v>
      </c>
      <c r="AB11" s="14">
        <v>9.17196489432337E-2</v>
      </c>
      <c r="AC11" s="14">
        <v>8.6992198154867501E-2</v>
      </c>
      <c r="AD11" s="14">
        <v>0.107636695753309</v>
      </c>
      <c r="AE11" s="14"/>
      <c r="AF11" s="14">
        <v>0.13430371939316499</v>
      </c>
      <c r="AG11" s="14">
        <v>0.123547762455746</v>
      </c>
      <c r="AH11" s="14">
        <v>0.109390694677971</v>
      </c>
      <c r="AI11" s="14">
        <v>0.11608268909046</v>
      </c>
      <c r="AJ11" s="14">
        <v>7.7279758280431807E-2</v>
      </c>
      <c r="AK11" s="14"/>
      <c r="AL11" s="14">
        <v>0.1978001261522</v>
      </c>
      <c r="AM11" s="14">
        <v>0.139580895022274</v>
      </c>
      <c r="AN11" s="14">
        <v>8.6715145795670204E-2</v>
      </c>
      <c r="AO11" s="14">
        <v>0.10134974924967</v>
      </c>
      <c r="AP11" s="14">
        <v>0.13388347665508399</v>
      </c>
      <c r="AQ11" s="14">
        <v>0.12008243402063</v>
      </c>
      <c r="AR11" s="14">
        <v>0.15413729777969701</v>
      </c>
      <c r="AS11" s="14">
        <v>0.17416023665375799</v>
      </c>
      <c r="AT11" s="14">
        <v>0.114419698936089</v>
      </c>
      <c r="AU11" s="14">
        <v>0.14034477487678701</v>
      </c>
      <c r="AV11" s="14">
        <v>0.124446766769753</v>
      </c>
      <c r="AW11" s="14">
        <v>0.119523077200668</v>
      </c>
      <c r="AX11" s="14">
        <v>0.118467858690705</v>
      </c>
      <c r="AY11" s="14">
        <v>0.15185671107627</v>
      </c>
      <c r="AZ11" s="14">
        <v>8.5591086624833404E-2</v>
      </c>
      <c r="BA11" s="14">
        <v>8.7012460332518304E-2</v>
      </c>
      <c r="BB11" s="14"/>
      <c r="BC11" s="14">
        <v>0.121197027676785</v>
      </c>
      <c r="BD11" s="14">
        <v>0</v>
      </c>
      <c r="BE11" s="14"/>
      <c r="BF11" s="14">
        <v>0.101015460204593</v>
      </c>
      <c r="BG11" s="14">
        <v>0.122016147711256</v>
      </c>
      <c r="BH11" s="14">
        <v>0.122403938307828</v>
      </c>
      <c r="BI11" s="14">
        <v>0.151766503625997</v>
      </c>
      <c r="BJ11" s="14"/>
      <c r="BK11" s="14">
        <v>0.108290159637704</v>
      </c>
      <c r="BL11" s="14">
        <v>0.10246211710594801</v>
      </c>
      <c r="BM11" s="14">
        <v>0.119734007861342</v>
      </c>
      <c r="BN11" s="14">
        <v>0.15952049923786499</v>
      </c>
      <c r="BO11" s="14"/>
      <c r="BP11" s="14">
        <v>0.12888658808258899</v>
      </c>
      <c r="BQ11" s="14">
        <v>0.13437708408948401</v>
      </c>
      <c r="BR11" s="14">
        <v>0</v>
      </c>
      <c r="BS11" s="14">
        <v>7.8263837823711893E-2</v>
      </c>
      <c r="BT11" s="14">
        <v>0.16850618779222601</v>
      </c>
    </row>
    <row r="12" spans="2:72" x14ac:dyDescent="0.35">
      <c r="B12" s="15" t="s">
        <v>236</v>
      </c>
      <c r="C12" s="14">
        <v>0.25762973043498599</v>
      </c>
      <c r="D12" s="14">
        <v>0.282935551035644</v>
      </c>
      <c r="E12" s="14">
        <v>0.231315988348403</v>
      </c>
      <c r="F12" s="14"/>
      <c r="G12" s="14">
        <v>0.223078487262903</v>
      </c>
      <c r="H12" s="14">
        <v>0.28371479506495401</v>
      </c>
      <c r="I12" s="14">
        <v>0.26083117571040199</v>
      </c>
      <c r="J12" s="14">
        <v>0.226135320154526</v>
      </c>
      <c r="K12" s="14">
        <v>0.240874628758104</v>
      </c>
      <c r="L12" s="14">
        <v>0.54254657409771201</v>
      </c>
      <c r="M12" s="14"/>
      <c r="N12" s="14">
        <v>0.27419311782339301</v>
      </c>
      <c r="O12" s="14">
        <v>0.23794151442782799</v>
      </c>
      <c r="P12" s="14">
        <v>0.26014658555931303</v>
      </c>
      <c r="Q12" s="14">
        <v>0.23917401232640401</v>
      </c>
      <c r="R12" s="14"/>
      <c r="S12" s="14">
        <v>0.27133925088626198</v>
      </c>
      <c r="T12" s="14">
        <v>0.20598305950118101</v>
      </c>
      <c r="U12" s="14">
        <v>0.23197724784739299</v>
      </c>
      <c r="V12" s="14">
        <v>0.27938847667357303</v>
      </c>
      <c r="W12" s="14">
        <v>0.25687267705726602</v>
      </c>
      <c r="X12" s="14">
        <v>0.245096563999332</v>
      </c>
      <c r="Y12" s="14">
        <v>0.27404033765395602</v>
      </c>
      <c r="Z12" s="14">
        <v>0.33934228495711599</v>
      </c>
      <c r="AA12" s="14">
        <v>0.27320048066368302</v>
      </c>
      <c r="AB12" s="14">
        <v>0.251435939742365</v>
      </c>
      <c r="AC12" s="14">
        <v>0.229126075764299</v>
      </c>
      <c r="AD12" s="14">
        <v>0.262361394884919</v>
      </c>
      <c r="AE12" s="14"/>
      <c r="AF12" s="14">
        <v>0.24113245293278099</v>
      </c>
      <c r="AG12" s="14">
        <v>0.29301040962465702</v>
      </c>
      <c r="AH12" s="14">
        <v>0.25587667283857901</v>
      </c>
      <c r="AI12" s="14">
        <v>0.27086065878028698</v>
      </c>
      <c r="AJ12" s="14">
        <v>0.271707896768068</v>
      </c>
      <c r="AK12" s="14"/>
      <c r="AL12" s="14">
        <v>0.20412869008047199</v>
      </c>
      <c r="AM12" s="14">
        <v>0.128601889325586</v>
      </c>
      <c r="AN12" s="14">
        <v>0.28139597433812102</v>
      </c>
      <c r="AO12" s="14">
        <v>0.20550843336612901</v>
      </c>
      <c r="AP12" s="14">
        <v>0.26031235313521001</v>
      </c>
      <c r="AQ12" s="14">
        <v>0.24641776594217199</v>
      </c>
      <c r="AR12" s="14">
        <v>0.29379516667251698</v>
      </c>
      <c r="AS12" s="14">
        <v>0.25628870310454099</v>
      </c>
      <c r="AT12" s="14">
        <v>0.255892596859364</v>
      </c>
      <c r="AU12" s="14">
        <v>0.26971000066504702</v>
      </c>
      <c r="AV12" s="14">
        <v>0.26457043343137199</v>
      </c>
      <c r="AW12" s="14">
        <v>0.24671262071095701</v>
      </c>
      <c r="AX12" s="14">
        <v>0.28538854238741701</v>
      </c>
      <c r="AY12" s="14">
        <v>0.17421143117638199</v>
      </c>
      <c r="AZ12" s="14">
        <v>0.33588892850458402</v>
      </c>
      <c r="BA12" s="14">
        <v>0.250071556372787</v>
      </c>
      <c r="BB12" s="14"/>
      <c r="BC12" s="14">
        <v>0.25762973043498599</v>
      </c>
      <c r="BD12" s="14">
        <v>0</v>
      </c>
      <c r="BE12" s="14"/>
      <c r="BF12" s="14">
        <v>0.27012506149311499</v>
      </c>
      <c r="BG12" s="14">
        <v>0.24773924038820599</v>
      </c>
      <c r="BH12" s="14">
        <v>0.26210385145533099</v>
      </c>
      <c r="BI12" s="14">
        <v>0.248292325193642</v>
      </c>
      <c r="BJ12" s="14"/>
      <c r="BK12" s="14">
        <v>0.26776913736046598</v>
      </c>
      <c r="BL12" s="14">
        <v>0.30291037121326497</v>
      </c>
      <c r="BM12" s="14">
        <v>0.23557112812372899</v>
      </c>
      <c r="BN12" s="14">
        <v>0.24271734172928799</v>
      </c>
      <c r="BO12" s="14"/>
      <c r="BP12" s="14">
        <v>0.26975706142225497</v>
      </c>
      <c r="BQ12" s="14">
        <v>0.24242726082107499</v>
      </c>
      <c r="BR12" s="14">
        <v>0.48605515333115401</v>
      </c>
      <c r="BS12" s="14">
        <v>0.25076755341505402</v>
      </c>
      <c r="BT12" s="14">
        <v>0.25988519329732501</v>
      </c>
    </row>
    <row r="13" spans="2:72" x14ac:dyDescent="0.35">
      <c r="B13" s="15" t="s">
        <v>237</v>
      </c>
      <c r="C13" s="14">
        <v>0.290160846114427</v>
      </c>
      <c r="D13" s="14">
        <v>0.28877372398801199</v>
      </c>
      <c r="E13" s="14">
        <v>0.29047133787673601</v>
      </c>
      <c r="F13" s="14"/>
      <c r="G13" s="14">
        <v>0.42671834844885798</v>
      </c>
      <c r="H13" s="14">
        <v>0.27774916390827098</v>
      </c>
      <c r="I13" s="14">
        <v>0.29024279775693501</v>
      </c>
      <c r="J13" s="14">
        <v>0.27292475256612497</v>
      </c>
      <c r="K13" s="14">
        <v>0.32219811266027298</v>
      </c>
      <c r="L13" s="14">
        <v>0.18035530122965701</v>
      </c>
      <c r="M13" s="14"/>
      <c r="N13" s="14">
        <v>0.324069875492005</v>
      </c>
      <c r="O13" s="14">
        <v>0.291000479139711</v>
      </c>
      <c r="P13" s="14">
        <v>0.26522907964478898</v>
      </c>
      <c r="Q13" s="14">
        <v>0.24091033184771099</v>
      </c>
      <c r="R13" s="14"/>
      <c r="S13" s="14">
        <v>0.31168242765698501</v>
      </c>
      <c r="T13" s="14">
        <v>0.34392931339087102</v>
      </c>
      <c r="U13" s="14">
        <v>0.31771493569610398</v>
      </c>
      <c r="V13" s="14">
        <v>0.263701147973952</v>
      </c>
      <c r="W13" s="14">
        <v>0.29376367723038599</v>
      </c>
      <c r="X13" s="14">
        <v>0.27455448898833201</v>
      </c>
      <c r="Y13" s="14">
        <v>0.27354272517203698</v>
      </c>
      <c r="Z13" s="14">
        <v>0.22264424286423501</v>
      </c>
      <c r="AA13" s="14">
        <v>0.25477371796822601</v>
      </c>
      <c r="AB13" s="14">
        <v>0.26520279935538399</v>
      </c>
      <c r="AC13" s="14">
        <v>0.33344356159643901</v>
      </c>
      <c r="AD13" s="14">
        <v>0.286696690817552</v>
      </c>
      <c r="AE13" s="14"/>
      <c r="AF13" s="14">
        <v>0.25261016768037398</v>
      </c>
      <c r="AG13" s="14">
        <v>0.263481646934351</v>
      </c>
      <c r="AH13" s="14">
        <v>0.304623858082544</v>
      </c>
      <c r="AI13" s="14">
        <v>0.33701088477024299</v>
      </c>
      <c r="AJ13" s="14">
        <v>0.30403269435740898</v>
      </c>
      <c r="AK13" s="14"/>
      <c r="AL13" s="14">
        <v>9.3885060419166805E-2</v>
      </c>
      <c r="AM13" s="14">
        <v>0.10738814488328299</v>
      </c>
      <c r="AN13" s="14">
        <v>0.30308502037246998</v>
      </c>
      <c r="AO13" s="14">
        <v>0.250373987505702</v>
      </c>
      <c r="AP13" s="14">
        <v>0.24475921103015899</v>
      </c>
      <c r="AQ13" s="14">
        <v>0.30133195380033401</v>
      </c>
      <c r="AR13" s="14">
        <v>0.27253913173551397</v>
      </c>
      <c r="AS13" s="14">
        <v>0.33001566781613301</v>
      </c>
      <c r="AT13" s="14">
        <v>0.29664796865286902</v>
      </c>
      <c r="AU13" s="14">
        <v>0.22092413872830999</v>
      </c>
      <c r="AV13" s="14">
        <v>0.30816644973234197</v>
      </c>
      <c r="AW13" s="14">
        <v>0.31672474418277302</v>
      </c>
      <c r="AX13" s="14">
        <v>0.26965716109197002</v>
      </c>
      <c r="AY13" s="14">
        <v>0.35004702481639799</v>
      </c>
      <c r="AZ13" s="14">
        <v>0.32292480693114101</v>
      </c>
      <c r="BA13" s="14">
        <v>0.32917993114701499</v>
      </c>
      <c r="BB13" s="14"/>
      <c r="BC13" s="14">
        <v>0.290160846114427</v>
      </c>
      <c r="BD13" s="14">
        <v>0</v>
      </c>
      <c r="BE13" s="14"/>
      <c r="BF13" s="14">
        <v>0.34961915882894201</v>
      </c>
      <c r="BG13" s="14">
        <v>0.3025583456282</v>
      </c>
      <c r="BH13" s="14">
        <v>0.263515776015528</v>
      </c>
      <c r="BI13" s="14">
        <v>0.21662333758576599</v>
      </c>
      <c r="BJ13" s="14"/>
      <c r="BK13" s="14">
        <v>0.343622253092281</v>
      </c>
      <c r="BL13" s="14">
        <v>0.296538488153678</v>
      </c>
      <c r="BM13" s="14">
        <v>0.29839085764742301</v>
      </c>
      <c r="BN13" s="14">
        <v>0.205022286018926</v>
      </c>
      <c r="BO13" s="14"/>
      <c r="BP13" s="14">
        <v>0.28605472847900099</v>
      </c>
      <c r="BQ13" s="14">
        <v>0.30563005175445501</v>
      </c>
      <c r="BR13" s="14">
        <v>0.51394484666884599</v>
      </c>
      <c r="BS13" s="14">
        <v>0.35137195643340402</v>
      </c>
      <c r="BT13" s="14">
        <v>0.190466250129355</v>
      </c>
    </row>
    <row r="14" spans="2:72" x14ac:dyDescent="0.35">
      <c r="B14" s="15" t="s">
        <v>238</v>
      </c>
      <c r="C14" s="14">
        <v>0.190200587394243</v>
      </c>
      <c r="D14" s="14">
        <v>0.132838793817948</v>
      </c>
      <c r="E14" s="14">
        <v>0.25225358050422197</v>
      </c>
      <c r="F14" s="14"/>
      <c r="G14" s="14">
        <v>0.10608965644193299</v>
      </c>
      <c r="H14" s="14">
        <v>0.18685785992567899</v>
      </c>
      <c r="I14" s="14">
        <v>0.192187829480545</v>
      </c>
      <c r="J14" s="14">
        <v>0.20949548557804001</v>
      </c>
      <c r="K14" s="14">
        <v>0.18069903965530701</v>
      </c>
      <c r="L14" s="14">
        <v>0.18434119734423501</v>
      </c>
      <c r="M14" s="14"/>
      <c r="N14" s="14">
        <v>0.196302963943675</v>
      </c>
      <c r="O14" s="14">
        <v>0.180880543616321</v>
      </c>
      <c r="P14" s="14">
        <v>0.19882312224378601</v>
      </c>
      <c r="Q14" s="14">
        <v>0.17165871950088299</v>
      </c>
      <c r="R14" s="14"/>
      <c r="S14" s="14">
        <v>0.17130632228114701</v>
      </c>
      <c r="T14" s="14">
        <v>0.18576414286725601</v>
      </c>
      <c r="U14" s="14">
        <v>0.16646868142009399</v>
      </c>
      <c r="V14" s="14">
        <v>0.17408429114273999</v>
      </c>
      <c r="W14" s="14">
        <v>0.16214530982538999</v>
      </c>
      <c r="X14" s="14">
        <v>0.21154303089618801</v>
      </c>
      <c r="Y14" s="14">
        <v>0.19700019800306101</v>
      </c>
      <c r="Z14" s="14">
        <v>0.12810533232075599</v>
      </c>
      <c r="AA14" s="14">
        <v>0.19708560168279901</v>
      </c>
      <c r="AB14" s="14">
        <v>0.274157722062839</v>
      </c>
      <c r="AC14" s="14">
        <v>0.19513401878001799</v>
      </c>
      <c r="AD14" s="14">
        <v>0.222986561851516</v>
      </c>
      <c r="AE14" s="14"/>
      <c r="AF14" s="14">
        <v>0.1704820589495</v>
      </c>
      <c r="AG14" s="14">
        <v>0.18624177606386899</v>
      </c>
      <c r="AH14" s="14">
        <v>0.210070689438488</v>
      </c>
      <c r="AI14" s="14">
        <v>0.17800491854315301</v>
      </c>
      <c r="AJ14" s="14">
        <v>0.23321501170283601</v>
      </c>
      <c r="AK14" s="14"/>
      <c r="AL14" s="14">
        <v>0.304988896661325</v>
      </c>
      <c r="AM14" s="14">
        <v>0.24368423652099699</v>
      </c>
      <c r="AN14" s="14">
        <v>0.123215826403997</v>
      </c>
      <c r="AO14" s="14">
        <v>0.15511346470491</v>
      </c>
      <c r="AP14" s="14">
        <v>0.17603665942855501</v>
      </c>
      <c r="AQ14" s="14">
        <v>0.183613488651583</v>
      </c>
      <c r="AR14" s="14">
        <v>0.19182789143422299</v>
      </c>
      <c r="AS14" s="14">
        <v>0.121098660553166</v>
      </c>
      <c r="AT14" s="14">
        <v>0.19551612896781201</v>
      </c>
      <c r="AU14" s="14">
        <v>0.21104220581241701</v>
      </c>
      <c r="AV14" s="14">
        <v>0.18470722102388101</v>
      </c>
      <c r="AW14" s="14">
        <v>0.204617021146099</v>
      </c>
      <c r="AX14" s="14">
        <v>0.15229744131888701</v>
      </c>
      <c r="AY14" s="14">
        <v>0.25538269458239099</v>
      </c>
      <c r="AZ14" s="14">
        <v>0.18072146331718</v>
      </c>
      <c r="BA14" s="14">
        <v>0.22896997518241199</v>
      </c>
      <c r="BB14" s="14"/>
      <c r="BC14" s="14">
        <v>0.190200587394243</v>
      </c>
      <c r="BD14" s="14">
        <v>0</v>
      </c>
      <c r="BE14" s="14"/>
      <c r="BF14" s="14">
        <v>0.18120809989633599</v>
      </c>
      <c r="BG14" s="14">
        <v>0.20610347537850099</v>
      </c>
      <c r="BH14" s="14">
        <v>0.19742226930823101</v>
      </c>
      <c r="BI14" s="14">
        <v>0.15525252765887901</v>
      </c>
      <c r="BJ14" s="14"/>
      <c r="BK14" s="14">
        <v>0.199612899115996</v>
      </c>
      <c r="BL14" s="14">
        <v>0.19466327421455701</v>
      </c>
      <c r="BM14" s="14">
        <v>0.19243769534467201</v>
      </c>
      <c r="BN14" s="14">
        <v>0.16989134004852399</v>
      </c>
      <c r="BO14" s="14"/>
      <c r="BP14" s="14">
        <v>0.16602613278690601</v>
      </c>
      <c r="BQ14" s="14">
        <v>0.18657329283573701</v>
      </c>
      <c r="BR14" s="14">
        <v>0</v>
      </c>
      <c r="BS14" s="14">
        <v>0.23567772371068499</v>
      </c>
      <c r="BT14" s="14">
        <v>0.15752638374268399</v>
      </c>
    </row>
    <row r="15" spans="2:72" x14ac:dyDescent="0.35">
      <c r="B15" s="15" t="s">
        <v>102</v>
      </c>
      <c r="C15" s="20">
        <v>2.9552324565966199E-2</v>
      </c>
      <c r="D15" s="20">
        <v>2.7554056363171198E-2</v>
      </c>
      <c r="E15" s="20">
        <v>3.1785282105331401E-2</v>
      </c>
      <c r="F15" s="20"/>
      <c r="G15" s="20">
        <v>3.4497960733397497E-2</v>
      </c>
      <c r="H15" s="20">
        <v>1.7682623982504201E-2</v>
      </c>
      <c r="I15" s="20">
        <v>3.1548506240779498E-2</v>
      </c>
      <c r="J15" s="20">
        <v>3.6557546004361098E-2</v>
      </c>
      <c r="K15" s="20">
        <v>4.2913421120348197E-2</v>
      </c>
      <c r="L15" s="20">
        <v>0</v>
      </c>
      <c r="M15" s="20"/>
      <c r="N15" s="20">
        <v>1.28268480045626E-2</v>
      </c>
      <c r="O15" s="20">
        <v>2.3218020281856998E-2</v>
      </c>
      <c r="P15" s="20">
        <v>3.3698844735560701E-2</v>
      </c>
      <c r="Q15" s="20">
        <v>7.4610575353649206E-2</v>
      </c>
      <c r="R15" s="20"/>
      <c r="S15" s="20">
        <v>2.7425421342179599E-2</v>
      </c>
      <c r="T15" s="20">
        <v>1.37084793030515E-2</v>
      </c>
      <c r="U15" s="20">
        <v>3.8570825509117702E-2</v>
      </c>
      <c r="V15" s="20">
        <v>1.8141173325782699E-2</v>
      </c>
      <c r="W15" s="20">
        <v>3.04167941235499E-2</v>
      </c>
      <c r="X15" s="20">
        <v>3.18402041548876E-2</v>
      </c>
      <c r="Y15" s="20">
        <v>5.8620559545948997E-2</v>
      </c>
      <c r="Z15" s="20">
        <v>2.37884962810751E-2</v>
      </c>
      <c r="AA15" s="20">
        <v>3.1326604459022203E-2</v>
      </c>
      <c r="AB15" s="20">
        <v>3.45655485329526E-2</v>
      </c>
      <c r="AC15" s="20">
        <v>2.62566655422691E-2</v>
      </c>
      <c r="AD15" s="20">
        <v>3.0410305162572201E-2</v>
      </c>
      <c r="AE15" s="20"/>
      <c r="AF15" s="20">
        <v>6.29299473366252E-2</v>
      </c>
      <c r="AG15" s="20">
        <v>3.587113844176E-2</v>
      </c>
      <c r="AH15" s="20">
        <v>1.73878843394678E-2</v>
      </c>
      <c r="AI15" s="20">
        <v>5.01524434769135E-3</v>
      </c>
      <c r="AJ15" s="20">
        <v>1.03743389167691E-2</v>
      </c>
      <c r="AK15" s="20"/>
      <c r="AL15" s="20">
        <v>0</v>
      </c>
      <c r="AM15" s="20">
        <v>0.130821662570344</v>
      </c>
      <c r="AN15" s="20">
        <v>4.3896240243714899E-2</v>
      </c>
      <c r="AO15" s="20">
        <v>8.2552493064742299E-2</v>
      </c>
      <c r="AP15" s="20">
        <v>3.06650700353964E-2</v>
      </c>
      <c r="AQ15" s="20">
        <v>2.8560850649748001E-2</v>
      </c>
      <c r="AR15" s="20">
        <v>1.25980642828436E-2</v>
      </c>
      <c r="AS15" s="20">
        <v>7.5745072121570101E-3</v>
      </c>
      <c r="AT15" s="20">
        <v>6.48987022238805E-2</v>
      </c>
      <c r="AU15" s="20">
        <v>6.6722683654247994E-2</v>
      </c>
      <c r="AV15" s="20">
        <v>5.5318745531422403E-3</v>
      </c>
      <c r="AW15" s="20">
        <v>2.3003394284299299E-2</v>
      </c>
      <c r="AX15" s="20">
        <v>4.2827993231918403E-2</v>
      </c>
      <c r="AY15" s="20">
        <v>1.1220637596984599E-2</v>
      </c>
      <c r="AZ15" s="20">
        <v>8.8703418489395804E-3</v>
      </c>
      <c r="BA15" s="20">
        <v>7.3921626901075196E-3</v>
      </c>
      <c r="BB15" s="20"/>
      <c r="BC15" s="20">
        <v>2.9552324565966199E-2</v>
      </c>
      <c r="BD15" s="20">
        <v>0</v>
      </c>
      <c r="BE15" s="20"/>
      <c r="BF15" s="20">
        <v>1.27301010658405E-2</v>
      </c>
      <c r="BG15" s="20">
        <v>3.1841843954474897E-2</v>
      </c>
      <c r="BH15" s="20">
        <v>3.4316088990036499E-2</v>
      </c>
      <c r="BI15" s="20">
        <v>4.34716784693195E-2</v>
      </c>
      <c r="BJ15" s="20"/>
      <c r="BK15" s="20">
        <v>1.02519684219962E-2</v>
      </c>
      <c r="BL15" s="20">
        <v>3.4994595678552697E-2</v>
      </c>
      <c r="BM15" s="20">
        <v>2.0240900317688399E-2</v>
      </c>
      <c r="BN15" s="20">
        <v>6.5103245214496203E-2</v>
      </c>
      <c r="BO15" s="20"/>
      <c r="BP15" s="20">
        <v>1.4182325456953301E-2</v>
      </c>
      <c r="BQ15" s="20">
        <v>4.8000562303826697E-2</v>
      </c>
      <c r="BR15" s="20">
        <v>0</v>
      </c>
      <c r="BS15" s="20">
        <v>1.38923431632698E-2</v>
      </c>
      <c r="BT15" s="20">
        <v>6.3615185699626306E-2</v>
      </c>
    </row>
    <row r="16" spans="2:72" x14ac:dyDescent="0.35">
      <c r="B16" s="16" t="s">
        <v>240</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247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1957</v>
      </c>
      <c r="D7" s="10">
        <v>985</v>
      </c>
      <c r="E7" s="10">
        <v>969</v>
      </c>
      <c r="F7" s="10"/>
      <c r="G7" s="10">
        <v>88</v>
      </c>
      <c r="H7" s="10">
        <v>513</v>
      </c>
      <c r="I7" s="10">
        <v>753</v>
      </c>
      <c r="J7" s="10">
        <v>474</v>
      </c>
      <c r="K7" s="10">
        <v>118</v>
      </c>
      <c r="L7" s="10">
        <v>11</v>
      </c>
      <c r="M7" s="10"/>
      <c r="N7" s="10">
        <v>809</v>
      </c>
      <c r="O7" s="10">
        <v>429</v>
      </c>
      <c r="P7" s="10">
        <v>413</v>
      </c>
      <c r="Q7" s="10">
        <v>303</v>
      </c>
      <c r="R7" s="10"/>
      <c r="S7" s="10">
        <v>350</v>
      </c>
      <c r="T7" s="10">
        <v>209</v>
      </c>
      <c r="U7" s="10">
        <v>130</v>
      </c>
      <c r="V7" s="10">
        <v>162</v>
      </c>
      <c r="W7" s="10">
        <v>138</v>
      </c>
      <c r="X7" s="10">
        <v>222</v>
      </c>
      <c r="Y7" s="10">
        <v>136</v>
      </c>
      <c r="Z7" s="10">
        <v>85</v>
      </c>
      <c r="AA7" s="10">
        <v>232</v>
      </c>
      <c r="AB7" s="10">
        <v>148</v>
      </c>
      <c r="AC7" s="10">
        <v>78</v>
      </c>
      <c r="AD7" s="10">
        <v>67</v>
      </c>
      <c r="AE7" s="10"/>
      <c r="AF7" s="10">
        <v>332</v>
      </c>
      <c r="AG7" s="10">
        <v>340</v>
      </c>
      <c r="AH7" s="10">
        <v>590</v>
      </c>
      <c r="AI7" s="10">
        <v>426</v>
      </c>
      <c r="AJ7" s="10">
        <v>88</v>
      </c>
      <c r="AK7" s="10"/>
      <c r="AL7" s="10">
        <v>10</v>
      </c>
      <c r="AM7" s="10">
        <v>37</v>
      </c>
      <c r="AN7" s="10">
        <v>70</v>
      </c>
      <c r="AO7" s="10">
        <v>72</v>
      </c>
      <c r="AP7" s="10">
        <v>135</v>
      </c>
      <c r="AQ7" s="10">
        <v>132</v>
      </c>
      <c r="AR7" s="10">
        <v>159</v>
      </c>
      <c r="AS7" s="10">
        <v>125</v>
      </c>
      <c r="AT7" s="10">
        <v>124</v>
      </c>
      <c r="AU7" s="10">
        <v>108</v>
      </c>
      <c r="AV7" s="10">
        <v>170</v>
      </c>
      <c r="AW7" s="10">
        <v>168</v>
      </c>
      <c r="AX7" s="10">
        <v>150</v>
      </c>
      <c r="AY7" s="10">
        <v>80</v>
      </c>
      <c r="AZ7" s="10">
        <v>94</v>
      </c>
      <c r="BA7" s="10">
        <v>299</v>
      </c>
      <c r="BB7" s="10"/>
      <c r="BC7" s="10">
        <v>1957</v>
      </c>
      <c r="BD7" s="10">
        <v>0</v>
      </c>
      <c r="BE7" s="10"/>
      <c r="BF7" s="10">
        <v>478</v>
      </c>
      <c r="BG7" s="10">
        <v>613</v>
      </c>
      <c r="BH7" s="10">
        <v>592</v>
      </c>
      <c r="BI7" s="10">
        <v>274</v>
      </c>
      <c r="BJ7" s="10"/>
      <c r="BK7" s="10">
        <v>418</v>
      </c>
      <c r="BL7" s="10">
        <v>404</v>
      </c>
      <c r="BM7" s="10">
        <v>767</v>
      </c>
      <c r="BN7" s="10">
        <v>368</v>
      </c>
      <c r="BO7" s="10"/>
      <c r="BP7" s="10">
        <v>598</v>
      </c>
      <c r="BQ7" s="10">
        <v>275</v>
      </c>
      <c r="BR7" s="10">
        <v>2</v>
      </c>
      <c r="BS7" s="10">
        <v>663</v>
      </c>
      <c r="BT7" s="10">
        <v>419</v>
      </c>
    </row>
    <row r="8" spans="2:72" ht="30" customHeight="1" x14ac:dyDescent="0.35">
      <c r="B8" s="11" t="s">
        <v>20</v>
      </c>
      <c r="C8" s="11">
        <v>1949</v>
      </c>
      <c r="D8" s="11">
        <v>1007</v>
      </c>
      <c r="E8" s="11">
        <v>940</v>
      </c>
      <c r="F8" s="11"/>
      <c r="G8" s="11">
        <v>88</v>
      </c>
      <c r="H8" s="11">
        <v>534</v>
      </c>
      <c r="I8" s="11">
        <v>744</v>
      </c>
      <c r="J8" s="11">
        <v>459</v>
      </c>
      <c r="K8" s="11">
        <v>114</v>
      </c>
      <c r="L8" s="11">
        <v>11</v>
      </c>
      <c r="M8" s="11"/>
      <c r="N8" s="11">
        <v>781</v>
      </c>
      <c r="O8" s="11">
        <v>431</v>
      </c>
      <c r="P8" s="11">
        <v>420</v>
      </c>
      <c r="Q8" s="11">
        <v>314</v>
      </c>
      <c r="R8" s="11"/>
      <c r="S8" s="11">
        <v>359</v>
      </c>
      <c r="T8" s="11">
        <v>216</v>
      </c>
      <c r="U8" s="11">
        <v>128</v>
      </c>
      <c r="V8" s="11">
        <v>165</v>
      </c>
      <c r="W8" s="11">
        <v>142</v>
      </c>
      <c r="X8" s="11">
        <v>220</v>
      </c>
      <c r="Y8" s="11">
        <v>130</v>
      </c>
      <c r="Z8" s="11">
        <v>73</v>
      </c>
      <c r="AA8" s="11">
        <v>225</v>
      </c>
      <c r="AB8" s="11">
        <v>147</v>
      </c>
      <c r="AC8" s="11">
        <v>79</v>
      </c>
      <c r="AD8" s="11">
        <v>65</v>
      </c>
      <c r="AE8" s="11"/>
      <c r="AF8" s="11">
        <v>333</v>
      </c>
      <c r="AG8" s="11">
        <v>341</v>
      </c>
      <c r="AH8" s="11">
        <v>600</v>
      </c>
      <c r="AI8" s="11">
        <v>415</v>
      </c>
      <c r="AJ8" s="11">
        <v>78</v>
      </c>
      <c r="AK8" s="11"/>
      <c r="AL8" s="11">
        <v>10</v>
      </c>
      <c r="AM8" s="11">
        <v>38</v>
      </c>
      <c r="AN8" s="11">
        <v>70</v>
      </c>
      <c r="AO8" s="11">
        <v>73</v>
      </c>
      <c r="AP8" s="11">
        <v>138</v>
      </c>
      <c r="AQ8" s="11">
        <v>133</v>
      </c>
      <c r="AR8" s="11">
        <v>160</v>
      </c>
      <c r="AS8" s="11">
        <v>126</v>
      </c>
      <c r="AT8" s="11">
        <v>127</v>
      </c>
      <c r="AU8" s="11">
        <v>109</v>
      </c>
      <c r="AV8" s="11">
        <v>173</v>
      </c>
      <c r="AW8" s="11">
        <v>171</v>
      </c>
      <c r="AX8" s="11">
        <v>150</v>
      </c>
      <c r="AY8" s="11">
        <v>79</v>
      </c>
      <c r="AZ8" s="11">
        <v>92</v>
      </c>
      <c r="BA8" s="11">
        <v>277</v>
      </c>
      <c r="BB8" s="11"/>
      <c r="BC8" s="11">
        <v>1949</v>
      </c>
      <c r="BD8" s="11">
        <v>0</v>
      </c>
      <c r="BE8" s="11"/>
      <c r="BF8" s="11">
        <v>477</v>
      </c>
      <c r="BG8" s="11">
        <v>609</v>
      </c>
      <c r="BH8" s="11">
        <v>588</v>
      </c>
      <c r="BI8" s="11">
        <v>276</v>
      </c>
      <c r="BJ8" s="11"/>
      <c r="BK8" s="11">
        <v>416</v>
      </c>
      <c r="BL8" s="11">
        <v>401</v>
      </c>
      <c r="BM8" s="11">
        <v>767</v>
      </c>
      <c r="BN8" s="11">
        <v>365</v>
      </c>
      <c r="BO8" s="11"/>
      <c r="BP8" s="11">
        <v>599</v>
      </c>
      <c r="BQ8" s="11">
        <v>275</v>
      </c>
      <c r="BR8" s="11">
        <v>2</v>
      </c>
      <c r="BS8" s="11">
        <v>652</v>
      </c>
      <c r="BT8" s="11">
        <v>422</v>
      </c>
    </row>
    <row r="9" spans="2:72" x14ac:dyDescent="0.35">
      <c r="B9" s="15" t="s">
        <v>233</v>
      </c>
      <c r="C9" s="14">
        <v>2.6399272994675E-2</v>
      </c>
      <c r="D9" s="14">
        <v>3.5061403377645503E-2</v>
      </c>
      <c r="E9" s="14">
        <v>1.72000720050699E-2</v>
      </c>
      <c r="F9" s="14"/>
      <c r="G9" s="14">
        <v>0</v>
      </c>
      <c r="H9" s="14">
        <v>1.42630136532227E-2</v>
      </c>
      <c r="I9" s="14">
        <v>2.1463201767967802E-2</v>
      </c>
      <c r="J9" s="14">
        <v>5.0565056593148902E-2</v>
      </c>
      <c r="K9" s="14">
        <v>4.1098927190289097E-2</v>
      </c>
      <c r="L9" s="14">
        <v>0</v>
      </c>
      <c r="M9" s="14"/>
      <c r="N9" s="14">
        <v>1.6664496876954499E-2</v>
      </c>
      <c r="O9" s="14">
        <v>2.0460083709824401E-2</v>
      </c>
      <c r="P9" s="14">
        <v>3.4773045639517997E-2</v>
      </c>
      <c r="Q9" s="14">
        <v>4.7827925108629599E-2</v>
      </c>
      <c r="R9" s="14"/>
      <c r="S9" s="14">
        <v>9.3539898982378696E-3</v>
      </c>
      <c r="T9" s="14">
        <v>3.2370815966398299E-2</v>
      </c>
      <c r="U9" s="14">
        <v>2.3712006444374299E-2</v>
      </c>
      <c r="V9" s="14">
        <v>4.1101578936905102E-2</v>
      </c>
      <c r="W9" s="14">
        <v>3.0180639536098799E-2</v>
      </c>
      <c r="X9" s="14">
        <v>1.6678132799441501E-2</v>
      </c>
      <c r="Y9" s="14">
        <v>3.1375686262043803E-2</v>
      </c>
      <c r="Z9" s="14">
        <v>5.8072382746964302E-2</v>
      </c>
      <c r="AA9" s="14">
        <v>3.4957087308018303E-2</v>
      </c>
      <c r="AB9" s="14">
        <v>2.8478783099360201E-2</v>
      </c>
      <c r="AC9" s="14">
        <v>2.5604956871467102E-2</v>
      </c>
      <c r="AD9" s="14">
        <v>1.4124025158722299E-2</v>
      </c>
      <c r="AE9" s="14"/>
      <c r="AF9" s="14">
        <v>4.5111895343729898E-2</v>
      </c>
      <c r="AG9" s="14">
        <v>2.89912118025786E-2</v>
      </c>
      <c r="AH9" s="14">
        <v>1.8537862843231799E-2</v>
      </c>
      <c r="AI9" s="14">
        <v>1.35456002591011E-2</v>
      </c>
      <c r="AJ9" s="14">
        <v>0</v>
      </c>
      <c r="AK9" s="14"/>
      <c r="AL9" s="14">
        <v>0.19961154959423699</v>
      </c>
      <c r="AM9" s="14">
        <v>8.5280034319675901E-2</v>
      </c>
      <c r="AN9" s="14">
        <v>4.4085201641315602E-2</v>
      </c>
      <c r="AO9" s="14">
        <v>6.5473853785910002E-2</v>
      </c>
      <c r="AP9" s="14">
        <v>5.1036294233661697E-2</v>
      </c>
      <c r="AQ9" s="14">
        <v>4.2705866211408802E-2</v>
      </c>
      <c r="AR9" s="14">
        <v>2.5399624222109601E-2</v>
      </c>
      <c r="AS9" s="14">
        <v>1.5946389272925399E-2</v>
      </c>
      <c r="AT9" s="14">
        <v>1.51741653959262E-2</v>
      </c>
      <c r="AU9" s="14">
        <v>9.6018075145937395E-3</v>
      </c>
      <c r="AV9" s="14">
        <v>2.3327191977187901E-2</v>
      </c>
      <c r="AW9" s="14">
        <v>1.22509534033778E-2</v>
      </c>
      <c r="AX9" s="14">
        <v>3.2451319713886997E-2</v>
      </c>
      <c r="AY9" s="14">
        <v>1.1220637596984599E-2</v>
      </c>
      <c r="AZ9" s="14">
        <v>0</v>
      </c>
      <c r="BA9" s="14">
        <v>1.35215779198723E-2</v>
      </c>
      <c r="BB9" s="14"/>
      <c r="BC9" s="14">
        <v>2.6399272994675E-2</v>
      </c>
      <c r="BD9" s="14">
        <v>0</v>
      </c>
      <c r="BE9" s="14"/>
      <c r="BF9" s="14">
        <v>1.05684818611096E-2</v>
      </c>
      <c r="BG9" s="14">
        <v>2.7870167776517098E-2</v>
      </c>
      <c r="BH9" s="14">
        <v>2.9177620446496799E-2</v>
      </c>
      <c r="BI9" s="14">
        <v>4.4643275448373099E-2</v>
      </c>
      <c r="BJ9" s="14"/>
      <c r="BK9" s="14">
        <v>1.42394865429347E-2</v>
      </c>
      <c r="BL9" s="14">
        <v>2.2282654459376501E-2</v>
      </c>
      <c r="BM9" s="14">
        <v>2.41429701695576E-2</v>
      </c>
      <c r="BN9" s="14">
        <v>4.9496707273238301E-2</v>
      </c>
      <c r="BO9" s="14"/>
      <c r="BP9" s="14">
        <v>1.7130370933733301E-2</v>
      </c>
      <c r="BQ9" s="14">
        <v>2.4428027188749701E-2</v>
      </c>
      <c r="BR9" s="14">
        <v>0</v>
      </c>
      <c r="BS9" s="14">
        <v>2.2540346614815299E-2</v>
      </c>
      <c r="BT9" s="14">
        <v>4.6887956781558902E-2</v>
      </c>
    </row>
    <row r="10" spans="2:72" x14ac:dyDescent="0.35">
      <c r="B10" s="15" t="s">
        <v>234</v>
      </c>
      <c r="C10" s="14">
        <v>5.0776345350495203E-2</v>
      </c>
      <c r="D10" s="14">
        <v>6.02468817658686E-2</v>
      </c>
      <c r="E10" s="14">
        <v>4.07867318212108E-2</v>
      </c>
      <c r="F10" s="14"/>
      <c r="G10" s="14">
        <v>5.8007120417701098E-2</v>
      </c>
      <c r="H10" s="14">
        <v>4.26792814949956E-2</v>
      </c>
      <c r="I10" s="14">
        <v>5.0728042616484101E-2</v>
      </c>
      <c r="J10" s="14">
        <v>5.3430619215616398E-2</v>
      </c>
      <c r="K10" s="14">
        <v>7.7655380762675794E-2</v>
      </c>
      <c r="L10" s="14">
        <v>0</v>
      </c>
      <c r="M10" s="14"/>
      <c r="N10" s="14">
        <v>4.1225071569744802E-2</v>
      </c>
      <c r="O10" s="14">
        <v>3.6657755693509202E-2</v>
      </c>
      <c r="P10" s="14">
        <v>5.6823080832858398E-2</v>
      </c>
      <c r="Q10" s="14">
        <v>8.6337852304163895E-2</v>
      </c>
      <c r="R10" s="14"/>
      <c r="S10" s="14">
        <v>3.9065085150062399E-2</v>
      </c>
      <c r="T10" s="14">
        <v>7.1701816045873307E-2</v>
      </c>
      <c r="U10" s="14">
        <v>2.1851070280919E-2</v>
      </c>
      <c r="V10" s="14">
        <v>6.8551444478291507E-2</v>
      </c>
      <c r="W10" s="14">
        <v>6.5923054410074997E-2</v>
      </c>
      <c r="X10" s="14">
        <v>4.7195931207831401E-2</v>
      </c>
      <c r="Y10" s="14">
        <v>5.3236160424482301E-2</v>
      </c>
      <c r="Z10" s="14">
        <v>7.2412032649227798E-2</v>
      </c>
      <c r="AA10" s="14">
        <v>7.6115918536343502E-2</v>
      </c>
      <c r="AB10" s="14">
        <v>2.9755001563441401E-2</v>
      </c>
      <c r="AC10" s="14">
        <v>2.4022729755417398E-2</v>
      </c>
      <c r="AD10" s="14">
        <v>0</v>
      </c>
      <c r="AE10" s="14"/>
      <c r="AF10" s="14">
        <v>7.6947171012259202E-2</v>
      </c>
      <c r="AG10" s="14">
        <v>4.6916292903887699E-2</v>
      </c>
      <c r="AH10" s="14">
        <v>3.83550891255015E-2</v>
      </c>
      <c r="AI10" s="14">
        <v>4.2621767290670097E-2</v>
      </c>
      <c r="AJ10" s="14">
        <v>5.6873255403971597E-2</v>
      </c>
      <c r="AK10" s="14"/>
      <c r="AL10" s="14">
        <v>0</v>
      </c>
      <c r="AM10" s="14">
        <v>8.6069195456666595E-2</v>
      </c>
      <c r="AN10" s="14">
        <v>8.7077961977392995E-2</v>
      </c>
      <c r="AO10" s="14">
        <v>8.2539141899979504E-2</v>
      </c>
      <c r="AP10" s="14">
        <v>8.1529504823580998E-2</v>
      </c>
      <c r="AQ10" s="14">
        <v>5.3567068375069998E-2</v>
      </c>
      <c r="AR10" s="14">
        <v>4.0903141729339697E-2</v>
      </c>
      <c r="AS10" s="14">
        <v>6.6857190514836101E-2</v>
      </c>
      <c r="AT10" s="14">
        <v>4.2428177763141901E-2</v>
      </c>
      <c r="AU10" s="14">
        <v>4.8494494391566098E-2</v>
      </c>
      <c r="AV10" s="14">
        <v>4.88260944452759E-2</v>
      </c>
      <c r="AW10" s="14">
        <v>5.5479224525518199E-2</v>
      </c>
      <c r="AX10" s="14">
        <v>5.1211478895298999E-2</v>
      </c>
      <c r="AY10" s="14">
        <v>8.0484909021994705E-2</v>
      </c>
      <c r="AZ10" s="14">
        <v>2.1627749667656501E-2</v>
      </c>
      <c r="BA10" s="14">
        <v>2.0478239318877E-2</v>
      </c>
      <c r="BB10" s="14"/>
      <c r="BC10" s="14">
        <v>5.0776345350495203E-2</v>
      </c>
      <c r="BD10" s="14">
        <v>0</v>
      </c>
      <c r="BE10" s="14"/>
      <c r="BF10" s="14">
        <v>5.5184183659795202E-2</v>
      </c>
      <c r="BG10" s="14">
        <v>4.4741152089447997E-2</v>
      </c>
      <c r="BH10" s="14">
        <v>4.7890949010025399E-2</v>
      </c>
      <c r="BI10" s="14">
        <v>6.2624388301435796E-2</v>
      </c>
      <c r="BJ10" s="14"/>
      <c r="BK10" s="14">
        <v>3.3853427098713598E-2</v>
      </c>
      <c r="BL10" s="14">
        <v>5.8721151822480402E-2</v>
      </c>
      <c r="BM10" s="14">
        <v>5.1801647921107703E-2</v>
      </c>
      <c r="BN10" s="14">
        <v>5.9169740589678901E-2</v>
      </c>
      <c r="BO10" s="14"/>
      <c r="BP10" s="14">
        <v>5.4287114440866903E-2</v>
      </c>
      <c r="BQ10" s="14">
        <v>4.7428757296988998E-2</v>
      </c>
      <c r="BR10" s="14">
        <v>0</v>
      </c>
      <c r="BS10" s="14">
        <v>3.3350420446257197E-2</v>
      </c>
      <c r="BT10" s="14">
        <v>7.5093593430483094E-2</v>
      </c>
    </row>
    <row r="11" spans="2:72" x14ac:dyDescent="0.35">
      <c r="B11" s="15" t="s">
        <v>235</v>
      </c>
      <c r="C11" s="14">
        <v>0.120158479739226</v>
      </c>
      <c r="D11" s="14">
        <v>0.14546927717196001</v>
      </c>
      <c r="E11" s="14">
        <v>9.3412083019836306E-2</v>
      </c>
      <c r="F11" s="14"/>
      <c r="G11" s="14">
        <v>0.12457260546197101</v>
      </c>
      <c r="H11" s="14">
        <v>0.13516326210423399</v>
      </c>
      <c r="I11" s="14">
        <v>0.106591413101319</v>
      </c>
      <c r="J11" s="14">
        <v>0.13292045081676299</v>
      </c>
      <c r="K11" s="14">
        <v>8.5990167881640101E-2</v>
      </c>
      <c r="L11" s="14">
        <v>9.5184432863217094E-2</v>
      </c>
      <c r="M11" s="14"/>
      <c r="N11" s="14">
        <v>9.5659427999784594E-2</v>
      </c>
      <c r="O11" s="14">
        <v>0.15398542681656699</v>
      </c>
      <c r="P11" s="14">
        <v>0.13335099876430201</v>
      </c>
      <c r="Q11" s="14">
        <v>0.11821014262514901</v>
      </c>
      <c r="R11" s="14"/>
      <c r="S11" s="14">
        <v>0.139906191229803</v>
      </c>
      <c r="T11" s="14">
        <v>0.13042876134231299</v>
      </c>
      <c r="U11" s="14">
        <v>0.1119606741261</v>
      </c>
      <c r="V11" s="14">
        <v>0.10586946133694999</v>
      </c>
      <c r="W11" s="14">
        <v>0.118515489643856</v>
      </c>
      <c r="X11" s="14">
        <v>0.13273205153072801</v>
      </c>
      <c r="Y11" s="14">
        <v>0.11877707776289299</v>
      </c>
      <c r="Z11" s="14">
        <v>0.104687023554582</v>
      </c>
      <c r="AA11" s="14">
        <v>0.110786272708078</v>
      </c>
      <c r="AB11" s="14">
        <v>8.2323967071737905E-2</v>
      </c>
      <c r="AC11" s="14">
        <v>0.101763516424137</v>
      </c>
      <c r="AD11" s="14">
        <v>0.15116179717841499</v>
      </c>
      <c r="AE11" s="14"/>
      <c r="AF11" s="14">
        <v>0.11144208482326701</v>
      </c>
      <c r="AG11" s="14">
        <v>0.11959904271996701</v>
      </c>
      <c r="AH11" s="14">
        <v>0.120756486584703</v>
      </c>
      <c r="AI11" s="14">
        <v>0.116273353944552</v>
      </c>
      <c r="AJ11" s="14">
        <v>0.106135884700297</v>
      </c>
      <c r="AK11" s="14"/>
      <c r="AL11" s="14">
        <v>9.56956114933082E-2</v>
      </c>
      <c r="AM11" s="14">
        <v>7.5004071936728506E-2</v>
      </c>
      <c r="AN11" s="14">
        <v>0.104246954088056</v>
      </c>
      <c r="AO11" s="14">
        <v>5.4233284110628499E-2</v>
      </c>
      <c r="AP11" s="14">
        <v>0.107696901050139</v>
      </c>
      <c r="AQ11" s="14">
        <v>0.162825757675824</v>
      </c>
      <c r="AR11" s="14">
        <v>0.142185032020129</v>
      </c>
      <c r="AS11" s="14">
        <v>0.156627547552769</v>
      </c>
      <c r="AT11" s="14">
        <v>0.17130437926631201</v>
      </c>
      <c r="AU11" s="14">
        <v>9.4454072099197706E-2</v>
      </c>
      <c r="AV11" s="14">
        <v>0.108061737869544</v>
      </c>
      <c r="AW11" s="14">
        <v>0.10382229732966999</v>
      </c>
      <c r="AX11" s="14">
        <v>0.13827715164052501</v>
      </c>
      <c r="AY11" s="14">
        <v>0.14446642185986799</v>
      </c>
      <c r="AZ11" s="14">
        <v>0.136336033528971</v>
      </c>
      <c r="BA11" s="14">
        <v>9.7588171626892206E-2</v>
      </c>
      <c r="BB11" s="14"/>
      <c r="BC11" s="14">
        <v>0.120158479739226</v>
      </c>
      <c r="BD11" s="14">
        <v>0</v>
      </c>
      <c r="BE11" s="14"/>
      <c r="BF11" s="14">
        <v>0.12526830115799101</v>
      </c>
      <c r="BG11" s="14">
        <v>0.10963527270830099</v>
      </c>
      <c r="BH11" s="14">
        <v>0.113762755745588</v>
      </c>
      <c r="BI11" s="14">
        <v>0.14818825520251</v>
      </c>
      <c r="BJ11" s="14"/>
      <c r="BK11" s="14">
        <v>0.106096881705683</v>
      </c>
      <c r="BL11" s="14">
        <v>0.11953636657981299</v>
      </c>
      <c r="BM11" s="14">
        <v>0.12612323261953301</v>
      </c>
      <c r="BN11" s="14">
        <v>0.124323686984077</v>
      </c>
      <c r="BO11" s="14"/>
      <c r="BP11" s="14">
        <v>0.143333464033083</v>
      </c>
      <c r="BQ11" s="14">
        <v>0.104676018941049</v>
      </c>
      <c r="BR11" s="14">
        <v>0</v>
      </c>
      <c r="BS11" s="14">
        <v>9.4405718830031099E-2</v>
      </c>
      <c r="BT11" s="14">
        <v>0.13767319846790499</v>
      </c>
    </row>
    <row r="12" spans="2:72" x14ac:dyDescent="0.35">
      <c r="B12" s="15" t="s">
        <v>236</v>
      </c>
      <c r="C12" s="14">
        <v>0.27355210064255298</v>
      </c>
      <c r="D12" s="14">
        <v>0.320581371247806</v>
      </c>
      <c r="E12" s="14">
        <v>0.22298098334015501</v>
      </c>
      <c r="F12" s="14"/>
      <c r="G12" s="14">
        <v>0.259004934287417</v>
      </c>
      <c r="H12" s="14">
        <v>0.32864468446961298</v>
      </c>
      <c r="I12" s="14">
        <v>0.267337891514906</v>
      </c>
      <c r="J12" s="14">
        <v>0.231094953008948</v>
      </c>
      <c r="K12" s="14">
        <v>0.22136342925209801</v>
      </c>
      <c r="L12" s="14">
        <v>0.45074610357186301</v>
      </c>
      <c r="M12" s="14"/>
      <c r="N12" s="14">
        <v>0.31866718187526699</v>
      </c>
      <c r="O12" s="14">
        <v>0.26789566076582899</v>
      </c>
      <c r="P12" s="14">
        <v>0.25394477371672097</v>
      </c>
      <c r="Q12" s="14">
        <v>0.19138918986297701</v>
      </c>
      <c r="R12" s="14"/>
      <c r="S12" s="14">
        <v>0.34021960537627999</v>
      </c>
      <c r="T12" s="14">
        <v>0.23329544943463801</v>
      </c>
      <c r="U12" s="14">
        <v>0.284147394264541</v>
      </c>
      <c r="V12" s="14">
        <v>0.32457558694022898</v>
      </c>
      <c r="W12" s="14">
        <v>0.22682193222974401</v>
      </c>
      <c r="X12" s="14">
        <v>0.306581224578508</v>
      </c>
      <c r="Y12" s="14">
        <v>0.27213647762861398</v>
      </c>
      <c r="Z12" s="14">
        <v>0.23040419244017099</v>
      </c>
      <c r="AA12" s="14">
        <v>0.263566556821276</v>
      </c>
      <c r="AB12" s="14">
        <v>0.19778884345091</v>
      </c>
      <c r="AC12" s="14">
        <v>0.19863800234662299</v>
      </c>
      <c r="AD12" s="14">
        <v>0.22709899278936799</v>
      </c>
      <c r="AE12" s="14"/>
      <c r="AF12" s="14">
        <v>0.23093786239305</v>
      </c>
      <c r="AG12" s="14">
        <v>0.26564538454450098</v>
      </c>
      <c r="AH12" s="14">
        <v>0.279708392856301</v>
      </c>
      <c r="AI12" s="14">
        <v>0.31733995542575899</v>
      </c>
      <c r="AJ12" s="14">
        <v>0.32135709190448303</v>
      </c>
      <c r="AK12" s="14"/>
      <c r="AL12" s="14">
        <v>0.20412869008047199</v>
      </c>
      <c r="AM12" s="14">
        <v>0.13593977110511599</v>
      </c>
      <c r="AN12" s="14">
        <v>0.22364936818511399</v>
      </c>
      <c r="AO12" s="14">
        <v>0.26138628427671601</v>
      </c>
      <c r="AP12" s="14">
        <v>0.201743273793725</v>
      </c>
      <c r="AQ12" s="14">
        <v>0.23005425453313899</v>
      </c>
      <c r="AR12" s="14">
        <v>0.23199190508579301</v>
      </c>
      <c r="AS12" s="14">
        <v>0.282458671915367</v>
      </c>
      <c r="AT12" s="14">
        <v>0.23722999765192501</v>
      </c>
      <c r="AU12" s="14">
        <v>0.26191401480300402</v>
      </c>
      <c r="AV12" s="14">
        <v>0.37516729927876002</v>
      </c>
      <c r="AW12" s="14">
        <v>0.27918854184351499</v>
      </c>
      <c r="AX12" s="14">
        <v>0.31970778141712602</v>
      </c>
      <c r="AY12" s="14">
        <v>0.19952815578711799</v>
      </c>
      <c r="AZ12" s="14">
        <v>0.32986133845082299</v>
      </c>
      <c r="BA12" s="14">
        <v>0.32416346380463901</v>
      </c>
      <c r="BB12" s="14"/>
      <c r="BC12" s="14">
        <v>0.27355210064255298</v>
      </c>
      <c r="BD12" s="14">
        <v>0</v>
      </c>
      <c r="BE12" s="14"/>
      <c r="BF12" s="14">
        <v>0.30642564768960301</v>
      </c>
      <c r="BG12" s="14">
        <v>0.278775457050289</v>
      </c>
      <c r="BH12" s="14">
        <v>0.23879530026155499</v>
      </c>
      <c r="BI12" s="14">
        <v>0.27919839833904903</v>
      </c>
      <c r="BJ12" s="14"/>
      <c r="BK12" s="14">
        <v>0.320153987061498</v>
      </c>
      <c r="BL12" s="14">
        <v>0.27957971602059201</v>
      </c>
      <c r="BM12" s="14">
        <v>0.26233628912732398</v>
      </c>
      <c r="BN12" s="14">
        <v>0.23743849246998999</v>
      </c>
      <c r="BO12" s="14"/>
      <c r="BP12" s="14">
        <v>0.28963136155062802</v>
      </c>
      <c r="BQ12" s="14">
        <v>0.24900432892240301</v>
      </c>
      <c r="BR12" s="14">
        <v>0.48605515333115401</v>
      </c>
      <c r="BS12" s="14">
        <v>0.27872266369936699</v>
      </c>
      <c r="BT12" s="14">
        <v>0.25780094022530298</v>
      </c>
    </row>
    <row r="13" spans="2:72" x14ac:dyDescent="0.35">
      <c r="B13" s="15" t="s">
        <v>237</v>
      </c>
      <c r="C13" s="14">
        <v>0.28411303254391201</v>
      </c>
      <c r="D13" s="14">
        <v>0.26206006318448899</v>
      </c>
      <c r="E13" s="14">
        <v>0.306547676963561</v>
      </c>
      <c r="F13" s="14"/>
      <c r="G13" s="14">
        <v>0.33022696184740602</v>
      </c>
      <c r="H13" s="14">
        <v>0.28697034207143701</v>
      </c>
      <c r="I13" s="14">
        <v>0.29458674081594399</v>
      </c>
      <c r="J13" s="14">
        <v>0.25555117991475601</v>
      </c>
      <c r="K13" s="14">
        <v>0.28309365342012499</v>
      </c>
      <c r="L13" s="14">
        <v>0.26972826622068502</v>
      </c>
      <c r="M13" s="14"/>
      <c r="N13" s="14">
        <v>0.30419251397663399</v>
      </c>
      <c r="O13" s="14">
        <v>0.24893028885792601</v>
      </c>
      <c r="P13" s="14">
        <v>0.28489718455624302</v>
      </c>
      <c r="Q13" s="14">
        <v>0.284239083055979</v>
      </c>
      <c r="R13" s="14"/>
      <c r="S13" s="14">
        <v>0.27751832201314702</v>
      </c>
      <c r="T13" s="14">
        <v>0.27352127009703903</v>
      </c>
      <c r="U13" s="14">
        <v>0.30051825335732801</v>
      </c>
      <c r="V13" s="14">
        <v>0.25452966763888202</v>
      </c>
      <c r="W13" s="14">
        <v>0.32876422113849901</v>
      </c>
      <c r="X13" s="14">
        <v>0.23132951788207901</v>
      </c>
      <c r="Y13" s="14">
        <v>0.27003878991951102</v>
      </c>
      <c r="Z13" s="14">
        <v>0.324455215950126</v>
      </c>
      <c r="AA13" s="14">
        <v>0.28880393756326</v>
      </c>
      <c r="AB13" s="14">
        <v>0.37315598493056101</v>
      </c>
      <c r="AC13" s="14">
        <v>0.28302492673346202</v>
      </c>
      <c r="AD13" s="14">
        <v>0.24651399446920599</v>
      </c>
      <c r="AE13" s="14"/>
      <c r="AF13" s="14">
        <v>0.24532843156286599</v>
      </c>
      <c r="AG13" s="14">
        <v>0.27139244010240798</v>
      </c>
      <c r="AH13" s="14">
        <v>0.29036834949179202</v>
      </c>
      <c r="AI13" s="14">
        <v>0.31545133805778097</v>
      </c>
      <c r="AJ13" s="14">
        <v>0.30126908274556102</v>
      </c>
      <c r="AK13" s="14"/>
      <c r="AL13" s="14">
        <v>0.195989575078058</v>
      </c>
      <c r="AM13" s="14">
        <v>0.24820124686745099</v>
      </c>
      <c r="AN13" s="14">
        <v>0.25658826546004398</v>
      </c>
      <c r="AO13" s="14">
        <v>0.23803055818909999</v>
      </c>
      <c r="AP13" s="14">
        <v>0.25644875403768902</v>
      </c>
      <c r="AQ13" s="14">
        <v>0.27955808522099901</v>
      </c>
      <c r="AR13" s="14">
        <v>0.30391070994859698</v>
      </c>
      <c r="AS13" s="14">
        <v>0.28964397651415402</v>
      </c>
      <c r="AT13" s="14">
        <v>0.27440807539106798</v>
      </c>
      <c r="AU13" s="14">
        <v>0.28332301451794201</v>
      </c>
      <c r="AV13" s="14">
        <v>0.220134865967856</v>
      </c>
      <c r="AW13" s="14">
        <v>0.28539710903827797</v>
      </c>
      <c r="AX13" s="14">
        <v>0.30012214025147299</v>
      </c>
      <c r="AY13" s="14">
        <v>0.35549718653311002</v>
      </c>
      <c r="AZ13" s="14">
        <v>0.316994920453815</v>
      </c>
      <c r="BA13" s="14">
        <v>0.32045609437237899</v>
      </c>
      <c r="BB13" s="14"/>
      <c r="BC13" s="14">
        <v>0.28411303254391201</v>
      </c>
      <c r="BD13" s="14">
        <v>0</v>
      </c>
      <c r="BE13" s="14"/>
      <c r="BF13" s="14">
        <v>0.29593665081506998</v>
      </c>
      <c r="BG13" s="14">
        <v>0.29428950439845603</v>
      </c>
      <c r="BH13" s="14">
        <v>0.29292032885799801</v>
      </c>
      <c r="BI13" s="14">
        <v>0.222379802297031</v>
      </c>
      <c r="BJ13" s="14"/>
      <c r="BK13" s="14">
        <v>0.30559403963695603</v>
      </c>
      <c r="BL13" s="14">
        <v>0.28363579384964299</v>
      </c>
      <c r="BM13" s="14">
        <v>0.28580242974244702</v>
      </c>
      <c r="BN13" s="14">
        <v>0.25663604783941202</v>
      </c>
      <c r="BO13" s="14"/>
      <c r="BP13" s="14">
        <v>0.27264294651288601</v>
      </c>
      <c r="BQ13" s="14">
        <v>0.29780702213878302</v>
      </c>
      <c r="BR13" s="14">
        <v>0.51394484666884599</v>
      </c>
      <c r="BS13" s="14">
        <v>0.30583717234064001</v>
      </c>
      <c r="BT13" s="14">
        <v>0.25689278881120498</v>
      </c>
    </row>
    <row r="14" spans="2:72" x14ac:dyDescent="0.35">
      <c r="B14" s="15" t="s">
        <v>238</v>
      </c>
      <c r="C14" s="14">
        <v>0.223095223302643</v>
      </c>
      <c r="D14" s="14">
        <v>0.15511725389108699</v>
      </c>
      <c r="E14" s="14">
        <v>0.29662544147617098</v>
      </c>
      <c r="F14" s="14"/>
      <c r="G14" s="14">
        <v>0.204331866277284</v>
      </c>
      <c r="H14" s="14">
        <v>0.184322885903626</v>
      </c>
      <c r="I14" s="14">
        <v>0.23846992651666199</v>
      </c>
      <c r="J14" s="14">
        <v>0.24617362721753999</v>
      </c>
      <c r="K14" s="14">
        <v>0.23802696227154299</v>
      </c>
      <c r="L14" s="14">
        <v>9.5094425853952197E-2</v>
      </c>
      <c r="M14" s="14"/>
      <c r="N14" s="14">
        <v>0.21298796708877399</v>
      </c>
      <c r="O14" s="14">
        <v>0.24945077407330599</v>
      </c>
      <c r="P14" s="14">
        <v>0.21709147560082001</v>
      </c>
      <c r="Q14" s="14">
        <v>0.21899822963234999</v>
      </c>
      <c r="R14" s="14"/>
      <c r="S14" s="14">
        <v>0.17904896323755201</v>
      </c>
      <c r="T14" s="14">
        <v>0.25868188711373802</v>
      </c>
      <c r="U14" s="14">
        <v>0.21898947921380399</v>
      </c>
      <c r="V14" s="14">
        <v>0.179874747644444</v>
      </c>
      <c r="W14" s="14">
        <v>0.215044586793397</v>
      </c>
      <c r="X14" s="14">
        <v>0.233250930784723</v>
      </c>
      <c r="Y14" s="14">
        <v>0.210334785612905</v>
      </c>
      <c r="Z14" s="14">
        <v>0.20996915265892899</v>
      </c>
      <c r="AA14" s="14">
        <v>0.217101181490786</v>
      </c>
      <c r="AB14" s="14">
        <v>0.25267772678060502</v>
      </c>
      <c r="AC14" s="14">
        <v>0.32840280996325899</v>
      </c>
      <c r="AD14" s="14">
        <v>0.31521506898601998</v>
      </c>
      <c r="AE14" s="14"/>
      <c r="AF14" s="14">
        <v>0.244015839596784</v>
      </c>
      <c r="AG14" s="14">
        <v>0.246888465828457</v>
      </c>
      <c r="AH14" s="14">
        <v>0.23177198002178701</v>
      </c>
      <c r="AI14" s="14">
        <v>0.189501715597274</v>
      </c>
      <c r="AJ14" s="14">
        <v>0.20399034632891799</v>
      </c>
      <c r="AK14" s="14"/>
      <c r="AL14" s="14">
        <v>0.30457457375392499</v>
      </c>
      <c r="AM14" s="14">
        <v>0.234657596458623</v>
      </c>
      <c r="AN14" s="14">
        <v>0.239850866493582</v>
      </c>
      <c r="AO14" s="14">
        <v>0.24501870419149599</v>
      </c>
      <c r="AP14" s="14">
        <v>0.26362578524696301</v>
      </c>
      <c r="AQ14" s="14">
        <v>0.231288967983558</v>
      </c>
      <c r="AR14" s="14">
        <v>0.24252389601371399</v>
      </c>
      <c r="AS14" s="14">
        <v>0.18040016219012001</v>
      </c>
      <c r="AT14" s="14">
        <v>0.22061000158004701</v>
      </c>
      <c r="AU14" s="14">
        <v>0.265117159593869</v>
      </c>
      <c r="AV14" s="14">
        <v>0.20686782613715901</v>
      </c>
      <c r="AW14" s="14">
        <v>0.246527853507922</v>
      </c>
      <c r="AX14" s="14">
        <v>0.15036148416765799</v>
      </c>
      <c r="AY14" s="14">
        <v>0.20880268920092501</v>
      </c>
      <c r="AZ14" s="14">
        <v>0.18630961604979501</v>
      </c>
      <c r="BA14" s="14">
        <v>0.21201173046616301</v>
      </c>
      <c r="BB14" s="14"/>
      <c r="BC14" s="14">
        <v>0.223095223302643</v>
      </c>
      <c r="BD14" s="14">
        <v>0</v>
      </c>
      <c r="BE14" s="14"/>
      <c r="BF14" s="14">
        <v>0.196182847212445</v>
      </c>
      <c r="BG14" s="14">
        <v>0.217833281136801</v>
      </c>
      <c r="BH14" s="14">
        <v>0.25321363336200903</v>
      </c>
      <c r="BI14" s="14">
        <v>0.21710100910098401</v>
      </c>
      <c r="BJ14" s="14"/>
      <c r="BK14" s="14">
        <v>0.207491846607745</v>
      </c>
      <c r="BL14" s="14">
        <v>0.20918308277095701</v>
      </c>
      <c r="BM14" s="14">
        <v>0.23641899313949699</v>
      </c>
      <c r="BN14" s="14">
        <v>0.22814688269856601</v>
      </c>
      <c r="BO14" s="14"/>
      <c r="BP14" s="14">
        <v>0.21438294937557101</v>
      </c>
      <c r="BQ14" s="14">
        <v>0.236415678908177</v>
      </c>
      <c r="BR14" s="14">
        <v>0</v>
      </c>
      <c r="BS14" s="14">
        <v>0.25103772064857199</v>
      </c>
      <c r="BT14" s="14">
        <v>0.184682944682934</v>
      </c>
    </row>
    <row r="15" spans="2:72" x14ac:dyDescent="0.35">
      <c r="B15" s="15" t="s">
        <v>102</v>
      </c>
      <c r="C15" s="20">
        <v>2.19055454264954E-2</v>
      </c>
      <c r="D15" s="20">
        <v>2.1463749361144001E-2</v>
      </c>
      <c r="E15" s="20">
        <v>2.2447011373996201E-2</v>
      </c>
      <c r="F15" s="20"/>
      <c r="G15" s="20">
        <v>2.3856511708220299E-2</v>
      </c>
      <c r="H15" s="20">
        <v>7.9565303028714708E-3</v>
      </c>
      <c r="I15" s="20">
        <v>2.08227836667173E-2</v>
      </c>
      <c r="J15" s="20">
        <v>3.0264113233228099E-2</v>
      </c>
      <c r="K15" s="20">
        <v>5.2771479221629003E-2</v>
      </c>
      <c r="L15" s="20">
        <v>8.92467714902829E-2</v>
      </c>
      <c r="M15" s="20"/>
      <c r="N15" s="20">
        <v>1.0603340612840399E-2</v>
      </c>
      <c r="O15" s="20">
        <v>2.2620010083038301E-2</v>
      </c>
      <c r="P15" s="20">
        <v>1.9119440889538299E-2</v>
      </c>
      <c r="Q15" s="20">
        <v>5.2997577410751402E-2</v>
      </c>
      <c r="R15" s="20"/>
      <c r="S15" s="20">
        <v>1.48878430949185E-2</v>
      </c>
      <c r="T15" s="20">
        <v>0</v>
      </c>
      <c r="U15" s="20">
        <v>3.8821122312933901E-2</v>
      </c>
      <c r="V15" s="20">
        <v>2.5497513024299801E-2</v>
      </c>
      <c r="W15" s="20">
        <v>1.47500762483304E-2</v>
      </c>
      <c r="X15" s="20">
        <v>3.2232211216688803E-2</v>
      </c>
      <c r="Y15" s="20">
        <v>4.4101022389551298E-2</v>
      </c>
      <c r="Z15" s="20">
        <v>0</v>
      </c>
      <c r="AA15" s="20">
        <v>8.6690455722382605E-3</v>
      </c>
      <c r="AB15" s="20">
        <v>3.58196931033848E-2</v>
      </c>
      <c r="AC15" s="20">
        <v>3.8543057905635003E-2</v>
      </c>
      <c r="AD15" s="20">
        <v>4.5886121418269303E-2</v>
      </c>
      <c r="AE15" s="20"/>
      <c r="AF15" s="20">
        <v>4.6216715268043301E-2</v>
      </c>
      <c r="AG15" s="20">
        <v>2.0567162098200299E-2</v>
      </c>
      <c r="AH15" s="20">
        <v>2.0501839076683601E-2</v>
      </c>
      <c r="AI15" s="20">
        <v>5.2662694248624296E-3</v>
      </c>
      <c r="AJ15" s="20">
        <v>1.03743389167691E-2</v>
      </c>
      <c r="AK15" s="20"/>
      <c r="AL15" s="20">
        <v>0</v>
      </c>
      <c r="AM15" s="20">
        <v>0.13484808385573999</v>
      </c>
      <c r="AN15" s="20">
        <v>4.4501382154494999E-2</v>
      </c>
      <c r="AO15" s="20">
        <v>5.3318173546169897E-2</v>
      </c>
      <c r="AP15" s="20">
        <v>3.79194868142404E-2</v>
      </c>
      <c r="AQ15" s="20">
        <v>0</v>
      </c>
      <c r="AR15" s="20">
        <v>1.3085690980317701E-2</v>
      </c>
      <c r="AS15" s="20">
        <v>8.0660620398293106E-3</v>
      </c>
      <c r="AT15" s="20">
        <v>3.8845202951580698E-2</v>
      </c>
      <c r="AU15" s="20">
        <v>3.7095437079827702E-2</v>
      </c>
      <c r="AV15" s="20">
        <v>1.76149843242169E-2</v>
      </c>
      <c r="AW15" s="20">
        <v>1.73340203517185E-2</v>
      </c>
      <c r="AX15" s="20">
        <v>7.8686439140321605E-3</v>
      </c>
      <c r="AY15" s="20">
        <v>0</v>
      </c>
      <c r="AZ15" s="20">
        <v>8.8703418489395804E-3</v>
      </c>
      <c r="BA15" s="20">
        <v>1.17807224911772E-2</v>
      </c>
      <c r="BB15" s="20"/>
      <c r="BC15" s="20">
        <v>2.19055454264954E-2</v>
      </c>
      <c r="BD15" s="20">
        <v>0</v>
      </c>
      <c r="BE15" s="20"/>
      <c r="BF15" s="20">
        <v>1.0433887603986501E-2</v>
      </c>
      <c r="BG15" s="20">
        <v>2.6855164840187701E-2</v>
      </c>
      <c r="BH15" s="20">
        <v>2.42394123163279E-2</v>
      </c>
      <c r="BI15" s="20">
        <v>2.5864871310617099E-2</v>
      </c>
      <c r="BJ15" s="20"/>
      <c r="BK15" s="20">
        <v>1.2570331346469499E-2</v>
      </c>
      <c r="BL15" s="20">
        <v>2.70612344971379E-2</v>
      </c>
      <c r="BM15" s="20">
        <v>1.3374437280533899E-2</v>
      </c>
      <c r="BN15" s="20">
        <v>4.4788442145037501E-2</v>
      </c>
      <c r="BO15" s="20"/>
      <c r="BP15" s="20">
        <v>8.5917931532333205E-3</v>
      </c>
      <c r="BQ15" s="20">
        <v>4.0240166603849499E-2</v>
      </c>
      <c r="BR15" s="20">
        <v>0</v>
      </c>
      <c r="BS15" s="20">
        <v>1.4105957420317901E-2</v>
      </c>
      <c r="BT15" s="20">
        <v>4.09685776006114E-2</v>
      </c>
    </row>
    <row r="16" spans="2:72" x14ac:dyDescent="0.35">
      <c r="B16" s="16" t="s">
        <v>240</v>
      </c>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I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9" width="20.6328125" customWidth="1"/>
  </cols>
  <sheetData>
    <row r="2" spans="2:9" ht="40" customHeight="1" x14ac:dyDescent="0.35">
      <c r="D2" s="27" t="s">
        <v>254</v>
      </c>
      <c r="E2" s="24"/>
      <c r="F2" s="24"/>
      <c r="G2" s="24"/>
      <c r="H2" s="24"/>
      <c r="I2" s="24"/>
    </row>
    <row r="6" spans="2:9" ht="50" customHeight="1" x14ac:dyDescent="0.35">
      <c r="B6" s="17" t="s">
        <v>15</v>
      </c>
      <c r="C6" s="17" t="s">
        <v>248</v>
      </c>
      <c r="D6" s="17" t="s">
        <v>249</v>
      </c>
      <c r="E6" s="17" t="s">
        <v>250</v>
      </c>
      <c r="F6" s="17" t="s">
        <v>251</v>
      </c>
      <c r="G6" s="17" t="s">
        <v>252</v>
      </c>
      <c r="H6" s="17" t="s">
        <v>253</v>
      </c>
    </row>
    <row r="7" spans="2:9" x14ac:dyDescent="0.35">
      <c r="B7" s="15" t="s">
        <v>197</v>
      </c>
      <c r="C7" s="14">
        <v>6.7208784670652194E-2</v>
      </c>
      <c r="D7" s="14">
        <v>7.7430560647534702E-2</v>
      </c>
      <c r="E7" s="14">
        <v>0.116196900227589</v>
      </c>
      <c r="F7" s="14">
        <v>0.150980921000437</v>
      </c>
      <c r="G7" s="14">
        <v>9.1254214077713294E-2</v>
      </c>
      <c r="H7" s="14">
        <v>0.12046395104134799</v>
      </c>
    </row>
    <row r="8" spans="2:9" x14ac:dyDescent="0.35">
      <c r="B8" s="15" t="s">
        <v>198</v>
      </c>
      <c r="C8" s="14">
        <v>0.105886100932726</v>
      </c>
      <c r="D8" s="14">
        <v>0.14587384440309301</v>
      </c>
      <c r="E8" s="14">
        <v>0.204093398596641</v>
      </c>
      <c r="F8" s="14">
        <v>6.5459411255813699E-2</v>
      </c>
      <c r="G8" s="14">
        <v>0.12357863294763401</v>
      </c>
      <c r="H8" s="14">
        <v>6.8214191989814696E-2</v>
      </c>
    </row>
    <row r="9" spans="2:9" x14ac:dyDescent="0.35">
      <c r="B9" s="15" t="s">
        <v>199</v>
      </c>
      <c r="C9" s="14">
        <v>4.5025544352694402E-2</v>
      </c>
      <c r="D9" s="14">
        <v>7.1696250261035405E-2</v>
      </c>
      <c r="E9" s="14">
        <v>4.6879553994499501E-2</v>
      </c>
      <c r="F9" s="14">
        <v>3.7831037403885603E-2</v>
      </c>
      <c r="G9" s="14">
        <v>3.8321840405344303E-2</v>
      </c>
      <c r="H9" s="14">
        <v>4.2068940352990698E-2</v>
      </c>
    </row>
    <row r="10" spans="2:9" x14ac:dyDescent="0.35">
      <c r="B10" s="15" t="s">
        <v>200</v>
      </c>
      <c r="C10" s="14">
        <v>7.3411243707923596E-2</v>
      </c>
      <c r="D10" s="14">
        <v>0.110181837402998</v>
      </c>
      <c r="E10" s="14">
        <v>0.14031070855011801</v>
      </c>
      <c r="F10" s="14">
        <v>6.9475048156418001E-2</v>
      </c>
      <c r="G10" s="14">
        <v>0.113896858166932</v>
      </c>
      <c r="H10" s="14">
        <v>5.8233312984729599E-2</v>
      </c>
    </row>
    <row r="11" spans="2:9" x14ac:dyDescent="0.35">
      <c r="B11" s="15" t="s">
        <v>201</v>
      </c>
      <c r="C11" s="14">
        <v>0.28536901006210103</v>
      </c>
      <c r="D11" s="14">
        <v>0.27192002047925201</v>
      </c>
      <c r="E11" s="14">
        <v>0.210216990749229</v>
      </c>
      <c r="F11" s="14">
        <v>0.292797741878144</v>
      </c>
      <c r="G11" s="14">
        <v>0.24423622663619399</v>
      </c>
      <c r="H11" s="14">
        <v>0.267252259328498</v>
      </c>
    </row>
    <row r="12" spans="2:9" x14ac:dyDescent="0.35">
      <c r="B12" s="15" t="s">
        <v>202</v>
      </c>
      <c r="C12" s="14">
        <v>0.19639931264773999</v>
      </c>
      <c r="D12" s="14">
        <v>0.15555110612381101</v>
      </c>
      <c r="E12" s="14">
        <v>0.152219268245464</v>
      </c>
      <c r="F12" s="14">
        <v>0.20638092800228999</v>
      </c>
      <c r="G12" s="14">
        <v>0.15585889229990399</v>
      </c>
      <c r="H12" s="14">
        <v>0.22427382082217101</v>
      </c>
    </row>
    <row r="13" spans="2:9" x14ac:dyDescent="0.35">
      <c r="B13" s="15" t="s">
        <v>203</v>
      </c>
      <c r="C13" s="14">
        <v>2.5725704330818899E-2</v>
      </c>
      <c r="D13" s="14">
        <v>2.3807103054972301E-2</v>
      </c>
      <c r="E13" s="14">
        <v>1.76099344377437E-2</v>
      </c>
      <c r="F13" s="14">
        <v>1.56001662172899E-2</v>
      </c>
      <c r="G13" s="14">
        <v>1.6900423261174701E-2</v>
      </c>
      <c r="H13" s="14">
        <v>1.6867892522034099E-2</v>
      </c>
    </row>
    <row r="14" spans="2:9" x14ac:dyDescent="0.35">
      <c r="B14" s="15" t="s">
        <v>204</v>
      </c>
      <c r="C14" s="14">
        <v>0.16238649300944999</v>
      </c>
      <c r="D14" s="14">
        <v>0.117008480364822</v>
      </c>
      <c r="E14" s="14">
        <v>8.4697780261432307E-2</v>
      </c>
      <c r="F14" s="14">
        <v>0.137150317435772</v>
      </c>
      <c r="G14" s="14">
        <v>0.15809447595929099</v>
      </c>
      <c r="H14" s="14">
        <v>0.152214995038427</v>
      </c>
    </row>
    <row r="15" spans="2:9" x14ac:dyDescent="0.35">
      <c r="B15" s="15" t="s">
        <v>205</v>
      </c>
      <c r="C15" s="14">
        <v>3.8587806285893499E-2</v>
      </c>
      <c r="D15" s="14">
        <v>2.6530797262481601E-2</v>
      </c>
      <c r="E15" s="14">
        <v>2.77754649372839E-2</v>
      </c>
      <c r="F15" s="14">
        <v>2.4324428649950498E-2</v>
      </c>
      <c r="G15" s="14">
        <v>5.7858436245812203E-2</v>
      </c>
      <c r="H15" s="14">
        <v>5.0410635919986402E-2</v>
      </c>
    </row>
    <row r="16" spans="2:9" x14ac:dyDescent="0.35">
      <c r="B16" s="16"/>
      <c r="C16" s="16"/>
      <c r="D16" s="16"/>
      <c r="E16" s="16"/>
      <c r="F16" s="16"/>
      <c r="G16" s="16"/>
      <c r="H16" s="16"/>
    </row>
    <row r="17" spans="2:2" x14ac:dyDescent="0.35">
      <c r="B17" t="s">
        <v>104</v>
      </c>
    </row>
    <row r="18" spans="2:2" x14ac:dyDescent="0.35">
      <c r="B18" t="s">
        <v>105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255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6.7208784670652194E-2</v>
      </c>
      <c r="D9" s="14">
        <v>8.1474174948839198E-2</v>
      </c>
      <c r="E9" s="14">
        <v>5.3589860753875902E-2</v>
      </c>
      <c r="F9" s="14"/>
      <c r="G9" s="14">
        <v>0.100521031561566</v>
      </c>
      <c r="H9" s="14">
        <v>0.12102425076500101</v>
      </c>
      <c r="I9" s="14">
        <v>9.5789813624415798E-2</v>
      </c>
      <c r="J9" s="14">
        <v>4.3327357083467702E-2</v>
      </c>
      <c r="K9" s="14">
        <v>3.6843292682072801E-2</v>
      </c>
      <c r="L9" s="14">
        <v>1.7827939916915801E-2</v>
      </c>
      <c r="M9" s="14"/>
      <c r="N9" s="14">
        <v>9.4591755165834304E-2</v>
      </c>
      <c r="O9" s="14">
        <v>5.7973836827286698E-2</v>
      </c>
      <c r="P9" s="14">
        <v>6.59106243824992E-2</v>
      </c>
      <c r="Q9" s="14">
        <v>4.9409172453234201E-2</v>
      </c>
      <c r="R9" s="14"/>
      <c r="S9" s="14">
        <v>0.12808159453603299</v>
      </c>
      <c r="T9" s="14">
        <v>5.2971119614429803E-2</v>
      </c>
      <c r="U9" s="14">
        <v>3.4274443168512601E-2</v>
      </c>
      <c r="V9" s="14">
        <v>7.1746475353299505E-2</v>
      </c>
      <c r="W9" s="14">
        <v>6.0821184912003397E-2</v>
      </c>
      <c r="X9" s="14">
        <v>6.0942815012712197E-2</v>
      </c>
      <c r="Y9" s="14">
        <v>4.7733511123126897E-2</v>
      </c>
      <c r="Z9" s="14">
        <v>6.3289145027940294E-2</v>
      </c>
      <c r="AA9" s="14">
        <v>7.2245427481460997E-2</v>
      </c>
      <c r="AB9" s="14">
        <v>5.7686417857837603E-2</v>
      </c>
      <c r="AC9" s="14">
        <v>3.6361490345667803E-2</v>
      </c>
      <c r="AD9" s="14">
        <v>7.1501325253442605E-2</v>
      </c>
      <c r="AE9" s="14"/>
      <c r="AF9" s="14">
        <v>4.2119641931563499E-2</v>
      </c>
      <c r="AG9" s="14">
        <v>4.3071265084134502E-2</v>
      </c>
      <c r="AH9" s="14">
        <v>9.23830961693234E-2</v>
      </c>
      <c r="AI9" s="14">
        <v>0.1233070453503</v>
      </c>
      <c r="AJ9" s="14">
        <v>0.15679188641667599</v>
      </c>
      <c r="AK9" s="14"/>
      <c r="AL9" s="14">
        <v>6.5860666365877896E-2</v>
      </c>
      <c r="AM9" s="14">
        <v>4.0447601796072097E-2</v>
      </c>
      <c r="AN9" s="14">
        <v>2.9669008099318099E-2</v>
      </c>
      <c r="AO9" s="14">
        <v>5.8449122608615199E-2</v>
      </c>
      <c r="AP9" s="14">
        <v>5.1428791538218097E-2</v>
      </c>
      <c r="AQ9" s="14">
        <v>5.9182422845619802E-2</v>
      </c>
      <c r="AR9" s="14">
        <v>6.4618216710963003E-2</v>
      </c>
      <c r="AS9" s="14">
        <v>6.08445834537324E-2</v>
      </c>
      <c r="AT9" s="14">
        <v>7.1748791655821306E-2</v>
      </c>
      <c r="AU9" s="14">
        <v>5.3891585367511298E-2</v>
      </c>
      <c r="AV9" s="14">
        <v>6.4577325982962994E-2</v>
      </c>
      <c r="AW9" s="14">
        <v>8.0573667469062304E-2</v>
      </c>
      <c r="AX9" s="14">
        <v>7.7775117775226998E-2</v>
      </c>
      <c r="AY9" s="14">
        <v>5.5732920696449202E-2</v>
      </c>
      <c r="AZ9" s="14">
        <v>0.13422830475575101</v>
      </c>
      <c r="BA9" s="14">
        <v>0.16965900298893999</v>
      </c>
      <c r="BB9" s="14"/>
      <c r="BC9" s="14">
        <v>0.118764987070091</v>
      </c>
      <c r="BD9" s="14">
        <v>4.4614831868038302E-2</v>
      </c>
      <c r="BE9" s="14"/>
      <c r="BF9" s="14">
        <v>6.2507788214140603E-2</v>
      </c>
      <c r="BG9" s="14">
        <v>6.2562231579630506E-2</v>
      </c>
      <c r="BH9" s="14">
        <v>7.4903852707996002E-2</v>
      </c>
      <c r="BI9" s="14">
        <v>7.4019003745282197E-2</v>
      </c>
      <c r="BJ9" s="14"/>
      <c r="BK9" s="14">
        <v>7.2977557793193107E-2</v>
      </c>
      <c r="BL9" s="14">
        <v>7.9081731618775505E-2</v>
      </c>
      <c r="BM9" s="14">
        <v>7.2992672028790395E-2</v>
      </c>
      <c r="BN9" s="14">
        <v>4.1362026127880099E-2</v>
      </c>
      <c r="BO9" s="14"/>
      <c r="BP9" s="14">
        <v>0.111014665941225</v>
      </c>
      <c r="BQ9" s="14">
        <v>3.5085968568491402E-2</v>
      </c>
      <c r="BR9" s="14">
        <v>1.36064380545308E-2</v>
      </c>
      <c r="BS9" s="14">
        <v>9.8405839563183106E-2</v>
      </c>
      <c r="BT9" s="14">
        <v>4.0283500721171997E-2</v>
      </c>
    </row>
    <row r="10" spans="2:72" x14ac:dyDescent="0.35">
      <c r="B10" s="15" t="s">
        <v>198</v>
      </c>
      <c r="C10" s="14">
        <v>0.105886100932726</v>
      </c>
      <c r="D10" s="14">
        <v>8.4820838390536599E-2</v>
      </c>
      <c r="E10" s="14">
        <v>0.12591468636157899</v>
      </c>
      <c r="F10" s="14"/>
      <c r="G10" s="14">
        <v>0.104570749514862</v>
      </c>
      <c r="H10" s="14">
        <v>0.104339309841657</v>
      </c>
      <c r="I10" s="14">
        <v>0.116986183190796</v>
      </c>
      <c r="J10" s="14">
        <v>0.13495690021828399</v>
      </c>
      <c r="K10" s="14">
        <v>9.9953019063180104E-2</v>
      </c>
      <c r="L10" s="14">
        <v>7.9361185672901999E-2</v>
      </c>
      <c r="M10" s="14"/>
      <c r="N10" s="14">
        <v>9.00284446714852E-2</v>
      </c>
      <c r="O10" s="14">
        <v>0.101440221952803</v>
      </c>
      <c r="P10" s="14">
        <v>9.8954948078683505E-2</v>
      </c>
      <c r="Q10" s="14">
        <v>0.13445197977587001</v>
      </c>
      <c r="R10" s="14"/>
      <c r="S10" s="14">
        <v>7.5807461048570099E-2</v>
      </c>
      <c r="T10" s="14">
        <v>0.10839432636947401</v>
      </c>
      <c r="U10" s="14">
        <v>0.126631188392337</v>
      </c>
      <c r="V10" s="14">
        <v>0.11796823331727201</v>
      </c>
      <c r="W10" s="14">
        <v>0.12754169763543299</v>
      </c>
      <c r="X10" s="14">
        <v>0.113417231298512</v>
      </c>
      <c r="Y10" s="14">
        <v>0.106415335130391</v>
      </c>
      <c r="Z10" s="14">
        <v>0.128578016936679</v>
      </c>
      <c r="AA10" s="14">
        <v>0.101320552789952</v>
      </c>
      <c r="AB10" s="14">
        <v>9.1522527266189799E-2</v>
      </c>
      <c r="AC10" s="14">
        <v>8.0486014754430901E-2</v>
      </c>
      <c r="AD10" s="14">
        <v>0.141271324726677</v>
      </c>
      <c r="AE10" s="14"/>
      <c r="AF10" s="14">
        <v>0.121471572029764</v>
      </c>
      <c r="AG10" s="14">
        <v>0.115417714379365</v>
      </c>
      <c r="AH10" s="14">
        <v>9.8681587873790597E-2</v>
      </c>
      <c r="AI10" s="14">
        <v>8.9990125664790102E-2</v>
      </c>
      <c r="AJ10" s="14">
        <v>8.3848641002725904E-2</v>
      </c>
      <c r="AK10" s="14"/>
      <c r="AL10" s="14">
        <v>0.183602576978869</v>
      </c>
      <c r="AM10" s="14">
        <v>0.142294837975805</v>
      </c>
      <c r="AN10" s="14">
        <v>0.13638832416025701</v>
      </c>
      <c r="AO10" s="14">
        <v>0.121216913116553</v>
      </c>
      <c r="AP10" s="14">
        <v>0.10779653430495301</v>
      </c>
      <c r="AQ10" s="14">
        <v>0.11472480603320501</v>
      </c>
      <c r="AR10" s="14">
        <v>0.11722766020549</v>
      </c>
      <c r="AS10" s="14">
        <v>9.61085040208111E-2</v>
      </c>
      <c r="AT10" s="14">
        <v>0.113544406652567</v>
      </c>
      <c r="AU10" s="14">
        <v>7.8701259365649701E-2</v>
      </c>
      <c r="AV10" s="14">
        <v>0.10479603560713099</v>
      </c>
      <c r="AW10" s="14">
        <v>0.10058819328819001</v>
      </c>
      <c r="AX10" s="14">
        <v>6.8059464490885804E-2</v>
      </c>
      <c r="AY10" s="14">
        <v>8.0465221595479197E-2</v>
      </c>
      <c r="AZ10" s="14">
        <v>7.2281422218947997E-2</v>
      </c>
      <c r="BA10" s="14">
        <v>7.42175452173192E-2</v>
      </c>
      <c r="BB10" s="14"/>
      <c r="BC10" s="14">
        <v>0.10505075279451399</v>
      </c>
      <c r="BD10" s="14">
        <v>0.106252183295859</v>
      </c>
      <c r="BE10" s="14"/>
      <c r="BF10" s="14">
        <v>6.9232820609518797E-2</v>
      </c>
      <c r="BG10" s="14">
        <v>9.2115159043731201E-2</v>
      </c>
      <c r="BH10" s="14">
        <v>0.132204791680158</v>
      </c>
      <c r="BI10" s="14">
        <v>0.16797601678586199</v>
      </c>
      <c r="BJ10" s="14"/>
      <c r="BK10" s="14">
        <v>4.8359088039536098E-2</v>
      </c>
      <c r="BL10" s="14">
        <v>7.9075544098707304E-2</v>
      </c>
      <c r="BM10" s="14">
        <v>0.113486070858002</v>
      </c>
      <c r="BN10" s="14">
        <v>0.178386922482627</v>
      </c>
      <c r="BO10" s="14"/>
      <c r="BP10" s="14">
        <v>0.13205518596713101</v>
      </c>
      <c r="BQ10" s="14">
        <v>7.7044087100754305E-2</v>
      </c>
      <c r="BR10" s="14">
        <v>4.67858345431197E-2</v>
      </c>
      <c r="BS10" s="14">
        <v>3.9605740080790902E-2</v>
      </c>
      <c r="BT10" s="14">
        <v>0.18577338186388301</v>
      </c>
    </row>
    <row r="11" spans="2:72" x14ac:dyDescent="0.35">
      <c r="B11" s="15" t="s">
        <v>199</v>
      </c>
      <c r="C11" s="14">
        <v>4.5025544352694402E-2</v>
      </c>
      <c r="D11" s="14">
        <v>5.1259824788937799E-2</v>
      </c>
      <c r="E11" s="14">
        <v>3.9143332324953498E-2</v>
      </c>
      <c r="F11" s="14"/>
      <c r="G11" s="14">
        <v>6.2577738420774104E-2</v>
      </c>
      <c r="H11" s="14">
        <v>5.2455315961366003E-2</v>
      </c>
      <c r="I11" s="14">
        <v>5.5123701599760197E-2</v>
      </c>
      <c r="J11" s="14">
        <v>4.3072550293230198E-2</v>
      </c>
      <c r="K11" s="14">
        <v>3.4827124969459097E-2</v>
      </c>
      <c r="L11" s="14">
        <v>2.7553103679168901E-2</v>
      </c>
      <c r="M11" s="14"/>
      <c r="N11" s="14">
        <v>4.55559987221568E-2</v>
      </c>
      <c r="O11" s="14">
        <v>4.2402553283620803E-2</v>
      </c>
      <c r="P11" s="14">
        <v>4.88968181530538E-2</v>
      </c>
      <c r="Q11" s="14">
        <v>4.3944293623214697E-2</v>
      </c>
      <c r="R11" s="14"/>
      <c r="S11" s="14">
        <v>4.5308326784668403E-2</v>
      </c>
      <c r="T11" s="14">
        <v>5.0046533044927802E-2</v>
      </c>
      <c r="U11" s="14">
        <v>4.2958685695467999E-2</v>
      </c>
      <c r="V11" s="14">
        <v>5.0048033823711098E-2</v>
      </c>
      <c r="W11" s="14">
        <v>5.8999158885892897E-2</v>
      </c>
      <c r="X11" s="14">
        <v>4.5003497645095397E-2</v>
      </c>
      <c r="Y11" s="14">
        <v>2.6394777866763901E-2</v>
      </c>
      <c r="Z11" s="14">
        <v>3.7883756512368902E-2</v>
      </c>
      <c r="AA11" s="14">
        <v>4.7595579977311397E-2</v>
      </c>
      <c r="AB11" s="14">
        <v>3.5675949705497902E-2</v>
      </c>
      <c r="AC11" s="14">
        <v>5.2630142214160201E-2</v>
      </c>
      <c r="AD11" s="14">
        <v>4.5069318969531903E-2</v>
      </c>
      <c r="AE11" s="14"/>
      <c r="AF11" s="14">
        <v>4.4247385939324299E-2</v>
      </c>
      <c r="AG11" s="14">
        <v>4.5152528161138697E-2</v>
      </c>
      <c r="AH11" s="14">
        <v>4.8853679941743597E-2</v>
      </c>
      <c r="AI11" s="14">
        <v>5.1119182784385001E-2</v>
      </c>
      <c r="AJ11" s="14">
        <v>5.3861796838105498E-2</v>
      </c>
      <c r="AK11" s="14"/>
      <c r="AL11" s="14">
        <v>2.25663834108219E-2</v>
      </c>
      <c r="AM11" s="14">
        <v>5.26624597182044E-2</v>
      </c>
      <c r="AN11" s="14">
        <v>5.0493148201346198E-2</v>
      </c>
      <c r="AO11" s="14">
        <v>2.8669881076659999E-2</v>
      </c>
      <c r="AP11" s="14">
        <v>4.3442866647098698E-2</v>
      </c>
      <c r="AQ11" s="14">
        <v>4.3719832245896199E-2</v>
      </c>
      <c r="AR11" s="14">
        <v>5.3191499565462201E-2</v>
      </c>
      <c r="AS11" s="14">
        <v>5.2387669500657097E-2</v>
      </c>
      <c r="AT11" s="14">
        <v>4.9707178446831903E-2</v>
      </c>
      <c r="AU11" s="14">
        <v>6.1921226238180999E-2</v>
      </c>
      <c r="AV11" s="14">
        <v>3.4253495522011401E-2</v>
      </c>
      <c r="AW11" s="14">
        <v>4.6959941334149997E-2</v>
      </c>
      <c r="AX11" s="14">
        <v>4.2465607842287298E-2</v>
      </c>
      <c r="AY11" s="14">
        <v>4.7093291332345598E-2</v>
      </c>
      <c r="AZ11" s="14">
        <v>4.77632228670904E-2</v>
      </c>
      <c r="BA11" s="14">
        <v>4.3002893277075099E-2</v>
      </c>
      <c r="BB11" s="14"/>
      <c r="BC11" s="14">
        <v>5.0891321335123502E-2</v>
      </c>
      <c r="BD11" s="14">
        <v>4.24549304959006E-2</v>
      </c>
      <c r="BE11" s="14"/>
      <c r="BF11" s="14">
        <v>4.3688778192761499E-2</v>
      </c>
      <c r="BG11" s="14">
        <v>4.2031817474451498E-2</v>
      </c>
      <c r="BH11" s="14">
        <v>5.1843399408350997E-2</v>
      </c>
      <c r="BI11" s="14">
        <v>4.21064123606558E-2</v>
      </c>
      <c r="BJ11" s="14"/>
      <c r="BK11" s="14">
        <v>3.82116978708208E-2</v>
      </c>
      <c r="BL11" s="14">
        <v>5.5815775152175E-2</v>
      </c>
      <c r="BM11" s="14">
        <v>4.4381805234508499E-2</v>
      </c>
      <c r="BN11" s="14">
        <v>4.4141921452036798E-2</v>
      </c>
      <c r="BO11" s="14"/>
      <c r="BP11" s="14">
        <v>5.0329979703510899E-2</v>
      </c>
      <c r="BQ11" s="14">
        <v>3.5693760389528498E-2</v>
      </c>
      <c r="BR11" s="14">
        <v>2.1036591866682001E-2</v>
      </c>
      <c r="BS11" s="14">
        <v>3.65728925572028E-2</v>
      </c>
      <c r="BT11" s="14">
        <v>6.3323356686187202E-2</v>
      </c>
    </row>
    <row r="12" spans="2:72" x14ac:dyDescent="0.35">
      <c r="B12" s="15" t="s">
        <v>200</v>
      </c>
      <c r="C12" s="14">
        <v>7.3411243707923596E-2</v>
      </c>
      <c r="D12" s="14">
        <v>5.86774689509773E-2</v>
      </c>
      <c r="E12" s="14">
        <v>8.7361105969994093E-2</v>
      </c>
      <c r="F12" s="14"/>
      <c r="G12" s="14">
        <v>0.11352380170766301</v>
      </c>
      <c r="H12" s="14">
        <v>0.116687939856107</v>
      </c>
      <c r="I12" s="14">
        <v>9.0208125162238001E-2</v>
      </c>
      <c r="J12" s="14">
        <v>5.7070747152400202E-2</v>
      </c>
      <c r="K12" s="14">
        <v>4.6774661885431897E-2</v>
      </c>
      <c r="L12" s="14">
        <v>2.9076940235077901E-2</v>
      </c>
      <c r="M12" s="14"/>
      <c r="N12" s="14">
        <v>6.7194980016218597E-2</v>
      </c>
      <c r="O12" s="14">
        <v>6.3345274064609103E-2</v>
      </c>
      <c r="P12" s="14">
        <v>7.9522831838826594E-2</v>
      </c>
      <c r="Q12" s="14">
        <v>8.5857625646147906E-2</v>
      </c>
      <c r="R12" s="14"/>
      <c r="S12" s="14">
        <v>8.5919450962453195E-2</v>
      </c>
      <c r="T12" s="14">
        <v>5.9659079247318801E-2</v>
      </c>
      <c r="U12" s="14">
        <v>6.6998899700904793E-2</v>
      </c>
      <c r="V12" s="14">
        <v>6.9915641613766594E-2</v>
      </c>
      <c r="W12" s="14">
        <v>6.2267173732696503E-2</v>
      </c>
      <c r="X12" s="14">
        <v>9.5460366694280901E-2</v>
      </c>
      <c r="Y12" s="14">
        <v>8.1759170723115906E-2</v>
      </c>
      <c r="Z12" s="14">
        <v>8.0194702454343E-2</v>
      </c>
      <c r="AA12" s="14">
        <v>6.8199560502685802E-2</v>
      </c>
      <c r="AB12" s="14">
        <v>5.7807562208934397E-2</v>
      </c>
      <c r="AC12" s="14">
        <v>8.5457200566151206E-2</v>
      </c>
      <c r="AD12" s="14">
        <v>7.6599570172863604E-2</v>
      </c>
      <c r="AE12" s="14"/>
      <c r="AF12" s="14">
        <v>7.4450715574960594E-2</v>
      </c>
      <c r="AG12" s="14">
        <v>8.1317548658601704E-2</v>
      </c>
      <c r="AH12" s="14">
        <v>6.58041526602125E-2</v>
      </c>
      <c r="AI12" s="14">
        <v>8.6431778599609196E-2</v>
      </c>
      <c r="AJ12" s="14">
        <v>7.6548918102733801E-2</v>
      </c>
      <c r="AK12" s="14"/>
      <c r="AL12" s="14">
        <v>8.5076199058182506E-2</v>
      </c>
      <c r="AM12" s="14">
        <v>0.124515980664162</v>
      </c>
      <c r="AN12" s="14">
        <v>0.10596664693434001</v>
      </c>
      <c r="AO12" s="14">
        <v>8.2914874056593701E-2</v>
      </c>
      <c r="AP12" s="14">
        <v>6.1624988206271797E-2</v>
      </c>
      <c r="AQ12" s="14">
        <v>5.4723844309789001E-2</v>
      </c>
      <c r="AR12" s="14">
        <v>8.5048377543516698E-2</v>
      </c>
      <c r="AS12" s="14">
        <v>5.7249589848869797E-2</v>
      </c>
      <c r="AT12" s="14">
        <v>6.3809006749984798E-2</v>
      </c>
      <c r="AU12" s="14">
        <v>6.0466722182718403E-2</v>
      </c>
      <c r="AV12" s="14">
        <v>7.5957882455287895E-2</v>
      </c>
      <c r="AW12" s="14">
        <v>6.0018951402781601E-2</v>
      </c>
      <c r="AX12" s="14">
        <v>9.2595367122041097E-2</v>
      </c>
      <c r="AY12" s="14">
        <v>4.37660058881289E-2</v>
      </c>
      <c r="AZ12" s="14">
        <v>6.2884591335827494E-2</v>
      </c>
      <c r="BA12" s="14">
        <v>7.3628204583499696E-2</v>
      </c>
      <c r="BB12" s="14"/>
      <c r="BC12" s="14">
        <v>9.3975892910667103E-2</v>
      </c>
      <c r="BD12" s="14">
        <v>6.43990067341981E-2</v>
      </c>
      <c r="BE12" s="14"/>
      <c r="BF12" s="14">
        <v>3.5264352306875399E-2</v>
      </c>
      <c r="BG12" s="14">
        <v>6.4775457226670094E-2</v>
      </c>
      <c r="BH12" s="14">
        <v>9.7429467878491896E-2</v>
      </c>
      <c r="BI12" s="14">
        <v>0.13011188007504801</v>
      </c>
      <c r="BJ12" s="14"/>
      <c r="BK12" s="14">
        <v>3.8143250021808003E-2</v>
      </c>
      <c r="BL12" s="14">
        <v>5.63107492486834E-2</v>
      </c>
      <c r="BM12" s="14">
        <v>7.8647168840806997E-2</v>
      </c>
      <c r="BN12" s="14">
        <v>0.117487549969503</v>
      </c>
      <c r="BO12" s="14"/>
      <c r="BP12" s="14">
        <v>0.107356293716155</v>
      </c>
      <c r="BQ12" s="14">
        <v>2.9294026522259601E-2</v>
      </c>
      <c r="BR12" s="14">
        <v>1.11974448733697E-2</v>
      </c>
      <c r="BS12" s="14">
        <v>3.10926689274999E-2</v>
      </c>
      <c r="BT12" s="14">
        <v>0.13465969838014599</v>
      </c>
    </row>
    <row r="13" spans="2:72" x14ac:dyDescent="0.35">
      <c r="B13" s="15" t="s">
        <v>201</v>
      </c>
      <c r="C13" s="14">
        <v>0.28536901006210103</v>
      </c>
      <c r="D13" s="14">
        <v>0.30024527416201102</v>
      </c>
      <c r="E13" s="14">
        <v>0.27163089600941598</v>
      </c>
      <c r="F13" s="14"/>
      <c r="G13" s="14">
        <v>0.266387504966692</v>
      </c>
      <c r="H13" s="14">
        <v>0.23777900772444699</v>
      </c>
      <c r="I13" s="14">
        <v>0.23717221702840499</v>
      </c>
      <c r="J13" s="14">
        <v>0.277468236630731</v>
      </c>
      <c r="K13" s="14">
        <v>0.323359663173308</v>
      </c>
      <c r="L13" s="14">
        <v>0.356849407959347</v>
      </c>
      <c r="M13" s="14"/>
      <c r="N13" s="14">
        <v>0.30384343149575299</v>
      </c>
      <c r="O13" s="14">
        <v>0.29184554089987103</v>
      </c>
      <c r="P13" s="14">
        <v>0.28360891975718</v>
      </c>
      <c r="Q13" s="14">
        <v>0.260194955580899</v>
      </c>
      <c r="R13" s="14"/>
      <c r="S13" s="14">
        <v>0.27020006502194199</v>
      </c>
      <c r="T13" s="14">
        <v>0.30242330929571698</v>
      </c>
      <c r="U13" s="14">
        <v>0.25818824281867597</v>
      </c>
      <c r="V13" s="14">
        <v>0.312044218396277</v>
      </c>
      <c r="W13" s="14">
        <v>0.278438977881796</v>
      </c>
      <c r="X13" s="14">
        <v>0.29369334883582898</v>
      </c>
      <c r="Y13" s="14">
        <v>0.28007469308815902</v>
      </c>
      <c r="Z13" s="14">
        <v>0.266260714940591</v>
      </c>
      <c r="AA13" s="14">
        <v>0.28651792113285102</v>
      </c>
      <c r="AB13" s="14">
        <v>0.30070820734188097</v>
      </c>
      <c r="AC13" s="14">
        <v>0.29068330398342601</v>
      </c>
      <c r="AD13" s="14">
        <v>0.246319239358047</v>
      </c>
      <c r="AE13" s="14"/>
      <c r="AF13" s="14">
        <v>0.27744799753812999</v>
      </c>
      <c r="AG13" s="14">
        <v>0.29405892745157902</v>
      </c>
      <c r="AH13" s="14">
        <v>0.29224524847838002</v>
      </c>
      <c r="AI13" s="14">
        <v>0.25247347536773401</v>
      </c>
      <c r="AJ13" s="14">
        <v>0.22265174028704399</v>
      </c>
      <c r="AK13" s="14"/>
      <c r="AL13" s="14">
        <v>0.26198150058338898</v>
      </c>
      <c r="AM13" s="14">
        <v>0.20120247483152701</v>
      </c>
      <c r="AN13" s="14">
        <v>0.25510278243135098</v>
      </c>
      <c r="AO13" s="14">
        <v>0.26491487666583502</v>
      </c>
      <c r="AP13" s="14">
        <v>0.28368920368876299</v>
      </c>
      <c r="AQ13" s="14">
        <v>0.31007994501253999</v>
      </c>
      <c r="AR13" s="14">
        <v>0.28437371939145001</v>
      </c>
      <c r="AS13" s="14">
        <v>0.28836654028000502</v>
      </c>
      <c r="AT13" s="14">
        <v>0.30381908597705398</v>
      </c>
      <c r="AU13" s="14">
        <v>0.29256678106365602</v>
      </c>
      <c r="AV13" s="14">
        <v>0.30490157247565902</v>
      </c>
      <c r="AW13" s="14">
        <v>0.30304394281351699</v>
      </c>
      <c r="AX13" s="14">
        <v>0.32950254887678898</v>
      </c>
      <c r="AY13" s="14">
        <v>0.34497177150473801</v>
      </c>
      <c r="AZ13" s="14">
        <v>0.252489629517682</v>
      </c>
      <c r="BA13" s="14">
        <v>0.26866825286947799</v>
      </c>
      <c r="BB13" s="14"/>
      <c r="BC13" s="14">
        <v>0.262687133675998</v>
      </c>
      <c r="BD13" s="14">
        <v>0.29530909914337</v>
      </c>
      <c r="BE13" s="14"/>
      <c r="BF13" s="14">
        <v>0.35522109636289201</v>
      </c>
      <c r="BG13" s="14">
        <v>0.30541507849011001</v>
      </c>
      <c r="BH13" s="14">
        <v>0.245580263700788</v>
      </c>
      <c r="BI13" s="14">
        <v>0.162441745140326</v>
      </c>
      <c r="BJ13" s="14"/>
      <c r="BK13" s="14">
        <v>0.35760418153642598</v>
      </c>
      <c r="BL13" s="14">
        <v>0.31647460165424701</v>
      </c>
      <c r="BM13" s="14">
        <v>0.27396983471980002</v>
      </c>
      <c r="BN13" s="14">
        <v>0.199560692449338</v>
      </c>
      <c r="BO13" s="14"/>
      <c r="BP13" s="14">
        <v>0.243526645980819</v>
      </c>
      <c r="BQ13" s="14">
        <v>0.34285809964153302</v>
      </c>
      <c r="BR13" s="14">
        <v>0.40860882644135199</v>
      </c>
      <c r="BS13" s="14">
        <v>0.35539336192322002</v>
      </c>
      <c r="BT13" s="14">
        <v>0.17325877956525601</v>
      </c>
    </row>
    <row r="14" spans="2:72" x14ac:dyDescent="0.35">
      <c r="B14" s="15" t="s">
        <v>202</v>
      </c>
      <c r="C14" s="14">
        <v>0.19639931264773999</v>
      </c>
      <c r="D14" s="14">
        <v>0.221931090690489</v>
      </c>
      <c r="E14" s="14">
        <v>0.17210363604493101</v>
      </c>
      <c r="F14" s="14"/>
      <c r="G14" s="14">
        <v>0.181304272995986</v>
      </c>
      <c r="H14" s="14">
        <v>0.19133498280591299</v>
      </c>
      <c r="I14" s="14">
        <v>0.17029340088318901</v>
      </c>
      <c r="J14" s="14">
        <v>0.171849506541116</v>
      </c>
      <c r="K14" s="14">
        <v>0.19174691330708299</v>
      </c>
      <c r="L14" s="14">
        <v>0.25482377900565101</v>
      </c>
      <c r="M14" s="14"/>
      <c r="N14" s="14">
        <v>0.20535047999769299</v>
      </c>
      <c r="O14" s="14">
        <v>0.17219332997449299</v>
      </c>
      <c r="P14" s="14">
        <v>0.21318373942529001</v>
      </c>
      <c r="Q14" s="14">
        <v>0.19465763893303101</v>
      </c>
      <c r="R14" s="14"/>
      <c r="S14" s="14">
        <v>0.20141919391313601</v>
      </c>
      <c r="T14" s="14">
        <v>0.189013098532821</v>
      </c>
      <c r="U14" s="14">
        <v>0.206468558683334</v>
      </c>
      <c r="V14" s="14">
        <v>0.15998118985020601</v>
      </c>
      <c r="W14" s="14">
        <v>0.19233616944188001</v>
      </c>
      <c r="X14" s="14">
        <v>0.18459793252255199</v>
      </c>
      <c r="Y14" s="14">
        <v>0.19606355084528199</v>
      </c>
      <c r="Z14" s="14">
        <v>0.22889425020330401</v>
      </c>
      <c r="AA14" s="14">
        <v>0.19797690570544199</v>
      </c>
      <c r="AB14" s="14">
        <v>0.21450386231121199</v>
      </c>
      <c r="AC14" s="14">
        <v>0.20473658983611001</v>
      </c>
      <c r="AD14" s="14">
        <v>0.21587913774633399</v>
      </c>
      <c r="AE14" s="14"/>
      <c r="AF14" s="14">
        <v>0.20009402956448499</v>
      </c>
      <c r="AG14" s="14">
        <v>0.18430943369091399</v>
      </c>
      <c r="AH14" s="14">
        <v>0.17619684572156799</v>
      </c>
      <c r="AI14" s="14">
        <v>0.21233606860169901</v>
      </c>
      <c r="AJ14" s="14">
        <v>0.21045222321775101</v>
      </c>
      <c r="AK14" s="14"/>
      <c r="AL14" s="14">
        <v>9.6574105822538794E-2</v>
      </c>
      <c r="AM14" s="14">
        <v>0.172580825854284</v>
      </c>
      <c r="AN14" s="14">
        <v>0.181492285611598</v>
      </c>
      <c r="AO14" s="14">
        <v>0.20050617152511599</v>
      </c>
      <c r="AP14" s="14">
        <v>0.186339027302072</v>
      </c>
      <c r="AQ14" s="14">
        <v>0.198811295959617</v>
      </c>
      <c r="AR14" s="14">
        <v>0.21213224065862599</v>
      </c>
      <c r="AS14" s="14">
        <v>0.18930202674737301</v>
      </c>
      <c r="AT14" s="14">
        <v>0.171973798333064</v>
      </c>
      <c r="AU14" s="14">
        <v>0.21273923450665999</v>
      </c>
      <c r="AV14" s="14">
        <v>0.22259180887053401</v>
      </c>
      <c r="AW14" s="14">
        <v>0.18025017587191799</v>
      </c>
      <c r="AX14" s="14">
        <v>0.21389072273920701</v>
      </c>
      <c r="AY14" s="14">
        <v>0.19504692004972199</v>
      </c>
      <c r="AZ14" s="14">
        <v>0.28562665388233899</v>
      </c>
      <c r="BA14" s="14">
        <v>0.21625015439182799</v>
      </c>
      <c r="BB14" s="14"/>
      <c r="BC14" s="14">
        <v>0.203087236304929</v>
      </c>
      <c r="BD14" s="14">
        <v>0.193468401827597</v>
      </c>
      <c r="BE14" s="14"/>
      <c r="BF14" s="14">
        <v>0.23090392366548801</v>
      </c>
      <c r="BG14" s="14">
        <v>0.193692506914732</v>
      </c>
      <c r="BH14" s="14">
        <v>0.18040604375487901</v>
      </c>
      <c r="BI14" s="14">
        <v>0.160714720673719</v>
      </c>
      <c r="BJ14" s="14"/>
      <c r="BK14" s="14">
        <v>0.23536466532478401</v>
      </c>
      <c r="BL14" s="14">
        <v>0.21059318390448301</v>
      </c>
      <c r="BM14" s="14">
        <v>0.19711031609660701</v>
      </c>
      <c r="BN14" s="14">
        <v>0.14112959376900899</v>
      </c>
      <c r="BO14" s="14"/>
      <c r="BP14" s="14">
        <v>0.194442172909951</v>
      </c>
      <c r="BQ14" s="14">
        <v>0.17197813383316701</v>
      </c>
      <c r="BR14" s="14">
        <v>0.270015269792381</v>
      </c>
      <c r="BS14" s="14">
        <v>0.27063679600933699</v>
      </c>
      <c r="BT14" s="14">
        <v>0.11511150907051999</v>
      </c>
    </row>
    <row r="15" spans="2:72" x14ac:dyDescent="0.35">
      <c r="B15" s="15" t="s">
        <v>203</v>
      </c>
      <c r="C15" s="14">
        <v>2.5725704330818899E-2</v>
      </c>
      <c r="D15" s="14">
        <v>2.78054690650761E-2</v>
      </c>
      <c r="E15" s="14">
        <v>2.3574127199813399E-2</v>
      </c>
      <c r="F15" s="14"/>
      <c r="G15" s="14">
        <v>3.6714978660646401E-2</v>
      </c>
      <c r="H15" s="14">
        <v>3.3446792713311801E-2</v>
      </c>
      <c r="I15" s="14">
        <v>2.9988992812096899E-2</v>
      </c>
      <c r="J15" s="14">
        <v>2.75447071353698E-2</v>
      </c>
      <c r="K15" s="14">
        <v>2.00105623924339E-2</v>
      </c>
      <c r="L15" s="14">
        <v>1.1049104568725701E-2</v>
      </c>
      <c r="M15" s="14"/>
      <c r="N15" s="14">
        <v>2.28081735912254E-2</v>
      </c>
      <c r="O15" s="14">
        <v>2.8761717017417698E-2</v>
      </c>
      <c r="P15" s="14">
        <v>2.89619845514042E-2</v>
      </c>
      <c r="Q15" s="14">
        <v>2.32711971066779E-2</v>
      </c>
      <c r="R15" s="14"/>
      <c r="S15" s="14">
        <v>3.3229116525507203E-2</v>
      </c>
      <c r="T15" s="14">
        <v>2.3230114464929098E-2</v>
      </c>
      <c r="U15" s="14">
        <v>2.3424753332764399E-2</v>
      </c>
      <c r="V15" s="14">
        <v>1.7631984865145198E-2</v>
      </c>
      <c r="W15" s="14">
        <v>2.7947644892129999E-2</v>
      </c>
      <c r="X15" s="14">
        <v>1.9794032438895701E-2</v>
      </c>
      <c r="Y15" s="14">
        <v>2.7654062204565701E-2</v>
      </c>
      <c r="Z15" s="14">
        <v>3.5812278465540699E-2</v>
      </c>
      <c r="AA15" s="14">
        <v>2.6601845145344399E-2</v>
      </c>
      <c r="AB15" s="14">
        <v>1.9205293853264999E-2</v>
      </c>
      <c r="AC15" s="14">
        <v>3.5564627486663301E-2</v>
      </c>
      <c r="AD15" s="14">
        <v>2.5924269984933201E-2</v>
      </c>
      <c r="AE15" s="14"/>
      <c r="AF15" s="14">
        <v>2.3455251709222399E-2</v>
      </c>
      <c r="AG15" s="14">
        <v>2.05771722896563E-2</v>
      </c>
      <c r="AH15" s="14">
        <v>2.62919396806978E-2</v>
      </c>
      <c r="AI15" s="14">
        <v>3.61044604678942E-2</v>
      </c>
      <c r="AJ15" s="14">
        <v>5.1009236821883103E-2</v>
      </c>
      <c r="AK15" s="14"/>
      <c r="AL15" s="14">
        <v>4.9001692241798997E-2</v>
      </c>
      <c r="AM15" s="14">
        <v>2.3170937866595302E-2</v>
      </c>
      <c r="AN15" s="14">
        <v>2.2658913953747299E-2</v>
      </c>
      <c r="AO15" s="14">
        <v>2.4007123642926301E-2</v>
      </c>
      <c r="AP15" s="14">
        <v>3.1953171845549098E-2</v>
      </c>
      <c r="AQ15" s="14">
        <v>3.0224974804660201E-2</v>
      </c>
      <c r="AR15" s="14">
        <v>2.6016391618298398E-2</v>
      </c>
      <c r="AS15" s="14">
        <v>2.51216461421786E-2</v>
      </c>
      <c r="AT15" s="14">
        <v>1.7798180420862099E-2</v>
      </c>
      <c r="AU15" s="14">
        <v>3.04601433735102E-2</v>
      </c>
      <c r="AV15" s="14">
        <v>1.5616781902816901E-2</v>
      </c>
      <c r="AW15" s="14">
        <v>2.09207050079377E-2</v>
      </c>
      <c r="AX15" s="14">
        <v>3.1143434755451001E-2</v>
      </c>
      <c r="AY15" s="14">
        <v>5.2162128371204299E-2</v>
      </c>
      <c r="AZ15" s="14">
        <v>1.1771387154829401E-2</v>
      </c>
      <c r="BA15" s="14">
        <v>3.7131621223489897E-2</v>
      </c>
      <c r="BB15" s="14"/>
      <c r="BC15" s="14">
        <v>2.9735025129124501E-2</v>
      </c>
      <c r="BD15" s="14">
        <v>2.3968662487713E-2</v>
      </c>
      <c r="BE15" s="14"/>
      <c r="BF15" s="14">
        <v>1.5494008996751E-2</v>
      </c>
      <c r="BG15" s="14">
        <v>2.5159397818986001E-2</v>
      </c>
      <c r="BH15" s="14">
        <v>2.9910097921409098E-2</v>
      </c>
      <c r="BI15" s="14">
        <v>4.0911093044988703E-2</v>
      </c>
      <c r="BJ15" s="14"/>
      <c r="BK15" s="14">
        <v>1.6337824299008999E-2</v>
      </c>
      <c r="BL15" s="14">
        <v>2.3061815584630802E-2</v>
      </c>
      <c r="BM15" s="14">
        <v>3.1332203633243599E-2</v>
      </c>
      <c r="BN15" s="14">
        <v>2.8957409637973702E-2</v>
      </c>
      <c r="BO15" s="14"/>
      <c r="BP15" s="14">
        <v>3.09059608065851E-2</v>
      </c>
      <c r="BQ15" s="14">
        <v>2.3418896012154699E-2</v>
      </c>
      <c r="BR15" s="14">
        <v>8.5879667537975008E-3</v>
      </c>
      <c r="BS15" s="14">
        <v>1.81543139436743E-2</v>
      </c>
      <c r="BT15" s="14">
        <v>3.6347023576870301E-2</v>
      </c>
    </row>
    <row r="16" spans="2:72" x14ac:dyDescent="0.35">
      <c r="B16" s="15" t="s">
        <v>204</v>
      </c>
      <c r="C16" s="14">
        <v>0.16238649300944999</v>
      </c>
      <c r="D16" s="14">
        <v>0.138004248366426</v>
      </c>
      <c r="E16" s="14">
        <v>0.185928208762207</v>
      </c>
      <c r="F16" s="14"/>
      <c r="G16" s="14">
        <v>0.103022542355945</v>
      </c>
      <c r="H16" s="14">
        <v>0.114123900227345</v>
      </c>
      <c r="I16" s="14">
        <v>0.16581787032348499</v>
      </c>
      <c r="J16" s="14">
        <v>0.201186939669074</v>
      </c>
      <c r="K16" s="14">
        <v>0.199739319403021</v>
      </c>
      <c r="L16" s="14">
        <v>0.181640478205782</v>
      </c>
      <c r="M16" s="14"/>
      <c r="N16" s="14">
        <v>0.14516528738637299</v>
      </c>
      <c r="O16" s="14">
        <v>0.19978883003009401</v>
      </c>
      <c r="P16" s="14">
        <v>0.15123539399362701</v>
      </c>
      <c r="Q16" s="14">
        <v>0.15191792414892499</v>
      </c>
      <c r="R16" s="14"/>
      <c r="S16" s="14">
        <v>0.13440782921083499</v>
      </c>
      <c r="T16" s="14">
        <v>0.18116086549247801</v>
      </c>
      <c r="U16" s="14">
        <v>0.183585581250958</v>
      </c>
      <c r="V16" s="14">
        <v>0.16886055983982401</v>
      </c>
      <c r="W16" s="14">
        <v>0.154822941926266</v>
      </c>
      <c r="X16" s="14">
        <v>0.14029315819254901</v>
      </c>
      <c r="Y16" s="14">
        <v>0.17722108081485499</v>
      </c>
      <c r="Z16" s="14">
        <v>0.12782482592012301</v>
      </c>
      <c r="AA16" s="14">
        <v>0.16514182829708601</v>
      </c>
      <c r="AB16" s="14">
        <v>0.189869742857669</v>
      </c>
      <c r="AC16" s="14">
        <v>0.15320717069286699</v>
      </c>
      <c r="AD16" s="14">
        <v>0.148746295221554</v>
      </c>
      <c r="AE16" s="14"/>
      <c r="AF16" s="14">
        <v>0.16259865544089899</v>
      </c>
      <c r="AG16" s="14">
        <v>0.17311249363706999</v>
      </c>
      <c r="AH16" s="14">
        <v>0.17343298965869899</v>
      </c>
      <c r="AI16" s="14">
        <v>0.123570964868031</v>
      </c>
      <c r="AJ16" s="14">
        <v>0.125589487783031</v>
      </c>
      <c r="AK16" s="14"/>
      <c r="AL16" s="14">
        <v>0.109403907257169</v>
      </c>
      <c r="AM16" s="14">
        <v>0.140988361958895</v>
      </c>
      <c r="AN16" s="14">
        <v>0.17147560132223999</v>
      </c>
      <c r="AO16" s="14">
        <v>0.150619592904222</v>
      </c>
      <c r="AP16" s="14">
        <v>0.184027256442755</v>
      </c>
      <c r="AQ16" s="14">
        <v>0.160932678208312</v>
      </c>
      <c r="AR16" s="14">
        <v>0.13892431475579201</v>
      </c>
      <c r="AS16" s="14">
        <v>0.205918081316457</v>
      </c>
      <c r="AT16" s="14">
        <v>0.168292251900689</v>
      </c>
      <c r="AU16" s="14">
        <v>0.167491818997061</v>
      </c>
      <c r="AV16" s="14">
        <v>0.135698132780566</v>
      </c>
      <c r="AW16" s="14">
        <v>0.191236783103341</v>
      </c>
      <c r="AX16" s="14">
        <v>0.13092358967197401</v>
      </c>
      <c r="AY16" s="14">
        <v>0.15507458239333299</v>
      </c>
      <c r="AZ16" s="14">
        <v>0.127881754853371</v>
      </c>
      <c r="BA16" s="14">
        <v>0.100411458546318</v>
      </c>
      <c r="BB16" s="14"/>
      <c r="BC16" s="14">
        <v>0.112119548935519</v>
      </c>
      <c r="BD16" s="14">
        <v>0.18441544217717201</v>
      </c>
      <c r="BE16" s="14"/>
      <c r="BF16" s="14">
        <v>0.16388435417744199</v>
      </c>
      <c r="BG16" s="14">
        <v>0.18397126409519299</v>
      </c>
      <c r="BH16" s="14">
        <v>0.14710862116846801</v>
      </c>
      <c r="BI16" s="14">
        <v>0.134084868122816</v>
      </c>
      <c r="BJ16" s="14"/>
      <c r="BK16" s="14">
        <v>0.16750536460455001</v>
      </c>
      <c r="BL16" s="14">
        <v>0.161390534498282</v>
      </c>
      <c r="BM16" s="14">
        <v>0.15556400153580699</v>
      </c>
      <c r="BN16" s="14">
        <v>0.16887599242457299</v>
      </c>
      <c r="BO16" s="14"/>
      <c r="BP16" s="14">
        <v>0.10757498735080499</v>
      </c>
      <c r="BQ16" s="14">
        <v>0.242308737505534</v>
      </c>
      <c r="BR16" s="14">
        <v>0.183760732937644</v>
      </c>
      <c r="BS16" s="14">
        <v>0.13526966381477101</v>
      </c>
      <c r="BT16" s="14">
        <v>0.178134614149696</v>
      </c>
    </row>
    <row r="17" spans="2:72" x14ac:dyDescent="0.35">
      <c r="B17" s="15" t="s">
        <v>205</v>
      </c>
      <c r="C17" s="20">
        <v>3.8587806285893499E-2</v>
      </c>
      <c r="D17" s="20">
        <v>3.5781610636706901E-2</v>
      </c>
      <c r="E17" s="20">
        <v>4.07541465732301E-2</v>
      </c>
      <c r="F17" s="20"/>
      <c r="G17" s="20">
        <v>3.1377379815864602E-2</v>
      </c>
      <c r="H17" s="20">
        <v>2.8808500104852999E-2</v>
      </c>
      <c r="I17" s="20">
        <v>3.8619695375614403E-2</v>
      </c>
      <c r="J17" s="20">
        <v>4.3523055276327202E-2</v>
      </c>
      <c r="K17" s="20">
        <v>4.6745443124010799E-2</v>
      </c>
      <c r="L17" s="20">
        <v>4.1818060756429798E-2</v>
      </c>
      <c r="M17" s="20"/>
      <c r="N17" s="20">
        <v>2.5461448953260302E-2</v>
      </c>
      <c r="O17" s="20">
        <v>4.2248695949803697E-2</v>
      </c>
      <c r="P17" s="20">
        <v>2.9724739819434898E-2</v>
      </c>
      <c r="Q17" s="20">
        <v>5.62952127319995E-2</v>
      </c>
      <c r="R17" s="20"/>
      <c r="S17" s="20">
        <v>2.5626961996855799E-2</v>
      </c>
      <c r="T17" s="20">
        <v>3.31015539379046E-2</v>
      </c>
      <c r="U17" s="20">
        <v>5.7469646957044901E-2</v>
      </c>
      <c r="V17" s="20">
        <v>3.1803662940498502E-2</v>
      </c>
      <c r="W17" s="20">
        <v>3.6825050691901902E-2</v>
      </c>
      <c r="X17" s="20">
        <v>4.6797617359575099E-2</v>
      </c>
      <c r="Y17" s="20">
        <v>5.6683818203740098E-2</v>
      </c>
      <c r="Z17" s="20">
        <v>3.1262309539109898E-2</v>
      </c>
      <c r="AA17" s="20">
        <v>3.4400378967865998E-2</v>
      </c>
      <c r="AB17" s="20">
        <v>3.3020436597513803E-2</v>
      </c>
      <c r="AC17" s="20">
        <v>6.0873460120522999E-2</v>
      </c>
      <c r="AD17" s="20">
        <v>2.8689518566616199E-2</v>
      </c>
      <c r="AE17" s="20"/>
      <c r="AF17" s="20">
        <v>5.4114750271650601E-2</v>
      </c>
      <c r="AG17" s="20">
        <v>4.2982916647541301E-2</v>
      </c>
      <c r="AH17" s="20">
        <v>2.6110459815584301E-2</v>
      </c>
      <c r="AI17" s="20">
        <v>2.4666898295557401E-2</v>
      </c>
      <c r="AJ17" s="20">
        <v>1.9246069530049099E-2</v>
      </c>
      <c r="AK17" s="20"/>
      <c r="AL17" s="20">
        <v>0.125932968281354</v>
      </c>
      <c r="AM17" s="20">
        <v>0.102136519334456</v>
      </c>
      <c r="AN17" s="20">
        <v>4.6753289285801601E-2</v>
      </c>
      <c r="AO17" s="20">
        <v>6.8701444403478501E-2</v>
      </c>
      <c r="AP17" s="20">
        <v>4.96981600243196E-2</v>
      </c>
      <c r="AQ17" s="20">
        <v>2.7600200580360001E-2</v>
      </c>
      <c r="AR17" s="20">
        <v>1.8467579550401899E-2</v>
      </c>
      <c r="AS17" s="20">
        <v>2.47013586899161E-2</v>
      </c>
      <c r="AT17" s="20">
        <v>3.9307299863125103E-2</v>
      </c>
      <c r="AU17" s="20">
        <v>4.1761228905052399E-2</v>
      </c>
      <c r="AV17" s="20">
        <v>4.1606964403032E-2</v>
      </c>
      <c r="AW17" s="20">
        <v>1.64076397091029E-2</v>
      </c>
      <c r="AX17" s="20">
        <v>1.36441467261375E-2</v>
      </c>
      <c r="AY17" s="20">
        <v>2.56871581685994E-2</v>
      </c>
      <c r="AZ17" s="20">
        <v>5.0730334141625196E-3</v>
      </c>
      <c r="BA17" s="20">
        <v>1.70308669020512E-2</v>
      </c>
      <c r="BB17" s="20"/>
      <c r="BC17" s="20">
        <v>2.36881018440336E-2</v>
      </c>
      <c r="BD17" s="20">
        <v>4.5117441970153001E-2</v>
      </c>
      <c r="BE17" s="20"/>
      <c r="BF17" s="20">
        <v>2.3802877474131401E-2</v>
      </c>
      <c r="BG17" s="20">
        <v>3.02770873564954E-2</v>
      </c>
      <c r="BH17" s="20">
        <v>4.0613461779458598E-2</v>
      </c>
      <c r="BI17" s="20">
        <v>8.7634260051301802E-2</v>
      </c>
      <c r="BJ17" s="20"/>
      <c r="BK17" s="20">
        <v>2.5496370509873301E-2</v>
      </c>
      <c r="BL17" s="20">
        <v>1.8196064240016799E-2</v>
      </c>
      <c r="BM17" s="20">
        <v>3.2515927052434203E-2</v>
      </c>
      <c r="BN17" s="20">
        <v>8.00978916870594E-2</v>
      </c>
      <c r="BO17" s="20"/>
      <c r="BP17" s="20">
        <v>2.2794107623816898E-2</v>
      </c>
      <c r="BQ17" s="20">
        <v>4.2318290426577199E-2</v>
      </c>
      <c r="BR17" s="20">
        <v>3.6400894737124302E-2</v>
      </c>
      <c r="BS17" s="20">
        <v>1.4868723180320099E-2</v>
      </c>
      <c r="BT17" s="20">
        <v>7.3108135986269293E-2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256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7.7430560647534702E-2</v>
      </c>
      <c r="D9" s="14">
        <v>9.2400742433303096E-2</v>
      </c>
      <c r="E9" s="14">
        <v>6.3169446132151294E-2</v>
      </c>
      <c r="F9" s="14"/>
      <c r="G9" s="14">
        <v>0.11880392207656799</v>
      </c>
      <c r="H9" s="14">
        <v>0.11239937341534401</v>
      </c>
      <c r="I9" s="14">
        <v>9.8708623745001306E-2</v>
      </c>
      <c r="J9" s="14">
        <v>6.6933834175222306E-2</v>
      </c>
      <c r="K9" s="14">
        <v>5.0272079658956602E-2</v>
      </c>
      <c r="L9" s="14">
        <v>3.09766336002841E-2</v>
      </c>
      <c r="M9" s="14"/>
      <c r="N9" s="14">
        <v>0.104114135414357</v>
      </c>
      <c r="O9" s="14">
        <v>7.2409060941337894E-2</v>
      </c>
      <c r="P9" s="14">
        <v>7.6130321595126504E-2</v>
      </c>
      <c r="Q9" s="14">
        <v>5.6164996359685498E-2</v>
      </c>
      <c r="R9" s="14"/>
      <c r="S9" s="14">
        <v>0.123954883443293</v>
      </c>
      <c r="T9" s="14">
        <v>5.43633926804191E-2</v>
      </c>
      <c r="U9" s="14">
        <v>7.61898537090865E-2</v>
      </c>
      <c r="V9" s="14">
        <v>6.6540706611903894E-2</v>
      </c>
      <c r="W9" s="14">
        <v>6.26791072187904E-2</v>
      </c>
      <c r="X9" s="14">
        <v>0.101061420809731</v>
      </c>
      <c r="Y9" s="14">
        <v>5.6500295435693099E-2</v>
      </c>
      <c r="Z9" s="14">
        <v>8.80913474418E-2</v>
      </c>
      <c r="AA9" s="14">
        <v>8.4356236128809395E-2</v>
      </c>
      <c r="AB9" s="14">
        <v>6.0965973638680601E-2</v>
      </c>
      <c r="AC9" s="14">
        <v>4.7100249551478998E-2</v>
      </c>
      <c r="AD9" s="14">
        <v>7.5943483928788594E-2</v>
      </c>
      <c r="AE9" s="14"/>
      <c r="AF9" s="14">
        <v>4.8263820298527799E-2</v>
      </c>
      <c r="AG9" s="14">
        <v>6.2613361396550105E-2</v>
      </c>
      <c r="AH9" s="14">
        <v>9.7638616010607096E-2</v>
      </c>
      <c r="AI9" s="14">
        <v>0.13168729463735401</v>
      </c>
      <c r="AJ9" s="14">
        <v>0.149997323710338</v>
      </c>
      <c r="AK9" s="14"/>
      <c r="AL9" s="14">
        <v>2.34936780473133E-2</v>
      </c>
      <c r="AM9" s="14">
        <v>7.9682545192289594E-2</v>
      </c>
      <c r="AN9" s="14">
        <v>3.8672168210796401E-2</v>
      </c>
      <c r="AO9" s="14">
        <v>7.5169250849905403E-2</v>
      </c>
      <c r="AP9" s="14">
        <v>6.9559279684303907E-2</v>
      </c>
      <c r="AQ9" s="14">
        <v>6.0062025530480997E-2</v>
      </c>
      <c r="AR9" s="14">
        <v>5.9782342776732798E-2</v>
      </c>
      <c r="AS9" s="14">
        <v>6.8901623411905102E-2</v>
      </c>
      <c r="AT9" s="14">
        <v>8.6979051467944199E-2</v>
      </c>
      <c r="AU9" s="14">
        <v>4.1142981178881301E-2</v>
      </c>
      <c r="AV9" s="14">
        <v>9.1837106753185793E-2</v>
      </c>
      <c r="AW9" s="14">
        <v>9.6467690601453895E-2</v>
      </c>
      <c r="AX9" s="14">
        <v>0.104218715138832</v>
      </c>
      <c r="AY9" s="14">
        <v>0.107945133496659</v>
      </c>
      <c r="AZ9" s="14">
        <v>0.13570528759008499</v>
      </c>
      <c r="BA9" s="14">
        <v>0.153288059859333</v>
      </c>
      <c r="BB9" s="14"/>
      <c r="BC9" s="14">
        <v>0.118980548744144</v>
      </c>
      <c r="BD9" s="14">
        <v>5.9221723954508997E-2</v>
      </c>
      <c r="BE9" s="14"/>
      <c r="BF9" s="14">
        <v>7.3636144733433898E-2</v>
      </c>
      <c r="BG9" s="14">
        <v>7.5571134802034201E-2</v>
      </c>
      <c r="BH9" s="14">
        <v>8.3074376495792496E-2</v>
      </c>
      <c r="BI9" s="14">
        <v>7.9208303437374603E-2</v>
      </c>
      <c r="BJ9" s="14"/>
      <c r="BK9" s="14">
        <v>8.1449094660273794E-2</v>
      </c>
      <c r="BL9" s="14">
        <v>8.8343371006169097E-2</v>
      </c>
      <c r="BM9" s="14">
        <v>7.93185842985486E-2</v>
      </c>
      <c r="BN9" s="14">
        <v>6.0653319339473599E-2</v>
      </c>
      <c r="BO9" s="14"/>
      <c r="BP9" s="14">
        <v>0.11949659516874001</v>
      </c>
      <c r="BQ9" s="14">
        <v>5.3217096976905597E-2</v>
      </c>
      <c r="BR9" s="14">
        <v>2.8288475351341401E-2</v>
      </c>
      <c r="BS9" s="14">
        <v>0.10165021478279</v>
      </c>
      <c r="BT9" s="14">
        <v>5.1979370826081499E-2</v>
      </c>
    </row>
    <row r="10" spans="2:72" x14ac:dyDescent="0.35">
      <c r="B10" s="15" t="s">
        <v>198</v>
      </c>
      <c r="C10" s="14">
        <v>0.14587384440309301</v>
      </c>
      <c r="D10" s="14">
        <v>0.123428638032906</v>
      </c>
      <c r="E10" s="14">
        <v>0.16694239876001499</v>
      </c>
      <c r="F10" s="14"/>
      <c r="G10" s="14">
        <v>0.164719571514023</v>
      </c>
      <c r="H10" s="14">
        <v>0.17280723217309499</v>
      </c>
      <c r="I10" s="14">
        <v>0.16792760673166099</v>
      </c>
      <c r="J10" s="14">
        <v>0.18959196502356701</v>
      </c>
      <c r="K10" s="14">
        <v>0.121146392408839</v>
      </c>
      <c r="L10" s="14">
        <v>7.4620645642969594E-2</v>
      </c>
      <c r="M10" s="14"/>
      <c r="N10" s="14">
        <v>0.112244612833938</v>
      </c>
      <c r="O10" s="14">
        <v>0.13808196371788001</v>
      </c>
      <c r="P10" s="14">
        <v>0.156486810275765</v>
      </c>
      <c r="Q10" s="14">
        <v>0.18068294995268</v>
      </c>
      <c r="R10" s="14"/>
      <c r="S10" s="14">
        <v>0.14477436398603</v>
      </c>
      <c r="T10" s="14">
        <v>0.15149078436685701</v>
      </c>
      <c r="U10" s="14">
        <v>0.13705561348669601</v>
      </c>
      <c r="V10" s="14">
        <v>0.13117525498365801</v>
      </c>
      <c r="W10" s="14">
        <v>0.15756867233369901</v>
      </c>
      <c r="X10" s="14">
        <v>0.15517968691806999</v>
      </c>
      <c r="Y10" s="14">
        <v>0.123002103013422</v>
      </c>
      <c r="Z10" s="14">
        <v>0.14928816180929799</v>
      </c>
      <c r="AA10" s="14">
        <v>0.14675313129774201</v>
      </c>
      <c r="AB10" s="14">
        <v>0.14668852391329801</v>
      </c>
      <c r="AC10" s="14">
        <v>0.14676388782223801</v>
      </c>
      <c r="AD10" s="14">
        <v>0.18852998456228501</v>
      </c>
      <c r="AE10" s="14"/>
      <c r="AF10" s="14">
        <v>0.15687145720256301</v>
      </c>
      <c r="AG10" s="14">
        <v>0.160354948316623</v>
      </c>
      <c r="AH10" s="14">
        <v>0.135113573821876</v>
      </c>
      <c r="AI10" s="14">
        <v>0.13926177270581599</v>
      </c>
      <c r="AJ10" s="14">
        <v>5.56469009800186E-2</v>
      </c>
      <c r="AK10" s="14"/>
      <c r="AL10" s="14">
        <v>0.18052496996398801</v>
      </c>
      <c r="AM10" s="14">
        <v>0.214397769516147</v>
      </c>
      <c r="AN10" s="14">
        <v>0.161387070588282</v>
      </c>
      <c r="AO10" s="14">
        <v>0.16255911625345801</v>
      </c>
      <c r="AP10" s="14">
        <v>0.17031356853610199</v>
      </c>
      <c r="AQ10" s="14">
        <v>0.139306347690627</v>
      </c>
      <c r="AR10" s="14">
        <v>0.16012342469993801</v>
      </c>
      <c r="AS10" s="14">
        <v>0.119867482686009</v>
      </c>
      <c r="AT10" s="14">
        <v>0.133772317933849</v>
      </c>
      <c r="AU10" s="14">
        <v>0.13676369955518999</v>
      </c>
      <c r="AV10" s="14">
        <v>0.13179010818210601</v>
      </c>
      <c r="AW10" s="14">
        <v>0.139290780820299</v>
      </c>
      <c r="AX10" s="14">
        <v>0.15863821554712201</v>
      </c>
      <c r="AY10" s="14">
        <v>0.12392892107586399</v>
      </c>
      <c r="AZ10" s="14">
        <v>8.5875977852388902E-2</v>
      </c>
      <c r="BA10" s="14">
        <v>0.10800349839427401</v>
      </c>
      <c r="BB10" s="14"/>
      <c r="BC10" s="14">
        <v>0.17471346736021401</v>
      </c>
      <c r="BD10" s="14">
        <v>0.13323518892397099</v>
      </c>
      <c r="BE10" s="14"/>
      <c r="BF10" s="14">
        <v>8.8206866946800605E-2</v>
      </c>
      <c r="BG10" s="14">
        <v>0.150251672002256</v>
      </c>
      <c r="BH10" s="14">
        <v>0.19114164887747201</v>
      </c>
      <c r="BI10" s="14">
        <v>0.169308548870268</v>
      </c>
      <c r="BJ10" s="14"/>
      <c r="BK10" s="14">
        <v>8.8106811402044502E-2</v>
      </c>
      <c r="BL10" s="14">
        <v>0.13900002555149299</v>
      </c>
      <c r="BM10" s="14">
        <v>0.15593275320678199</v>
      </c>
      <c r="BN10" s="14">
        <v>0.19749785365928699</v>
      </c>
      <c r="BO10" s="14"/>
      <c r="BP10" s="14">
        <v>0.19489001095908301</v>
      </c>
      <c r="BQ10" s="14">
        <v>0.12952460703808899</v>
      </c>
      <c r="BR10" s="14">
        <v>5.7239301628209498E-2</v>
      </c>
      <c r="BS10" s="14">
        <v>9.73551866813165E-2</v>
      </c>
      <c r="BT10" s="14">
        <v>0.19296583529375</v>
      </c>
    </row>
    <row r="11" spans="2:72" x14ac:dyDescent="0.35">
      <c r="B11" s="15" t="s">
        <v>199</v>
      </c>
      <c r="C11" s="14">
        <v>7.1696250261035405E-2</v>
      </c>
      <c r="D11" s="14">
        <v>7.9045111783612607E-2</v>
      </c>
      <c r="E11" s="14">
        <v>6.4602185336708307E-2</v>
      </c>
      <c r="F11" s="14"/>
      <c r="G11" s="14">
        <v>0.10740069483613</v>
      </c>
      <c r="H11" s="14">
        <v>6.21909377509011E-2</v>
      </c>
      <c r="I11" s="14">
        <v>6.5551116748339897E-2</v>
      </c>
      <c r="J11" s="14">
        <v>6.8004993125128907E-2</v>
      </c>
      <c r="K11" s="14">
        <v>7.6389873275269499E-2</v>
      </c>
      <c r="L11" s="14">
        <v>6.06309081752913E-2</v>
      </c>
      <c r="M11" s="14"/>
      <c r="N11" s="14">
        <v>5.9161475654355103E-2</v>
      </c>
      <c r="O11" s="14">
        <v>7.3310435579304903E-2</v>
      </c>
      <c r="P11" s="14">
        <v>8.0238523723050695E-2</v>
      </c>
      <c r="Q11" s="14">
        <v>7.5634494967725105E-2</v>
      </c>
      <c r="R11" s="14"/>
      <c r="S11" s="14">
        <v>5.77398420919377E-2</v>
      </c>
      <c r="T11" s="14">
        <v>8.1898153026201806E-2</v>
      </c>
      <c r="U11" s="14">
        <v>9.6595643764176994E-2</v>
      </c>
      <c r="V11" s="14">
        <v>8.9908809294124495E-2</v>
      </c>
      <c r="W11" s="14">
        <v>6.71178980450612E-2</v>
      </c>
      <c r="X11" s="14">
        <v>4.9038629278610503E-2</v>
      </c>
      <c r="Y11" s="14">
        <v>6.3571770301778893E-2</v>
      </c>
      <c r="Z11" s="14">
        <v>6.6973795024798097E-2</v>
      </c>
      <c r="AA11" s="14">
        <v>7.9141600204482798E-2</v>
      </c>
      <c r="AB11" s="14">
        <v>6.5265227668576398E-2</v>
      </c>
      <c r="AC11" s="14">
        <v>7.0398908883294101E-2</v>
      </c>
      <c r="AD11" s="14">
        <v>7.2333994012624095E-2</v>
      </c>
      <c r="AE11" s="14"/>
      <c r="AF11" s="14">
        <v>7.64754538317583E-2</v>
      </c>
      <c r="AG11" s="14">
        <v>8.4067678384128805E-2</v>
      </c>
      <c r="AH11" s="14">
        <v>6.5573571007397205E-2</v>
      </c>
      <c r="AI11" s="14">
        <v>5.44915492021135E-2</v>
      </c>
      <c r="AJ11" s="14">
        <v>5.7654606897472697E-2</v>
      </c>
      <c r="AK11" s="14"/>
      <c r="AL11" s="14">
        <v>8.6848949317358606E-2</v>
      </c>
      <c r="AM11" s="14">
        <v>7.2304833720293005E-2</v>
      </c>
      <c r="AN11" s="14">
        <v>8.7085634297099798E-2</v>
      </c>
      <c r="AO11" s="14">
        <v>5.2372077466069297E-2</v>
      </c>
      <c r="AP11" s="14">
        <v>6.2585602472813098E-2</v>
      </c>
      <c r="AQ11" s="14">
        <v>9.2386324539266804E-2</v>
      </c>
      <c r="AR11" s="14">
        <v>8.24196726860974E-2</v>
      </c>
      <c r="AS11" s="14">
        <v>6.5658232952150897E-2</v>
      </c>
      <c r="AT11" s="14">
        <v>8.6585073920419794E-2</v>
      </c>
      <c r="AU11" s="14">
        <v>7.6189860639721205E-2</v>
      </c>
      <c r="AV11" s="14">
        <v>7.94582807933705E-2</v>
      </c>
      <c r="AW11" s="14">
        <v>6.0753478467940998E-2</v>
      </c>
      <c r="AX11" s="14">
        <v>5.3551564640066301E-2</v>
      </c>
      <c r="AY11" s="14">
        <v>6.09696630107531E-2</v>
      </c>
      <c r="AZ11" s="14">
        <v>6.3513179605611106E-2</v>
      </c>
      <c r="BA11" s="14">
        <v>5.0080024663968999E-2</v>
      </c>
      <c r="BB11" s="14"/>
      <c r="BC11" s="14">
        <v>5.8413397070740898E-2</v>
      </c>
      <c r="BD11" s="14">
        <v>7.7517318223729897E-2</v>
      </c>
      <c r="BE11" s="14"/>
      <c r="BF11" s="14">
        <v>6.4834214389017999E-2</v>
      </c>
      <c r="BG11" s="14">
        <v>7.9653928526802698E-2</v>
      </c>
      <c r="BH11" s="14">
        <v>7.0270350900106707E-2</v>
      </c>
      <c r="BI11" s="14">
        <v>6.8898911072582197E-2</v>
      </c>
      <c r="BJ11" s="14"/>
      <c r="BK11" s="14">
        <v>6.6498600302048003E-2</v>
      </c>
      <c r="BL11" s="14">
        <v>8.3672282099046105E-2</v>
      </c>
      <c r="BM11" s="14">
        <v>7.7013566183001397E-2</v>
      </c>
      <c r="BN11" s="14">
        <v>5.8321013768588503E-2</v>
      </c>
      <c r="BO11" s="14"/>
      <c r="BP11" s="14">
        <v>6.1538670911768997E-2</v>
      </c>
      <c r="BQ11" s="14">
        <v>8.1919827710863494E-2</v>
      </c>
      <c r="BR11" s="14">
        <v>6.7491981946749602E-2</v>
      </c>
      <c r="BS11" s="14">
        <v>5.3476872235361399E-2</v>
      </c>
      <c r="BT11" s="14">
        <v>9.295021690336E-2</v>
      </c>
    </row>
    <row r="12" spans="2:72" x14ac:dyDescent="0.35">
      <c r="B12" s="15" t="s">
        <v>200</v>
      </c>
      <c r="C12" s="14">
        <v>0.110181837402998</v>
      </c>
      <c r="D12" s="14">
        <v>8.3232104078085303E-2</v>
      </c>
      <c r="E12" s="14">
        <v>0.13645806002552199</v>
      </c>
      <c r="F12" s="14"/>
      <c r="G12" s="14">
        <v>0.157829395252893</v>
      </c>
      <c r="H12" s="14">
        <v>0.18908499495018699</v>
      </c>
      <c r="I12" s="14">
        <v>0.14114799704320599</v>
      </c>
      <c r="J12" s="14">
        <v>0.103336754788736</v>
      </c>
      <c r="K12" s="14">
        <v>6.0330575814220799E-2</v>
      </c>
      <c r="L12" s="14">
        <v>2.8195438349283699E-2</v>
      </c>
      <c r="M12" s="14"/>
      <c r="N12" s="14">
        <v>9.79308650335977E-2</v>
      </c>
      <c r="O12" s="14">
        <v>0.109771230071902</v>
      </c>
      <c r="P12" s="14">
        <v>0.120058299575775</v>
      </c>
      <c r="Q12" s="14">
        <v>0.114873896326999</v>
      </c>
      <c r="R12" s="14"/>
      <c r="S12" s="14">
        <v>0.116568631758963</v>
      </c>
      <c r="T12" s="14">
        <v>0.10547789628340801</v>
      </c>
      <c r="U12" s="14">
        <v>0.121580175290708</v>
      </c>
      <c r="V12" s="14">
        <v>9.04982494426535E-2</v>
      </c>
      <c r="W12" s="14">
        <v>0.109272894160549</v>
      </c>
      <c r="X12" s="14">
        <v>0.113067095295334</v>
      </c>
      <c r="Y12" s="14">
        <v>0.121165409301451</v>
      </c>
      <c r="Z12" s="14">
        <v>8.7118831597642304E-2</v>
      </c>
      <c r="AA12" s="14">
        <v>0.112232798902106</v>
      </c>
      <c r="AB12" s="14">
        <v>9.4914725893427504E-2</v>
      </c>
      <c r="AC12" s="14">
        <v>0.129879180963973</v>
      </c>
      <c r="AD12" s="14">
        <v>0.129854742712885</v>
      </c>
      <c r="AE12" s="14"/>
      <c r="AF12" s="14">
        <v>0.103813960182099</v>
      </c>
      <c r="AG12" s="14">
        <v>0.111601653554776</v>
      </c>
      <c r="AH12" s="14">
        <v>0.103923997293816</v>
      </c>
      <c r="AI12" s="14">
        <v>0.139948297716398</v>
      </c>
      <c r="AJ12" s="14">
        <v>0.170407144269177</v>
      </c>
      <c r="AK12" s="14"/>
      <c r="AL12" s="14">
        <v>0.12446708314706099</v>
      </c>
      <c r="AM12" s="14">
        <v>0.13372348522987801</v>
      </c>
      <c r="AN12" s="14">
        <v>0.12115161453602299</v>
      </c>
      <c r="AO12" s="14">
        <v>0.109536750234459</v>
      </c>
      <c r="AP12" s="14">
        <v>0.12307384470193</v>
      </c>
      <c r="AQ12" s="14">
        <v>0.11946775223374199</v>
      </c>
      <c r="AR12" s="14">
        <v>0.117086221926021</v>
      </c>
      <c r="AS12" s="14">
        <v>0.104330688646704</v>
      </c>
      <c r="AT12" s="14">
        <v>9.0115807601650194E-2</v>
      </c>
      <c r="AU12" s="14">
        <v>9.0671190029671694E-2</v>
      </c>
      <c r="AV12" s="14">
        <v>9.5004923556415294E-2</v>
      </c>
      <c r="AW12" s="14">
        <v>9.0785694003084894E-2</v>
      </c>
      <c r="AX12" s="14">
        <v>0.13314593505099101</v>
      </c>
      <c r="AY12" s="14">
        <v>0.10251515243789699</v>
      </c>
      <c r="AZ12" s="14">
        <v>0.129021099261936</v>
      </c>
      <c r="BA12" s="14">
        <v>0.102310518262673</v>
      </c>
      <c r="BB12" s="14"/>
      <c r="BC12" s="14">
        <v>0.156430916000246</v>
      </c>
      <c r="BD12" s="14">
        <v>8.99136746920461E-2</v>
      </c>
      <c r="BE12" s="14"/>
      <c r="BF12" s="14">
        <v>7.1874441892567906E-2</v>
      </c>
      <c r="BG12" s="14">
        <v>0.105614303751079</v>
      </c>
      <c r="BH12" s="14">
        <v>0.127029062233349</v>
      </c>
      <c r="BI12" s="14">
        <v>0.17096743767984801</v>
      </c>
      <c r="BJ12" s="14"/>
      <c r="BK12" s="14">
        <v>7.5049697679262201E-2</v>
      </c>
      <c r="BL12" s="14">
        <v>9.3855412687141704E-2</v>
      </c>
      <c r="BM12" s="14">
        <v>0.12540511637874599</v>
      </c>
      <c r="BN12" s="14">
        <v>0.137137606755738</v>
      </c>
      <c r="BO12" s="14"/>
      <c r="BP12" s="14">
        <v>0.16032234436496101</v>
      </c>
      <c r="BQ12" s="14">
        <v>6.94693116572008E-2</v>
      </c>
      <c r="BR12" s="14">
        <v>1.09166771378161E-2</v>
      </c>
      <c r="BS12" s="14">
        <v>7.8868192326179504E-2</v>
      </c>
      <c r="BT12" s="14">
        <v>0.15923561841582001</v>
      </c>
    </row>
    <row r="13" spans="2:72" x14ac:dyDescent="0.35">
      <c r="B13" s="15" t="s">
        <v>201</v>
      </c>
      <c r="C13" s="14">
        <v>0.27192002047925201</v>
      </c>
      <c r="D13" s="14">
        <v>0.28320346508802802</v>
      </c>
      <c r="E13" s="14">
        <v>0.26136135095958402</v>
      </c>
      <c r="F13" s="14"/>
      <c r="G13" s="14">
        <v>0.185114265668538</v>
      </c>
      <c r="H13" s="14">
        <v>0.178272073988751</v>
      </c>
      <c r="I13" s="14">
        <v>0.20495748204565201</v>
      </c>
      <c r="J13" s="14">
        <v>0.27261334188751002</v>
      </c>
      <c r="K13" s="14">
        <v>0.33317067407307199</v>
      </c>
      <c r="L13" s="14">
        <v>0.41850766381455601</v>
      </c>
      <c r="M13" s="14"/>
      <c r="N13" s="14">
        <v>0.30033590411018701</v>
      </c>
      <c r="O13" s="14">
        <v>0.28387930908353398</v>
      </c>
      <c r="P13" s="14">
        <v>0.24929724317614699</v>
      </c>
      <c r="Q13" s="14">
        <v>0.24948698424474899</v>
      </c>
      <c r="R13" s="14"/>
      <c r="S13" s="14">
        <v>0.23260164839755901</v>
      </c>
      <c r="T13" s="14">
        <v>0.27667760682886999</v>
      </c>
      <c r="U13" s="14">
        <v>0.252135673083967</v>
      </c>
      <c r="V13" s="14">
        <v>0.33910812911459098</v>
      </c>
      <c r="W13" s="14">
        <v>0.27693464267414297</v>
      </c>
      <c r="X13" s="14">
        <v>0.24023909342390401</v>
      </c>
      <c r="Y13" s="14">
        <v>0.29683982479354198</v>
      </c>
      <c r="Z13" s="14">
        <v>0.27906682858253601</v>
      </c>
      <c r="AA13" s="14">
        <v>0.25628481283043802</v>
      </c>
      <c r="AB13" s="14">
        <v>0.31734678260962601</v>
      </c>
      <c r="AC13" s="14">
        <v>0.26339218107391199</v>
      </c>
      <c r="AD13" s="14">
        <v>0.228430457963958</v>
      </c>
      <c r="AE13" s="14"/>
      <c r="AF13" s="14">
        <v>0.27395827268357098</v>
      </c>
      <c r="AG13" s="14">
        <v>0.277412092482197</v>
      </c>
      <c r="AH13" s="14">
        <v>0.27304583581358</v>
      </c>
      <c r="AI13" s="14">
        <v>0.22687572027827499</v>
      </c>
      <c r="AJ13" s="14">
        <v>0.24934899610074501</v>
      </c>
      <c r="AK13" s="14"/>
      <c r="AL13" s="14">
        <v>0.240509782568958</v>
      </c>
      <c r="AM13" s="14">
        <v>0.16870727181961201</v>
      </c>
      <c r="AN13" s="14">
        <v>0.29705565105079701</v>
      </c>
      <c r="AO13" s="14">
        <v>0.28987748045063</v>
      </c>
      <c r="AP13" s="14">
        <v>0.24774354083688099</v>
      </c>
      <c r="AQ13" s="14">
        <v>0.27654430140708097</v>
      </c>
      <c r="AR13" s="14">
        <v>0.26078302384755397</v>
      </c>
      <c r="AS13" s="14">
        <v>0.29131704217001803</v>
      </c>
      <c r="AT13" s="14">
        <v>0.296566289273752</v>
      </c>
      <c r="AU13" s="14">
        <v>0.31181306056907299</v>
      </c>
      <c r="AV13" s="14">
        <v>0.29639612022943201</v>
      </c>
      <c r="AW13" s="14">
        <v>0.25661039381700701</v>
      </c>
      <c r="AX13" s="14">
        <v>0.291153676825532</v>
      </c>
      <c r="AY13" s="14">
        <v>0.31420098339638702</v>
      </c>
      <c r="AZ13" s="14">
        <v>0.25886834032612799</v>
      </c>
      <c r="BA13" s="14">
        <v>0.24306528383360301</v>
      </c>
      <c r="BB13" s="14"/>
      <c r="BC13" s="14">
        <v>0.20185474833376801</v>
      </c>
      <c r="BD13" s="14">
        <v>0.30262537460313499</v>
      </c>
      <c r="BE13" s="14"/>
      <c r="BF13" s="14">
        <v>0.36305879250301498</v>
      </c>
      <c r="BG13" s="14">
        <v>0.28046728292579598</v>
      </c>
      <c r="BH13" s="14">
        <v>0.21527281242827301</v>
      </c>
      <c r="BI13" s="14">
        <v>0.16592167847769401</v>
      </c>
      <c r="BJ13" s="14"/>
      <c r="BK13" s="14">
        <v>0.342543565984467</v>
      </c>
      <c r="BL13" s="14">
        <v>0.30011965817882202</v>
      </c>
      <c r="BM13" s="14">
        <v>0.24866642153233201</v>
      </c>
      <c r="BN13" s="14">
        <v>0.209699553454437</v>
      </c>
      <c r="BO13" s="14"/>
      <c r="BP13" s="14">
        <v>0.202745863302497</v>
      </c>
      <c r="BQ13" s="14">
        <v>0.29898798959193301</v>
      </c>
      <c r="BR13" s="14">
        <v>0.45089315731886198</v>
      </c>
      <c r="BS13" s="14">
        <v>0.34905694793384501</v>
      </c>
      <c r="BT13" s="14">
        <v>0.17409289448710999</v>
      </c>
    </row>
    <row r="14" spans="2:72" x14ac:dyDescent="0.35">
      <c r="B14" s="15" t="s">
        <v>202</v>
      </c>
      <c r="C14" s="14">
        <v>0.15555110612381101</v>
      </c>
      <c r="D14" s="14">
        <v>0.17681857600128201</v>
      </c>
      <c r="E14" s="14">
        <v>0.13549334661554099</v>
      </c>
      <c r="F14" s="14"/>
      <c r="G14" s="14">
        <v>0.1356951283981</v>
      </c>
      <c r="H14" s="14">
        <v>0.16650451287778001</v>
      </c>
      <c r="I14" s="14">
        <v>0.15268279747889699</v>
      </c>
      <c r="J14" s="14">
        <v>0.127089648380875</v>
      </c>
      <c r="K14" s="14">
        <v>0.15108307910048999</v>
      </c>
      <c r="L14" s="14">
        <v>0.18822314249810401</v>
      </c>
      <c r="M14" s="14"/>
      <c r="N14" s="14">
        <v>0.18567244002569699</v>
      </c>
      <c r="O14" s="14">
        <v>0.141007187403207</v>
      </c>
      <c r="P14" s="14">
        <v>0.15764872637261201</v>
      </c>
      <c r="Q14" s="14">
        <v>0.13517513376812501</v>
      </c>
      <c r="R14" s="14"/>
      <c r="S14" s="14">
        <v>0.18477309236056</v>
      </c>
      <c r="T14" s="14">
        <v>0.14228954724620099</v>
      </c>
      <c r="U14" s="14">
        <v>0.12192247895059501</v>
      </c>
      <c r="V14" s="14">
        <v>0.131669298522675</v>
      </c>
      <c r="W14" s="14">
        <v>0.154949856506234</v>
      </c>
      <c r="X14" s="14">
        <v>0.17224170797556801</v>
      </c>
      <c r="Y14" s="14">
        <v>0.14293686119372701</v>
      </c>
      <c r="Z14" s="14">
        <v>0.17868647014358799</v>
      </c>
      <c r="AA14" s="14">
        <v>0.15848328761321101</v>
      </c>
      <c r="AB14" s="14">
        <v>0.15260305490881501</v>
      </c>
      <c r="AC14" s="14">
        <v>0.174538375843143</v>
      </c>
      <c r="AD14" s="14">
        <v>0.15861642365411199</v>
      </c>
      <c r="AE14" s="14"/>
      <c r="AF14" s="14">
        <v>0.14913062623057599</v>
      </c>
      <c r="AG14" s="14">
        <v>0.13182910834991901</v>
      </c>
      <c r="AH14" s="14">
        <v>0.158492223657974</v>
      </c>
      <c r="AI14" s="14">
        <v>0.181686650812352</v>
      </c>
      <c r="AJ14" s="14">
        <v>0.20111315016449</v>
      </c>
      <c r="AK14" s="14"/>
      <c r="AL14" s="14">
        <v>8.4609455620351798E-2</v>
      </c>
      <c r="AM14" s="14">
        <v>0.11514891291344399</v>
      </c>
      <c r="AN14" s="14">
        <v>0.122453251373375</v>
      </c>
      <c r="AO14" s="14">
        <v>0.130656924881903</v>
      </c>
      <c r="AP14" s="14">
        <v>0.14796829478552601</v>
      </c>
      <c r="AQ14" s="14">
        <v>0.15399311115251901</v>
      </c>
      <c r="AR14" s="14">
        <v>0.164192345282789</v>
      </c>
      <c r="AS14" s="14">
        <v>0.158351507386576</v>
      </c>
      <c r="AT14" s="14">
        <v>0.142630245320259</v>
      </c>
      <c r="AU14" s="14">
        <v>0.146715123703205</v>
      </c>
      <c r="AV14" s="14">
        <v>0.18335349648492899</v>
      </c>
      <c r="AW14" s="14">
        <v>0.19222939754180701</v>
      </c>
      <c r="AX14" s="14">
        <v>0.130676450816475</v>
      </c>
      <c r="AY14" s="14">
        <v>0.16479039000353399</v>
      </c>
      <c r="AZ14" s="14">
        <v>0.20325675456205</v>
      </c>
      <c r="BA14" s="14">
        <v>0.22941526164791701</v>
      </c>
      <c r="BB14" s="14"/>
      <c r="BC14" s="14">
        <v>0.16907040608933599</v>
      </c>
      <c r="BD14" s="14">
        <v>0.149626417897575</v>
      </c>
      <c r="BE14" s="14"/>
      <c r="BF14" s="14">
        <v>0.19020224511053399</v>
      </c>
      <c r="BG14" s="14">
        <v>0.144931407996714</v>
      </c>
      <c r="BH14" s="14">
        <v>0.14385514184365999</v>
      </c>
      <c r="BI14" s="14">
        <v>0.131318448308996</v>
      </c>
      <c r="BJ14" s="14"/>
      <c r="BK14" s="14">
        <v>0.19296831969212899</v>
      </c>
      <c r="BL14" s="14">
        <v>0.16199188139651399</v>
      </c>
      <c r="BM14" s="14">
        <v>0.15546864759197801</v>
      </c>
      <c r="BN14" s="14">
        <v>0.109900203557895</v>
      </c>
      <c r="BO14" s="14"/>
      <c r="BP14" s="14">
        <v>0.15814695988446101</v>
      </c>
      <c r="BQ14" s="14">
        <v>0.138793776420986</v>
      </c>
      <c r="BR14" s="14">
        <v>0.190817811137305</v>
      </c>
      <c r="BS14" s="14">
        <v>0.20202089916088301</v>
      </c>
      <c r="BT14" s="14">
        <v>0.106421056697691</v>
      </c>
    </row>
    <row r="15" spans="2:72" x14ac:dyDescent="0.35">
      <c r="B15" s="15" t="s">
        <v>203</v>
      </c>
      <c r="C15" s="14">
        <v>2.3807103054972301E-2</v>
      </c>
      <c r="D15" s="14">
        <v>2.63938931747087E-2</v>
      </c>
      <c r="E15" s="14">
        <v>2.0900722317498999E-2</v>
      </c>
      <c r="F15" s="14"/>
      <c r="G15" s="14">
        <v>5.0998894420473E-2</v>
      </c>
      <c r="H15" s="14">
        <v>3.4294326087281703E-2</v>
      </c>
      <c r="I15" s="14">
        <v>3.6038453626478201E-2</v>
      </c>
      <c r="J15" s="14">
        <v>1.20850896066613E-2</v>
      </c>
      <c r="K15" s="14">
        <v>1.20750720973013E-2</v>
      </c>
      <c r="L15" s="14">
        <v>4.6807593568033096E-3</v>
      </c>
      <c r="M15" s="14"/>
      <c r="N15" s="14">
        <v>1.7254132355408101E-2</v>
      </c>
      <c r="O15" s="14">
        <v>1.9263630979319601E-2</v>
      </c>
      <c r="P15" s="14">
        <v>2.74424483015656E-2</v>
      </c>
      <c r="Q15" s="14">
        <v>3.2783159855341297E-2</v>
      </c>
      <c r="R15" s="14"/>
      <c r="S15" s="14">
        <v>2.7353005720369E-2</v>
      </c>
      <c r="T15" s="14">
        <v>1.9160645803505998E-2</v>
      </c>
      <c r="U15" s="14">
        <v>2.7891140122975801E-2</v>
      </c>
      <c r="V15" s="14">
        <v>1.5923414551523799E-2</v>
      </c>
      <c r="W15" s="14">
        <v>2.18637231290531E-2</v>
      </c>
      <c r="X15" s="14">
        <v>3.06222654808408E-2</v>
      </c>
      <c r="Y15" s="14">
        <v>3.0613733375474801E-2</v>
      </c>
      <c r="Z15" s="14">
        <v>3.6795114298749598E-2</v>
      </c>
      <c r="AA15" s="14">
        <v>2.00312933880205E-2</v>
      </c>
      <c r="AB15" s="14">
        <v>1.8904582363391601E-2</v>
      </c>
      <c r="AC15" s="14">
        <v>2.4724252337293601E-2</v>
      </c>
      <c r="AD15" s="14">
        <v>1.5753706239131599E-2</v>
      </c>
      <c r="AE15" s="14"/>
      <c r="AF15" s="14">
        <v>2.3888368123189799E-2</v>
      </c>
      <c r="AG15" s="14">
        <v>2.0917573375249202E-2</v>
      </c>
      <c r="AH15" s="14">
        <v>2.2227619724449699E-2</v>
      </c>
      <c r="AI15" s="14">
        <v>2.8875171781966899E-2</v>
      </c>
      <c r="AJ15" s="14">
        <v>2.47565831847084E-2</v>
      </c>
      <c r="AK15" s="14"/>
      <c r="AL15" s="14">
        <v>7.48408475529483E-2</v>
      </c>
      <c r="AM15" s="14">
        <v>4.0955418800134001E-2</v>
      </c>
      <c r="AN15" s="14">
        <v>3.3770329856268003E-2</v>
      </c>
      <c r="AO15" s="14">
        <v>1.4965484790635E-2</v>
      </c>
      <c r="AP15" s="14">
        <v>2.5365399136487901E-2</v>
      </c>
      <c r="AQ15" s="14">
        <v>2.2523353204876001E-2</v>
      </c>
      <c r="AR15" s="14">
        <v>2.0277320450086799E-2</v>
      </c>
      <c r="AS15" s="14">
        <v>2.52384046928039E-2</v>
      </c>
      <c r="AT15" s="14">
        <v>3.0555575086836401E-2</v>
      </c>
      <c r="AU15" s="14">
        <v>3.4962765123845302E-2</v>
      </c>
      <c r="AV15" s="14">
        <v>1.11027171109518E-2</v>
      </c>
      <c r="AW15" s="14">
        <v>2.7661173724125899E-2</v>
      </c>
      <c r="AX15" s="14">
        <v>2.0343082484875801E-2</v>
      </c>
      <c r="AY15" s="14">
        <v>2.2732414859655901E-2</v>
      </c>
      <c r="AZ15" s="14">
        <v>9.8063310166726699E-3</v>
      </c>
      <c r="BA15" s="14">
        <v>1.33578852007492E-2</v>
      </c>
      <c r="BB15" s="14"/>
      <c r="BC15" s="14">
        <v>3.3364812312751103E-2</v>
      </c>
      <c r="BD15" s="14">
        <v>1.9618539471520501E-2</v>
      </c>
      <c r="BE15" s="14"/>
      <c r="BF15" s="14">
        <v>1.05361443837195E-2</v>
      </c>
      <c r="BG15" s="14">
        <v>1.92001934590273E-2</v>
      </c>
      <c r="BH15" s="14">
        <v>3.51929838832441E-2</v>
      </c>
      <c r="BI15" s="14">
        <v>4.1654387609264799E-2</v>
      </c>
      <c r="BJ15" s="14"/>
      <c r="BK15" s="14">
        <v>1.47390477605692E-2</v>
      </c>
      <c r="BL15" s="14">
        <v>1.4666471752965199E-2</v>
      </c>
      <c r="BM15" s="14">
        <v>2.6105434975448202E-2</v>
      </c>
      <c r="BN15" s="14">
        <v>3.7658602034811701E-2</v>
      </c>
      <c r="BO15" s="14"/>
      <c r="BP15" s="14">
        <v>3.0282088365128301E-2</v>
      </c>
      <c r="BQ15" s="14">
        <v>1.4216918705703701E-2</v>
      </c>
      <c r="BR15" s="14">
        <v>4.7607238105567299E-3</v>
      </c>
      <c r="BS15" s="14">
        <v>1.20444936168616E-2</v>
      </c>
      <c r="BT15" s="14">
        <v>4.2441022999413498E-2</v>
      </c>
    </row>
    <row r="16" spans="2:72" x14ac:dyDescent="0.35">
      <c r="B16" s="15" t="s">
        <v>204</v>
      </c>
      <c r="C16" s="14">
        <v>0.117008480364822</v>
      </c>
      <c r="D16" s="14">
        <v>0.109417688344617</v>
      </c>
      <c r="E16" s="14">
        <v>0.124455538406506</v>
      </c>
      <c r="F16" s="14"/>
      <c r="G16" s="14">
        <v>5.2240175736268102E-2</v>
      </c>
      <c r="H16" s="14">
        <v>6.3917375983732594E-2</v>
      </c>
      <c r="I16" s="14">
        <v>0.104802539917996</v>
      </c>
      <c r="J16" s="14">
        <v>0.128096208597166</v>
      </c>
      <c r="K16" s="14">
        <v>0.16766174281541199</v>
      </c>
      <c r="L16" s="14">
        <v>0.17007810734901299</v>
      </c>
      <c r="M16" s="14"/>
      <c r="N16" s="14">
        <v>0.10740667597641999</v>
      </c>
      <c r="O16" s="14">
        <v>0.13514438148889199</v>
      </c>
      <c r="P16" s="14">
        <v>0.11517995073684199</v>
      </c>
      <c r="Q16" s="14">
        <v>0.109983620683499</v>
      </c>
      <c r="R16" s="14"/>
      <c r="S16" s="14">
        <v>8.7486373363294206E-2</v>
      </c>
      <c r="T16" s="14">
        <v>0.14340338140247599</v>
      </c>
      <c r="U16" s="14">
        <v>0.13249869352443999</v>
      </c>
      <c r="V16" s="14">
        <v>0.109142689480403</v>
      </c>
      <c r="W16" s="14">
        <v>0.114834475158739</v>
      </c>
      <c r="X16" s="14">
        <v>0.112256629522182</v>
      </c>
      <c r="Y16" s="14">
        <v>0.131707036889297</v>
      </c>
      <c r="Z16" s="14">
        <v>0.101408491805019</v>
      </c>
      <c r="AA16" s="14">
        <v>0.118673306526779</v>
      </c>
      <c r="AB16" s="14">
        <v>0.121851751051945</v>
      </c>
      <c r="AC16" s="14">
        <v>0.12063187376520799</v>
      </c>
      <c r="AD16" s="14">
        <v>9.6843666579344595E-2</v>
      </c>
      <c r="AE16" s="14"/>
      <c r="AF16" s="14">
        <v>0.13168714514042701</v>
      </c>
      <c r="AG16" s="14">
        <v>0.123506910748531</v>
      </c>
      <c r="AH16" s="14">
        <v>0.12212953973120599</v>
      </c>
      <c r="AI16" s="14">
        <v>8.4515463041880304E-2</v>
      </c>
      <c r="AJ16" s="14">
        <v>6.9793203972491794E-2</v>
      </c>
      <c r="AK16" s="14"/>
      <c r="AL16" s="14">
        <v>7.3710654921661997E-2</v>
      </c>
      <c r="AM16" s="14">
        <v>0.104334035788888</v>
      </c>
      <c r="AN16" s="14">
        <v>0.119991375965856</v>
      </c>
      <c r="AO16" s="14">
        <v>0.128343274792309</v>
      </c>
      <c r="AP16" s="14">
        <v>0.117545142557235</v>
      </c>
      <c r="AQ16" s="14">
        <v>0.11902027418995099</v>
      </c>
      <c r="AR16" s="14">
        <v>0.117969176329486</v>
      </c>
      <c r="AS16" s="14">
        <v>0.14202115418071001</v>
      </c>
      <c r="AT16" s="14">
        <v>0.117884966300739</v>
      </c>
      <c r="AU16" s="14">
        <v>0.13659980507674799</v>
      </c>
      <c r="AV16" s="14">
        <v>8.5036896776572501E-2</v>
      </c>
      <c r="AW16" s="14">
        <v>0.121339087968455</v>
      </c>
      <c r="AX16" s="14">
        <v>9.7186697641269207E-2</v>
      </c>
      <c r="AY16" s="14">
        <v>8.1765493882324999E-2</v>
      </c>
      <c r="AZ16" s="14">
        <v>0.104153034168207</v>
      </c>
      <c r="BA16" s="14">
        <v>8.7922399092065506E-2</v>
      </c>
      <c r="BB16" s="14"/>
      <c r="BC16" s="14">
        <v>7.0963385514702507E-2</v>
      </c>
      <c r="BD16" s="14">
        <v>0.13718724938615701</v>
      </c>
      <c r="BE16" s="14"/>
      <c r="BF16" s="14">
        <v>0.12171701217339</v>
      </c>
      <c r="BG16" s="14">
        <v>0.127393572878051</v>
      </c>
      <c r="BH16" s="14">
        <v>0.1050503176828</v>
      </c>
      <c r="BI16" s="14">
        <v>0.103910941692785</v>
      </c>
      <c r="BJ16" s="14"/>
      <c r="BK16" s="14">
        <v>0.123577268212667</v>
      </c>
      <c r="BL16" s="14">
        <v>0.102535198738036</v>
      </c>
      <c r="BM16" s="14">
        <v>0.11249113011640401</v>
      </c>
      <c r="BN16" s="14">
        <v>0.12974658750934701</v>
      </c>
      <c r="BO16" s="14"/>
      <c r="BP16" s="14">
        <v>5.5834758120965E-2</v>
      </c>
      <c r="BQ16" s="14">
        <v>0.183511523135582</v>
      </c>
      <c r="BR16" s="14">
        <v>0.16563006163442201</v>
      </c>
      <c r="BS16" s="14">
        <v>9.7712517709683297E-2</v>
      </c>
      <c r="BT16" s="14">
        <v>0.12868773261907199</v>
      </c>
    </row>
    <row r="17" spans="2:72" x14ac:dyDescent="0.35">
      <c r="B17" s="15" t="s">
        <v>205</v>
      </c>
      <c r="C17" s="20">
        <v>2.6530797262481601E-2</v>
      </c>
      <c r="D17" s="20">
        <v>2.60597810634574E-2</v>
      </c>
      <c r="E17" s="20">
        <v>2.6616951446473299E-2</v>
      </c>
      <c r="F17" s="20"/>
      <c r="G17" s="20">
        <v>2.71979520970064E-2</v>
      </c>
      <c r="H17" s="20">
        <v>2.0529172772928799E-2</v>
      </c>
      <c r="I17" s="20">
        <v>2.8183382662768101E-2</v>
      </c>
      <c r="J17" s="20">
        <v>3.2248164415132799E-2</v>
      </c>
      <c r="K17" s="20">
        <v>2.7870510756438101E-2</v>
      </c>
      <c r="L17" s="20">
        <v>2.4086701213695001E-2</v>
      </c>
      <c r="M17" s="20"/>
      <c r="N17" s="20">
        <v>1.5879758596040801E-2</v>
      </c>
      <c r="O17" s="20">
        <v>2.7132800734622001E-2</v>
      </c>
      <c r="P17" s="20">
        <v>1.7517676243115499E-2</v>
      </c>
      <c r="Q17" s="20">
        <v>4.5214763841196701E-2</v>
      </c>
      <c r="R17" s="20"/>
      <c r="S17" s="20">
        <v>2.4748158877993701E-2</v>
      </c>
      <c r="T17" s="20">
        <v>2.5238592362060799E-2</v>
      </c>
      <c r="U17" s="20">
        <v>3.4130728067355301E-2</v>
      </c>
      <c r="V17" s="20">
        <v>2.60334479984679E-2</v>
      </c>
      <c r="W17" s="20">
        <v>3.4778730773730997E-2</v>
      </c>
      <c r="X17" s="20">
        <v>2.6293471295758802E-2</v>
      </c>
      <c r="Y17" s="20">
        <v>3.36629656956145E-2</v>
      </c>
      <c r="Z17" s="20">
        <v>1.25709592965681E-2</v>
      </c>
      <c r="AA17" s="20">
        <v>2.4043533108410901E-2</v>
      </c>
      <c r="AB17" s="20">
        <v>2.1459377952239199E-2</v>
      </c>
      <c r="AC17" s="20">
        <v>2.25710897594598E-2</v>
      </c>
      <c r="AD17" s="20">
        <v>3.3693540346871699E-2</v>
      </c>
      <c r="AE17" s="20"/>
      <c r="AF17" s="20">
        <v>3.5910896307287901E-2</v>
      </c>
      <c r="AG17" s="20">
        <v>2.7696673392024699E-2</v>
      </c>
      <c r="AH17" s="20">
        <v>2.18550229390942E-2</v>
      </c>
      <c r="AI17" s="20">
        <v>1.26580798238447E-2</v>
      </c>
      <c r="AJ17" s="20">
        <v>2.12820907205588E-2</v>
      </c>
      <c r="AK17" s="20"/>
      <c r="AL17" s="20">
        <v>0.110994578860359</v>
      </c>
      <c r="AM17" s="20">
        <v>7.0745727019313698E-2</v>
      </c>
      <c r="AN17" s="20">
        <v>1.84329041215027E-2</v>
      </c>
      <c r="AO17" s="20">
        <v>3.6519640280632898E-2</v>
      </c>
      <c r="AP17" s="20">
        <v>3.5845327288721203E-2</v>
      </c>
      <c r="AQ17" s="20">
        <v>1.6696510051456E-2</v>
      </c>
      <c r="AR17" s="20">
        <v>1.7366472001295701E-2</v>
      </c>
      <c r="AS17" s="20">
        <v>2.4313863873122701E-2</v>
      </c>
      <c r="AT17" s="20">
        <v>1.4910673094551101E-2</v>
      </c>
      <c r="AU17" s="20">
        <v>2.5141514123664201E-2</v>
      </c>
      <c r="AV17" s="20">
        <v>2.6020350113037698E-2</v>
      </c>
      <c r="AW17" s="20">
        <v>1.4862303055827E-2</v>
      </c>
      <c r="AX17" s="20">
        <v>1.10856618548368E-2</v>
      </c>
      <c r="AY17" s="20">
        <v>2.11518478369246E-2</v>
      </c>
      <c r="AZ17" s="20">
        <v>9.79999561692157E-3</v>
      </c>
      <c r="BA17" s="20">
        <v>1.25570690454167E-2</v>
      </c>
      <c r="BB17" s="20"/>
      <c r="BC17" s="20">
        <v>1.62083185740979E-2</v>
      </c>
      <c r="BD17" s="20">
        <v>3.1054512847356899E-2</v>
      </c>
      <c r="BE17" s="20"/>
      <c r="BF17" s="20">
        <v>1.5934137867521701E-2</v>
      </c>
      <c r="BG17" s="20">
        <v>1.6916503658239702E-2</v>
      </c>
      <c r="BH17" s="20">
        <v>2.9113305655303099E-2</v>
      </c>
      <c r="BI17" s="20">
        <v>6.8811342851186494E-2</v>
      </c>
      <c r="BJ17" s="20"/>
      <c r="BK17" s="20">
        <v>1.50675943065388E-2</v>
      </c>
      <c r="BL17" s="20">
        <v>1.58156985898124E-2</v>
      </c>
      <c r="BM17" s="20">
        <v>1.9598345716760598E-2</v>
      </c>
      <c r="BN17" s="20">
        <v>5.9385259920422102E-2</v>
      </c>
      <c r="BO17" s="20"/>
      <c r="BP17" s="20">
        <v>1.6742708922395801E-2</v>
      </c>
      <c r="BQ17" s="20">
        <v>3.0358948762736801E-2</v>
      </c>
      <c r="BR17" s="20">
        <v>2.39618100347379E-2</v>
      </c>
      <c r="BS17" s="20">
        <v>7.8146755530805502E-3</v>
      </c>
      <c r="BT17" s="20">
        <v>5.12262517577027E-2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257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0.116196900227589</v>
      </c>
      <c r="D9" s="14">
        <v>0.1406548738848</v>
      </c>
      <c r="E9" s="14">
        <v>9.2340892805034602E-2</v>
      </c>
      <c r="F9" s="14"/>
      <c r="G9" s="14">
        <v>0.13892304788541401</v>
      </c>
      <c r="H9" s="14">
        <v>0.15122302505343699</v>
      </c>
      <c r="I9" s="14">
        <v>0.14588171614661899</v>
      </c>
      <c r="J9" s="14">
        <v>9.5412246538928505E-2</v>
      </c>
      <c r="K9" s="14">
        <v>9.1993614687422995E-2</v>
      </c>
      <c r="L9" s="14">
        <v>8.1568314375258605E-2</v>
      </c>
      <c r="M9" s="14"/>
      <c r="N9" s="14">
        <v>0.16783335448728801</v>
      </c>
      <c r="O9" s="14">
        <v>0.100810279361759</v>
      </c>
      <c r="P9" s="14">
        <v>0.111029590459038</v>
      </c>
      <c r="Q9" s="14">
        <v>8.2238554062377706E-2</v>
      </c>
      <c r="R9" s="14"/>
      <c r="S9" s="14">
        <v>0.16390040993303201</v>
      </c>
      <c r="T9" s="14">
        <v>0.107625542143146</v>
      </c>
      <c r="U9" s="14">
        <v>0.10829368896651501</v>
      </c>
      <c r="V9" s="14">
        <v>0.118687780057198</v>
      </c>
      <c r="W9" s="14">
        <v>9.8451135369611795E-2</v>
      </c>
      <c r="X9" s="14">
        <v>0.110733614796617</v>
      </c>
      <c r="Y9" s="14">
        <v>9.8931214485005303E-2</v>
      </c>
      <c r="Z9" s="14">
        <v>0.135344216531853</v>
      </c>
      <c r="AA9" s="14">
        <v>0.112463407489995</v>
      </c>
      <c r="AB9" s="14">
        <v>0.118020309404231</v>
      </c>
      <c r="AC9" s="14">
        <v>7.9641665614534493E-2</v>
      </c>
      <c r="AD9" s="14">
        <v>9.1692333082048896E-2</v>
      </c>
      <c r="AE9" s="14"/>
      <c r="AF9" s="14">
        <v>7.87591906670147E-2</v>
      </c>
      <c r="AG9" s="14">
        <v>9.0798505277239594E-2</v>
      </c>
      <c r="AH9" s="14">
        <v>0.14125875887020201</v>
      </c>
      <c r="AI9" s="14">
        <v>0.19342838612400601</v>
      </c>
      <c r="AJ9" s="14">
        <v>0.20950445405144399</v>
      </c>
      <c r="AK9" s="14"/>
      <c r="AL9" s="14">
        <v>7.7351295025158195E-2</v>
      </c>
      <c r="AM9" s="14">
        <v>6.7613343738412698E-2</v>
      </c>
      <c r="AN9" s="14">
        <v>5.2388994434870301E-2</v>
      </c>
      <c r="AO9" s="14">
        <v>7.0999768830419002E-2</v>
      </c>
      <c r="AP9" s="14">
        <v>7.3407674523595104E-2</v>
      </c>
      <c r="AQ9" s="14">
        <v>0.102995975264751</v>
      </c>
      <c r="AR9" s="14">
        <v>0.108933019899563</v>
      </c>
      <c r="AS9" s="14">
        <v>0.12944389812787499</v>
      </c>
      <c r="AT9" s="14">
        <v>0.112986615524936</v>
      </c>
      <c r="AU9" s="14">
        <v>0.1117805839547</v>
      </c>
      <c r="AV9" s="14">
        <v>0.13410380805230801</v>
      </c>
      <c r="AW9" s="14">
        <v>0.12911624675605299</v>
      </c>
      <c r="AX9" s="14">
        <v>0.18175198841005599</v>
      </c>
      <c r="AY9" s="14">
        <v>0.181570478161212</v>
      </c>
      <c r="AZ9" s="14">
        <v>0.194963671020084</v>
      </c>
      <c r="BA9" s="14">
        <v>0.23413805373739199</v>
      </c>
      <c r="BB9" s="14"/>
      <c r="BC9" s="14">
        <v>0.16536337855597799</v>
      </c>
      <c r="BD9" s="14">
        <v>9.4650218371237702E-2</v>
      </c>
      <c r="BE9" s="14"/>
      <c r="BF9" s="14">
        <v>0.14132916214035501</v>
      </c>
      <c r="BG9" s="14">
        <v>0.10602046751881899</v>
      </c>
      <c r="BH9" s="14">
        <v>0.111483389346275</v>
      </c>
      <c r="BI9" s="14">
        <v>9.7513596369993905E-2</v>
      </c>
      <c r="BJ9" s="14"/>
      <c r="BK9" s="14">
        <v>0.14158646044915699</v>
      </c>
      <c r="BL9" s="14">
        <v>0.14460794054005</v>
      </c>
      <c r="BM9" s="14">
        <v>0.111846057570105</v>
      </c>
      <c r="BN9" s="14">
        <v>7.1590566954935805E-2</v>
      </c>
      <c r="BO9" s="14"/>
      <c r="BP9" s="14">
        <v>0.15203448095122499</v>
      </c>
      <c r="BQ9" s="14">
        <v>7.9933797200500006E-2</v>
      </c>
      <c r="BR9" s="14">
        <v>6.7213152713228905E-2</v>
      </c>
      <c r="BS9" s="14">
        <v>0.18629338820278099</v>
      </c>
      <c r="BT9" s="14">
        <v>6.05009197354794E-2</v>
      </c>
    </row>
    <row r="10" spans="2:72" x14ac:dyDescent="0.35">
      <c r="B10" s="15" t="s">
        <v>198</v>
      </c>
      <c r="C10" s="14">
        <v>0.204093398596641</v>
      </c>
      <c r="D10" s="14">
        <v>0.17143729970313701</v>
      </c>
      <c r="E10" s="14">
        <v>0.23561891467093701</v>
      </c>
      <c r="F10" s="14"/>
      <c r="G10" s="14">
        <v>0.21216296939627299</v>
      </c>
      <c r="H10" s="14">
        <v>0.20435510799731399</v>
      </c>
      <c r="I10" s="14">
        <v>0.211905070241695</v>
      </c>
      <c r="J10" s="14">
        <v>0.274927560773157</v>
      </c>
      <c r="K10" s="14">
        <v>0.20267019583453599</v>
      </c>
      <c r="L10" s="14">
        <v>0.135643581252475</v>
      </c>
      <c r="M10" s="14"/>
      <c r="N10" s="14">
        <v>0.17670760117432099</v>
      </c>
      <c r="O10" s="14">
        <v>0.202510448250215</v>
      </c>
      <c r="P10" s="14">
        <v>0.20307729627065099</v>
      </c>
      <c r="Q10" s="14">
        <v>0.236407438095212</v>
      </c>
      <c r="R10" s="14"/>
      <c r="S10" s="14">
        <v>0.18453014870543599</v>
      </c>
      <c r="T10" s="14">
        <v>0.21361409614126201</v>
      </c>
      <c r="U10" s="14">
        <v>0.20480710018669501</v>
      </c>
      <c r="V10" s="14">
        <v>0.183954053151546</v>
      </c>
      <c r="W10" s="14">
        <v>0.23520749372417399</v>
      </c>
      <c r="X10" s="14">
        <v>0.20294376052997501</v>
      </c>
      <c r="Y10" s="14">
        <v>0.19548135959249799</v>
      </c>
      <c r="Z10" s="14">
        <v>0.193834710127995</v>
      </c>
      <c r="AA10" s="14">
        <v>0.199053718032732</v>
      </c>
      <c r="AB10" s="14">
        <v>0.205956670595694</v>
      </c>
      <c r="AC10" s="14">
        <v>0.23927599861457599</v>
      </c>
      <c r="AD10" s="14">
        <v>0.23455094564179499</v>
      </c>
      <c r="AE10" s="14"/>
      <c r="AF10" s="14">
        <v>0.22333754484374499</v>
      </c>
      <c r="AG10" s="14">
        <v>0.227407323947485</v>
      </c>
      <c r="AH10" s="14">
        <v>0.20117033966737499</v>
      </c>
      <c r="AI10" s="14">
        <v>0.155418900455953</v>
      </c>
      <c r="AJ10" s="14">
        <v>0.132423999613416</v>
      </c>
      <c r="AK10" s="14"/>
      <c r="AL10" s="14">
        <v>0.25682173567260602</v>
      </c>
      <c r="AM10" s="14">
        <v>0.23596304956901601</v>
      </c>
      <c r="AN10" s="14">
        <v>0.236654280954887</v>
      </c>
      <c r="AO10" s="14">
        <v>0.25418439956591599</v>
      </c>
      <c r="AP10" s="14">
        <v>0.228740704280917</v>
      </c>
      <c r="AQ10" s="14">
        <v>0.22636625440882899</v>
      </c>
      <c r="AR10" s="14">
        <v>0.222803860290155</v>
      </c>
      <c r="AS10" s="14">
        <v>0.19814927487211501</v>
      </c>
      <c r="AT10" s="14">
        <v>0.18374405803705099</v>
      </c>
      <c r="AU10" s="14">
        <v>0.172902211895267</v>
      </c>
      <c r="AV10" s="14">
        <v>0.18786050972606499</v>
      </c>
      <c r="AW10" s="14">
        <v>0.21369460052484801</v>
      </c>
      <c r="AX10" s="14">
        <v>0.14880003566976299</v>
      </c>
      <c r="AY10" s="14">
        <v>0.17381719052389599</v>
      </c>
      <c r="AZ10" s="14">
        <v>0.16670526296934199</v>
      </c>
      <c r="BA10" s="14">
        <v>0.12741969572581299</v>
      </c>
      <c r="BB10" s="14"/>
      <c r="BC10" s="14">
        <v>0.22139769298689299</v>
      </c>
      <c r="BD10" s="14">
        <v>0.19650997715479801</v>
      </c>
      <c r="BE10" s="14"/>
      <c r="BF10" s="14">
        <v>0.16870350870870701</v>
      </c>
      <c r="BG10" s="14">
        <v>0.209730071412014</v>
      </c>
      <c r="BH10" s="14">
        <v>0.227413528311082</v>
      </c>
      <c r="BI10" s="14">
        <v>0.219728083234694</v>
      </c>
      <c r="BJ10" s="14"/>
      <c r="BK10" s="14">
        <v>0.15883001516921399</v>
      </c>
      <c r="BL10" s="14">
        <v>0.19711087475187899</v>
      </c>
      <c r="BM10" s="14">
        <v>0.20497277153615501</v>
      </c>
      <c r="BN10" s="14">
        <v>0.25734932801434401</v>
      </c>
      <c r="BO10" s="14"/>
      <c r="BP10" s="14">
        <v>0.23043422575364</v>
      </c>
      <c r="BQ10" s="14">
        <v>0.19875393872799699</v>
      </c>
      <c r="BR10" s="14">
        <v>0.12307230631043301</v>
      </c>
      <c r="BS10" s="14">
        <v>0.15441902114555101</v>
      </c>
      <c r="BT10" s="14">
        <v>0.26228865762715903</v>
      </c>
    </row>
    <row r="11" spans="2:72" x14ac:dyDescent="0.35">
      <c r="B11" s="15" t="s">
        <v>199</v>
      </c>
      <c r="C11" s="14">
        <v>4.6879553994499501E-2</v>
      </c>
      <c r="D11" s="14">
        <v>5.0198377138891803E-2</v>
      </c>
      <c r="E11" s="14">
        <v>4.38499426336562E-2</v>
      </c>
      <c r="F11" s="14"/>
      <c r="G11" s="14">
        <v>6.7804569530236794E-2</v>
      </c>
      <c r="H11" s="14">
        <v>4.40341454821448E-2</v>
      </c>
      <c r="I11" s="14">
        <v>5.0205291654433999E-2</v>
      </c>
      <c r="J11" s="14">
        <v>4.38828556335467E-2</v>
      </c>
      <c r="K11" s="14">
        <v>4.6207156122849501E-2</v>
      </c>
      <c r="L11" s="14">
        <v>3.5507010604764501E-2</v>
      </c>
      <c r="M11" s="14"/>
      <c r="N11" s="14">
        <v>3.79096297152407E-2</v>
      </c>
      <c r="O11" s="14">
        <v>4.2044620161229E-2</v>
      </c>
      <c r="P11" s="14">
        <v>5.0937423166502099E-2</v>
      </c>
      <c r="Q11" s="14">
        <v>5.7235494647645102E-2</v>
      </c>
      <c r="R11" s="14"/>
      <c r="S11" s="14">
        <v>4.9874684704221899E-2</v>
      </c>
      <c r="T11" s="14">
        <v>4.2736593787625302E-2</v>
      </c>
      <c r="U11" s="14">
        <v>5.9091717326983803E-2</v>
      </c>
      <c r="V11" s="14">
        <v>4.13223739782137E-2</v>
      </c>
      <c r="W11" s="14">
        <v>4.7013615156620697E-2</v>
      </c>
      <c r="X11" s="14">
        <v>4.4707063629298403E-2</v>
      </c>
      <c r="Y11" s="14">
        <v>4.4202287090943003E-2</v>
      </c>
      <c r="Z11" s="14">
        <v>4.3750448023985297E-2</v>
      </c>
      <c r="AA11" s="14">
        <v>5.8021834072631999E-2</v>
      </c>
      <c r="AB11" s="14">
        <v>4.6999418972004998E-2</v>
      </c>
      <c r="AC11" s="14">
        <v>3.5689328199506799E-2</v>
      </c>
      <c r="AD11" s="14">
        <v>2.98777845872449E-2</v>
      </c>
      <c r="AE11" s="14"/>
      <c r="AF11" s="14">
        <v>4.9632267130604799E-2</v>
      </c>
      <c r="AG11" s="14">
        <v>5.0130542044390103E-2</v>
      </c>
      <c r="AH11" s="14">
        <v>3.8024301140944503E-2</v>
      </c>
      <c r="AI11" s="14">
        <v>5.3032782626420097E-2</v>
      </c>
      <c r="AJ11" s="14">
        <v>5.70594695071623E-2</v>
      </c>
      <c r="AK11" s="14"/>
      <c r="AL11" s="14">
        <v>5.5857809202845998E-2</v>
      </c>
      <c r="AM11" s="14">
        <v>4.10496221571581E-2</v>
      </c>
      <c r="AN11" s="14">
        <v>7.1845153438987105E-2</v>
      </c>
      <c r="AO11" s="14">
        <v>4.6272611064906002E-2</v>
      </c>
      <c r="AP11" s="14">
        <v>3.76472651953913E-2</v>
      </c>
      <c r="AQ11" s="14">
        <v>4.7355413328476002E-2</v>
      </c>
      <c r="AR11" s="14">
        <v>5.4612564671591299E-2</v>
      </c>
      <c r="AS11" s="14">
        <v>5.3917781503907899E-2</v>
      </c>
      <c r="AT11" s="14">
        <v>4.2427580561550098E-2</v>
      </c>
      <c r="AU11" s="14">
        <v>4.3212965195275101E-2</v>
      </c>
      <c r="AV11" s="14">
        <v>4.8647661541108299E-2</v>
      </c>
      <c r="AW11" s="14">
        <v>4.6167023420494599E-2</v>
      </c>
      <c r="AX11" s="14">
        <v>4.8637253714186299E-2</v>
      </c>
      <c r="AY11" s="14">
        <v>4.1814414638548097E-2</v>
      </c>
      <c r="AZ11" s="14">
        <v>2.8772958680249799E-2</v>
      </c>
      <c r="BA11" s="14">
        <v>3.1188353147518201E-2</v>
      </c>
      <c r="BB11" s="14"/>
      <c r="BC11" s="14">
        <v>4.1547838250238202E-2</v>
      </c>
      <c r="BD11" s="14">
        <v>4.9216121241044901E-2</v>
      </c>
      <c r="BE11" s="14"/>
      <c r="BF11" s="14">
        <v>3.4677089558663901E-2</v>
      </c>
      <c r="BG11" s="14">
        <v>5.1029056784832001E-2</v>
      </c>
      <c r="BH11" s="14">
        <v>4.64949223963824E-2</v>
      </c>
      <c r="BI11" s="14">
        <v>6.3250267272816796E-2</v>
      </c>
      <c r="BJ11" s="14"/>
      <c r="BK11" s="14">
        <v>3.88301211459912E-2</v>
      </c>
      <c r="BL11" s="14">
        <v>4.4617817467313803E-2</v>
      </c>
      <c r="BM11" s="14">
        <v>4.8871298729291003E-2</v>
      </c>
      <c r="BN11" s="14">
        <v>5.4228998850249698E-2</v>
      </c>
      <c r="BO11" s="14"/>
      <c r="BP11" s="14">
        <v>4.6333041630594998E-2</v>
      </c>
      <c r="BQ11" s="14">
        <v>5.35407368495181E-2</v>
      </c>
      <c r="BR11" s="14">
        <v>3.5339692492481103E-2</v>
      </c>
      <c r="BS11" s="14">
        <v>2.9731010192614999E-2</v>
      </c>
      <c r="BT11" s="14">
        <v>6.3789902797853099E-2</v>
      </c>
    </row>
    <row r="12" spans="2:72" x14ac:dyDescent="0.35">
      <c r="B12" s="15" t="s">
        <v>200</v>
      </c>
      <c r="C12" s="14">
        <v>0.14031070855011801</v>
      </c>
      <c r="D12" s="14">
        <v>0.10014946470029</v>
      </c>
      <c r="E12" s="14">
        <v>0.178886801829195</v>
      </c>
      <c r="F12" s="14"/>
      <c r="G12" s="14">
        <v>0.20195185661085999</v>
      </c>
      <c r="H12" s="14">
        <v>0.19275874481175001</v>
      </c>
      <c r="I12" s="14">
        <v>0.166410082376206</v>
      </c>
      <c r="J12" s="14">
        <v>0.14895386706119701</v>
      </c>
      <c r="K12" s="14">
        <v>0.10036223080380401</v>
      </c>
      <c r="L12" s="14">
        <v>5.5329491933813597E-2</v>
      </c>
      <c r="M12" s="14"/>
      <c r="N12" s="14">
        <v>0.107531226386821</v>
      </c>
      <c r="O12" s="14">
        <v>0.14429218295640101</v>
      </c>
      <c r="P12" s="14">
        <v>0.164054489798759</v>
      </c>
      <c r="Q12" s="14">
        <v>0.15088802435197299</v>
      </c>
      <c r="R12" s="14"/>
      <c r="S12" s="14">
        <v>0.13168164616316999</v>
      </c>
      <c r="T12" s="14">
        <v>0.13808227458810901</v>
      </c>
      <c r="U12" s="14">
        <v>0.13877021192063099</v>
      </c>
      <c r="V12" s="14">
        <v>0.12305706628235499</v>
      </c>
      <c r="W12" s="14">
        <v>0.130554407239964</v>
      </c>
      <c r="X12" s="14">
        <v>0.17035932288723599</v>
      </c>
      <c r="Y12" s="14">
        <v>0.148983862315203</v>
      </c>
      <c r="Z12" s="14">
        <v>0.129029242702694</v>
      </c>
      <c r="AA12" s="14">
        <v>0.152385198150396</v>
      </c>
      <c r="AB12" s="14">
        <v>0.128059118086532</v>
      </c>
      <c r="AC12" s="14">
        <v>0.139197691692373</v>
      </c>
      <c r="AD12" s="14">
        <v>0.16503668446807099</v>
      </c>
      <c r="AE12" s="14"/>
      <c r="AF12" s="14">
        <v>0.147347771402799</v>
      </c>
      <c r="AG12" s="14">
        <v>0.13301389925053</v>
      </c>
      <c r="AH12" s="14">
        <v>0.137486615215272</v>
      </c>
      <c r="AI12" s="14">
        <v>0.155418682076886</v>
      </c>
      <c r="AJ12" s="14">
        <v>0.13445048949972199</v>
      </c>
      <c r="AK12" s="14"/>
      <c r="AL12" s="14">
        <v>0.17194352705688001</v>
      </c>
      <c r="AM12" s="14">
        <v>0.18201292940439801</v>
      </c>
      <c r="AN12" s="14">
        <v>0.17126191226179699</v>
      </c>
      <c r="AO12" s="14">
        <v>0.14272958715728501</v>
      </c>
      <c r="AP12" s="14">
        <v>0.15095777165480501</v>
      </c>
      <c r="AQ12" s="14">
        <v>0.15285606648283601</v>
      </c>
      <c r="AR12" s="14">
        <v>0.16293343596837001</v>
      </c>
      <c r="AS12" s="14">
        <v>0.11433786314290501</v>
      </c>
      <c r="AT12" s="14">
        <v>0.114567606330909</v>
      </c>
      <c r="AU12" s="14">
        <v>0.152289871967518</v>
      </c>
      <c r="AV12" s="14">
        <v>0.130427005651505</v>
      </c>
      <c r="AW12" s="14">
        <v>0.12874887472377999</v>
      </c>
      <c r="AX12" s="14">
        <v>0.13359124517436599</v>
      </c>
      <c r="AY12" s="14">
        <v>0.13127485588175999</v>
      </c>
      <c r="AZ12" s="14">
        <v>8.7893148922950706E-2</v>
      </c>
      <c r="BA12" s="14">
        <v>9.9328223930586004E-2</v>
      </c>
      <c r="BB12" s="14"/>
      <c r="BC12" s="14">
        <v>0.15624354274036201</v>
      </c>
      <c r="BD12" s="14">
        <v>0.13332831483311799</v>
      </c>
      <c r="BE12" s="14"/>
      <c r="BF12" s="14">
        <v>7.7956488613449906E-2</v>
      </c>
      <c r="BG12" s="14">
        <v>0.14241649900803399</v>
      </c>
      <c r="BH12" s="14">
        <v>0.18694784345764501</v>
      </c>
      <c r="BI12" s="14">
        <v>0.17693183810083099</v>
      </c>
      <c r="BJ12" s="14"/>
      <c r="BK12" s="14">
        <v>9.9952719593031203E-2</v>
      </c>
      <c r="BL12" s="14">
        <v>0.12856408583703499</v>
      </c>
      <c r="BM12" s="14">
        <v>0.15118890823376899</v>
      </c>
      <c r="BN12" s="14">
        <v>0.17605168179086</v>
      </c>
      <c r="BO12" s="14"/>
      <c r="BP12" s="14">
        <v>0.175441836288458</v>
      </c>
      <c r="BQ12" s="14">
        <v>0.139724979726883</v>
      </c>
      <c r="BR12" s="14">
        <v>3.8159295619373597E-2</v>
      </c>
      <c r="BS12" s="14">
        <v>8.4472291035107797E-2</v>
      </c>
      <c r="BT12" s="14">
        <v>0.20187242863632501</v>
      </c>
    </row>
    <row r="13" spans="2:72" x14ac:dyDescent="0.35">
      <c r="B13" s="15" t="s">
        <v>201</v>
      </c>
      <c r="C13" s="14">
        <v>0.210216990749229</v>
      </c>
      <c r="D13" s="14">
        <v>0.23754334690082299</v>
      </c>
      <c r="E13" s="14">
        <v>0.18424118232381201</v>
      </c>
      <c r="F13" s="14"/>
      <c r="G13" s="14">
        <v>0.133054973679607</v>
      </c>
      <c r="H13" s="14">
        <v>0.14185618792594001</v>
      </c>
      <c r="I13" s="14">
        <v>0.148022223127252</v>
      </c>
      <c r="J13" s="14">
        <v>0.17463527716520799</v>
      </c>
      <c r="K13" s="14">
        <v>0.27100294505954597</v>
      </c>
      <c r="L13" s="14">
        <v>0.35571299780729598</v>
      </c>
      <c r="M13" s="14"/>
      <c r="N13" s="14">
        <v>0.238317451034536</v>
      </c>
      <c r="O13" s="14">
        <v>0.22480900584227001</v>
      </c>
      <c r="P13" s="14">
        <v>0.18452098455680599</v>
      </c>
      <c r="Q13" s="14">
        <v>0.18813905954641699</v>
      </c>
      <c r="R13" s="14"/>
      <c r="S13" s="14">
        <v>0.18516235194495101</v>
      </c>
      <c r="T13" s="14">
        <v>0.21831195864917999</v>
      </c>
      <c r="U13" s="14">
        <v>0.18441012361405801</v>
      </c>
      <c r="V13" s="14">
        <v>0.26229666874132301</v>
      </c>
      <c r="W13" s="14">
        <v>0.203096048062822</v>
      </c>
      <c r="X13" s="14">
        <v>0.18586340554142</v>
      </c>
      <c r="Y13" s="14">
        <v>0.21594489662432001</v>
      </c>
      <c r="Z13" s="14">
        <v>0.23179993205959201</v>
      </c>
      <c r="AA13" s="14">
        <v>0.212327356723923</v>
      </c>
      <c r="AB13" s="14">
        <v>0.24236919754765099</v>
      </c>
      <c r="AC13" s="14">
        <v>0.18039607966676099</v>
      </c>
      <c r="AD13" s="14">
        <v>0.195696076740797</v>
      </c>
      <c r="AE13" s="14"/>
      <c r="AF13" s="14">
        <v>0.21563256440536699</v>
      </c>
      <c r="AG13" s="14">
        <v>0.209466842620323</v>
      </c>
      <c r="AH13" s="14">
        <v>0.20399757279556099</v>
      </c>
      <c r="AI13" s="14">
        <v>0.17708380470364199</v>
      </c>
      <c r="AJ13" s="14">
        <v>0.164886925903063</v>
      </c>
      <c r="AK13" s="14"/>
      <c r="AL13" s="14">
        <v>0.18704239678873599</v>
      </c>
      <c r="AM13" s="14">
        <v>0.13183627727035899</v>
      </c>
      <c r="AN13" s="14">
        <v>0.202420298890785</v>
      </c>
      <c r="AO13" s="14">
        <v>0.20706460089432099</v>
      </c>
      <c r="AP13" s="14">
        <v>0.217801954949845</v>
      </c>
      <c r="AQ13" s="14">
        <v>0.19938834456260601</v>
      </c>
      <c r="AR13" s="14">
        <v>0.18367408032518401</v>
      </c>
      <c r="AS13" s="14">
        <v>0.225177825901893</v>
      </c>
      <c r="AT13" s="14">
        <v>0.25865024950507498</v>
      </c>
      <c r="AU13" s="14">
        <v>0.202431500650645</v>
      </c>
      <c r="AV13" s="14">
        <v>0.25712811477855901</v>
      </c>
      <c r="AW13" s="14">
        <v>0.231970342441111</v>
      </c>
      <c r="AX13" s="14">
        <v>0.22551880238109501</v>
      </c>
      <c r="AY13" s="14">
        <v>0.217740636892991</v>
      </c>
      <c r="AZ13" s="14">
        <v>0.19250932583576699</v>
      </c>
      <c r="BA13" s="14">
        <v>0.18935458164456401</v>
      </c>
      <c r="BB13" s="14"/>
      <c r="BC13" s="14">
        <v>0.15468296851823901</v>
      </c>
      <c r="BD13" s="14">
        <v>0.23455418043409099</v>
      </c>
      <c r="BE13" s="14"/>
      <c r="BF13" s="14">
        <v>0.29471285996945001</v>
      </c>
      <c r="BG13" s="14">
        <v>0.21168020183431399</v>
      </c>
      <c r="BH13" s="14">
        <v>0.158218603924699</v>
      </c>
      <c r="BI13" s="14">
        <v>0.12744993551202999</v>
      </c>
      <c r="BJ13" s="14"/>
      <c r="BK13" s="14">
        <v>0.26619211689118599</v>
      </c>
      <c r="BL13" s="14">
        <v>0.21927745953981401</v>
      </c>
      <c r="BM13" s="14">
        <v>0.204518358583542</v>
      </c>
      <c r="BN13" s="14">
        <v>0.15152264672398999</v>
      </c>
      <c r="BO13" s="14"/>
      <c r="BP13" s="14">
        <v>0.14733639086813</v>
      </c>
      <c r="BQ13" s="14">
        <v>0.227257101185664</v>
      </c>
      <c r="BR13" s="14">
        <v>0.39675994503706702</v>
      </c>
      <c r="BS13" s="14">
        <v>0.26427760030115999</v>
      </c>
      <c r="BT13" s="14">
        <v>0.13178500830554099</v>
      </c>
    </row>
    <row r="14" spans="2:72" x14ac:dyDescent="0.35">
      <c r="B14" s="15" t="s">
        <v>202</v>
      </c>
      <c r="C14" s="14">
        <v>0.152219268245464</v>
      </c>
      <c r="D14" s="14">
        <v>0.18108889856911201</v>
      </c>
      <c r="E14" s="14">
        <v>0.124482132116921</v>
      </c>
      <c r="F14" s="14"/>
      <c r="G14" s="14">
        <v>0.14544619635235001</v>
      </c>
      <c r="H14" s="14">
        <v>0.17431444020686501</v>
      </c>
      <c r="I14" s="14">
        <v>0.163612969864255</v>
      </c>
      <c r="J14" s="14">
        <v>0.117102217584155</v>
      </c>
      <c r="K14" s="14">
        <v>0.129253198341967</v>
      </c>
      <c r="L14" s="14">
        <v>0.173349633841374</v>
      </c>
      <c r="M14" s="14"/>
      <c r="N14" s="14">
        <v>0.17969189084721299</v>
      </c>
      <c r="O14" s="14">
        <v>0.14270045071422999</v>
      </c>
      <c r="P14" s="14">
        <v>0.158873414277759</v>
      </c>
      <c r="Q14" s="14">
        <v>0.12638272506774101</v>
      </c>
      <c r="R14" s="14"/>
      <c r="S14" s="14">
        <v>0.17788495156567</v>
      </c>
      <c r="T14" s="14">
        <v>0.13532935958392101</v>
      </c>
      <c r="U14" s="14">
        <v>0.14304961224107601</v>
      </c>
      <c r="V14" s="14">
        <v>0.13867598813966001</v>
      </c>
      <c r="W14" s="14">
        <v>0.144135073176132</v>
      </c>
      <c r="X14" s="14">
        <v>0.16150315829717399</v>
      </c>
      <c r="Y14" s="14">
        <v>0.14031006790515099</v>
      </c>
      <c r="Z14" s="14">
        <v>0.14314802059826501</v>
      </c>
      <c r="AA14" s="14">
        <v>0.15545684765958101</v>
      </c>
      <c r="AB14" s="14">
        <v>0.15679066186534199</v>
      </c>
      <c r="AC14" s="14">
        <v>0.16721595097122499</v>
      </c>
      <c r="AD14" s="14">
        <v>0.15505058583987999</v>
      </c>
      <c r="AE14" s="14"/>
      <c r="AF14" s="14">
        <v>0.137253437767032</v>
      </c>
      <c r="AG14" s="14">
        <v>0.139081600339719</v>
      </c>
      <c r="AH14" s="14">
        <v>0.15943600195861199</v>
      </c>
      <c r="AI14" s="14">
        <v>0.17312353458351501</v>
      </c>
      <c r="AJ14" s="14">
        <v>0.22218986610668701</v>
      </c>
      <c r="AK14" s="14"/>
      <c r="AL14" s="14">
        <v>4.81716567688312E-2</v>
      </c>
      <c r="AM14" s="14">
        <v>0.147275436136104</v>
      </c>
      <c r="AN14" s="14">
        <v>0.116241946039982</v>
      </c>
      <c r="AO14" s="14">
        <v>0.13029306413388</v>
      </c>
      <c r="AP14" s="14">
        <v>0.13486467345980099</v>
      </c>
      <c r="AQ14" s="14">
        <v>0.138970095609525</v>
      </c>
      <c r="AR14" s="14">
        <v>0.17078568391319199</v>
      </c>
      <c r="AS14" s="14">
        <v>0.140239799627251</v>
      </c>
      <c r="AT14" s="14">
        <v>0.16524226535608499</v>
      </c>
      <c r="AU14" s="14">
        <v>0.15783228761517801</v>
      </c>
      <c r="AV14" s="14">
        <v>0.14721783521218501</v>
      </c>
      <c r="AW14" s="14">
        <v>0.13638030906479601</v>
      </c>
      <c r="AX14" s="14">
        <v>0.17763486816596899</v>
      </c>
      <c r="AY14" s="14">
        <v>0.18206999497271201</v>
      </c>
      <c r="AZ14" s="14">
        <v>0.251824932992607</v>
      </c>
      <c r="BA14" s="14">
        <v>0.24110031870677601</v>
      </c>
      <c r="BB14" s="14"/>
      <c r="BC14" s="14">
        <v>0.176749230691851</v>
      </c>
      <c r="BD14" s="14">
        <v>0.14146927526751699</v>
      </c>
      <c r="BE14" s="14"/>
      <c r="BF14" s="14">
        <v>0.180829931016075</v>
      </c>
      <c r="BG14" s="14">
        <v>0.143145038546199</v>
      </c>
      <c r="BH14" s="14">
        <v>0.146111362435973</v>
      </c>
      <c r="BI14" s="14">
        <v>0.12599046468023201</v>
      </c>
      <c r="BJ14" s="14"/>
      <c r="BK14" s="14">
        <v>0.185051836283948</v>
      </c>
      <c r="BL14" s="14">
        <v>0.161459434960424</v>
      </c>
      <c r="BM14" s="14">
        <v>0.154119808927417</v>
      </c>
      <c r="BN14" s="14">
        <v>0.10585859006835199</v>
      </c>
      <c r="BO14" s="14"/>
      <c r="BP14" s="14">
        <v>0.17345535821979199</v>
      </c>
      <c r="BQ14" s="14">
        <v>0.121834826316669</v>
      </c>
      <c r="BR14" s="14">
        <v>0.169369628450009</v>
      </c>
      <c r="BS14" s="14">
        <v>0.20210025239038501</v>
      </c>
      <c r="BT14" s="14">
        <v>9.9041275807921603E-2</v>
      </c>
    </row>
    <row r="15" spans="2:72" x14ac:dyDescent="0.35">
      <c r="B15" s="15" t="s">
        <v>203</v>
      </c>
      <c r="C15" s="14">
        <v>1.76099344377437E-2</v>
      </c>
      <c r="D15" s="14">
        <v>2.0027578740688098E-2</v>
      </c>
      <c r="E15" s="14">
        <v>1.50926593114442E-2</v>
      </c>
      <c r="F15" s="14"/>
      <c r="G15" s="14">
        <v>3.3478357509578602E-2</v>
      </c>
      <c r="H15" s="14">
        <v>3.12698663181303E-2</v>
      </c>
      <c r="I15" s="14">
        <v>2.1192810951917E-2</v>
      </c>
      <c r="J15" s="14">
        <v>1.1701283435245E-2</v>
      </c>
      <c r="K15" s="14">
        <v>7.6311440251083497E-3</v>
      </c>
      <c r="L15" s="14">
        <v>4.55464425095702E-3</v>
      </c>
      <c r="M15" s="14"/>
      <c r="N15" s="14">
        <v>9.2284231345089694E-3</v>
      </c>
      <c r="O15" s="14">
        <v>1.7548731804023301E-2</v>
      </c>
      <c r="P15" s="14">
        <v>2.3886854951254401E-2</v>
      </c>
      <c r="Q15" s="14">
        <v>2.1478487650173801E-2</v>
      </c>
      <c r="R15" s="14"/>
      <c r="S15" s="14">
        <v>3.0187863404495498E-2</v>
      </c>
      <c r="T15" s="14">
        <v>1.8103966156550699E-2</v>
      </c>
      <c r="U15" s="14">
        <v>1.87188750834563E-2</v>
      </c>
      <c r="V15" s="14">
        <v>1.62793618178616E-2</v>
      </c>
      <c r="W15" s="14">
        <v>1.62367126891012E-2</v>
      </c>
      <c r="X15" s="14">
        <v>2.6792583597123699E-2</v>
      </c>
      <c r="Y15" s="14">
        <v>1.09540653820836E-2</v>
      </c>
      <c r="Z15" s="14">
        <v>2.2369399275494101E-2</v>
      </c>
      <c r="AA15" s="14">
        <v>9.9482091485612999E-3</v>
      </c>
      <c r="AB15" s="14">
        <v>5.97083933725922E-3</v>
      </c>
      <c r="AC15" s="14">
        <v>1.31104198795785E-2</v>
      </c>
      <c r="AD15" s="14">
        <v>1.53593046004831E-2</v>
      </c>
      <c r="AE15" s="14"/>
      <c r="AF15" s="14">
        <v>1.64609069837405E-2</v>
      </c>
      <c r="AG15" s="14">
        <v>1.8031294221215199E-2</v>
      </c>
      <c r="AH15" s="14">
        <v>1.47660746117446E-2</v>
      </c>
      <c r="AI15" s="14">
        <v>2.2714050699260399E-2</v>
      </c>
      <c r="AJ15" s="14">
        <v>1.48832402509869E-2</v>
      </c>
      <c r="AK15" s="14"/>
      <c r="AL15" s="14">
        <v>5.9915442329489997E-2</v>
      </c>
      <c r="AM15" s="14">
        <v>4.9352932616009697E-2</v>
      </c>
      <c r="AN15" s="14">
        <v>2.00058716619195E-2</v>
      </c>
      <c r="AO15" s="14">
        <v>1.16207333385853E-2</v>
      </c>
      <c r="AP15" s="14">
        <v>2.1421523404027799E-2</v>
      </c>
      <c r="AQ15" s="14">
        <v>2.2988236461346501E-2</v>
      </c>
      <c r="AR15" s="14">
        <v>1.93769480791528E-2</v>
      </c>
      <c r="AS15" s="14">
        <v>1.47615504352611E-2</v>
      </c>
      <c r="AT15" s="14">
        <v>1.5641921068858901E-2</v>
      </c>
      <c r="AU15" s="14">
        <v>1.44565264988181E-2</v>
      </c>
      <c r="AV15" s="14">
        <v>7.5252476931019696E-3</v>
      </c>
      <c r="AW15" s="14">
        <v>1.6800209855328201E-2</v>
      </c>
      <c r="AX15" s="14">
        <v>8.8215825591028297E-3</v>
      </c>
      <c r="AY15" s="14">
        <v>9.9686646642987795E-3</v>
      </c>
      <c r="AZ15" s="14">
        <v>1.4697727666399501E-2</v>
      </c>
      <c r="BA15" s="14">
        <v>1.9163920322731402E-2</v>
      </c>
      <c r="BB15" s="14"/>
      <c r="BC15" s="14">
        <v>2.3182351219028501E-2</v>
      </c>
      <c r="BD15" s="14">
        <v>1.51678825430484E-2</v>
      </c>
      <c r="BE15" s="14"/>
      <c r="BF15" s="14">
        <v>8.6720396031895707E-3</v>
      </c>
      <c r="BG15" s="14">
        <v>1.25091441473873E-2</v>
      </c>
      <c r="BH15" s="14">
        <v>2.9019556398624299E-2</v>
      </c>
      <c r="BI15" s="14">
        <v>2.73602818640858E-2</v>
      </c>
      <c r="BJ15" s="14"/>
      <c r="BK15" s="14">
        <v>7.22209394858612E-3</v>
      </c>
      <c r="BL15" s="14">
        <v>1.5306676767293199E-2</v>
      </c>
      <c r="BM15" s="14">
        <v>2.2019289465769299E-2</v>
      </c>
      <c r="BN15" s="14">
        <v>2.3562743937477901E-2</v>
      </c>
      <c r="BO15" s="14"/>
      <c r="BP15" s="14">
        <v>1.7700607772414199E-2</v>
      </c>
      <c r="BQ15" s="14">
        <v>1.5867209588121399E-2</v>
      </c>
      <c r="BR15" s="14">
        <v>3.5519698545705002E-3</v>
      </c>
      <c r="BS15" s="14">
        <v>5.7707545125995499E-3</v>
      </c>
      <c r="BT15" s="14">
        <v>3.51230080830396E-2</v>
      </c>
    </row>
    <row r="16" spans="2:72" x14ac:dyDescent="0.35">
      <c r="B16" s="15" t="s">
        <v>204</v>
      </c>
      <c r="C16" s="14">
        <v>8.4697780261432307E-2</v>
      </c>
      <c r="D16" s="14">
        <v>7.6261444122965594E-2</v>
      </c>
      <c r="E16" s="14">
        <v>9.3304700117594105E-2</v>
      </c>
      <c r="F16" s="14"/>
      <c r="G16" s="14">
        <v>3.6360710503009701E-2</v>
      </c>
      <c r="H16" s="14">
        <v>4.03381950302798E-2</v>
      </c>
      <c r="I16" s="14">
        <v>6.6097607083554097E-2</v>
      </c>
      <c r="J16" s="14">
        <v>0.100868246551248</v>
      </c>
      <c r="K16" s="14">
        <v>0.116870689001192</v>
      </c>
      <c r="L16" s="14">
        <v>0.13325554430382999</v>
      </c>
      <c r="M16" s="14"/>
      <c r="N16" s="14">
        <v>7.1789378976398102E-2</v>
      </c>
      <c r="O16" s="14">
        <v>9.8047385114470698E-2</v>
      </c>
      <c r="P16" s="14">
        <v>7.9524690686659294E-2</v>
      </c>
      <c r="Q16" s="14">
        <v>8.8137437495856397E-2</v>
      </c>
      <c r="R16" s="14"/>
      <c r="S16" s="14">
        <v>5.5377871095770297E-2</v>
      </c>
      <c r="T16" s="14">
        <v>0.10097265461949299</v>
      </c>
      <c r="U16" s="14">
        <v>0.10729963055038499</v>
      </c>
      <c r="V16" s="14">
        <v>8.5973381381272501E-2</v>
      </c>
      <c r="W16" s="14">
        <v>9.7643833419466697E-2</v>
      </c>
      <c r="X16" s="14">
        <v>6.78176543103019E-2</v>
      </c>
      <c r="Y16" s="14">
        <v>0.11145395043558901</v>
      </c>
      <c r="Z16" s="14">
        <v>8.2520606880709099E-2</v>
      </c>
      <c r="AA16" s="14">
        <v>7.2743734335646695E-2</v>
      </c>
      <c r="AB16" s="14">
        <v>7.1750160489206002E-2</v>
      </c>
      <c r="AC16" s="14">
        <v>0.115120955909724</v>
      </c>
      <c r="AD16" s="14">
        <v>7.0770232426712695E-2</v>
      </c>
      <c r="AE16" s="14"/>
      <c r="AF16" s="14">
        <v>9.1676870657366002E-2</v>
      </c>
      <c r="AG16" s="14">
        <v>9.7728290524961403E-2</v>
      </c>
      <c r="AH16" s="14">
        <v>8.5608828539255805E-2</v>
      </c>
      <c r="AI16" s="14">
        <v>5.8348076418869098E-2</v>
      </c>
      <c r="AJ16" s="14">
        <v>5.0338991831218399E-2</v>
      </c>
      <c r="AK16" s="14"/>
      <c r="AL16" s="14">
        <v>4.53161018303367E-2</v>
      </c>
      <c r="AM16" s="14">
        <v>8.9696869991938502E-2</v>
      </c>
      <c r="AN16" s="14">
        <v>9.5603965919854997E-2</v>
      </c>
      <c r="AO16" s="14">
        <v>0.103258200955539</v>
      </c>
      <c r="AP16" s="14">
        <v>9.2249782273227096E-2</v>
      </c>
      <c r="AQ16" s="14">
        <v>9.2349358861388703E-2</v>
      </c>
      <c r="AR16" s="14">
        <v>6.6183782665638305E-2</v>
      </c>
      <c r="AS16" s="14">
        <v>9.0252942147844406E-2</v>
      </c>
      <c r="AT16" s="14">
        <v>7.7744098829292702E-2</v>
      </c>
      <c r="AU16" s="14">
        <v>0.12497857911333</v>
      </c>
      <c r="AV16" s="14">
        <v>6.3091514290810793E-2</v>
      </c>
      <c r="AW16" s="14">
        <v>7.8825484836688706E-2</v>
      </c>
      <c r="AX16" s="14">
        <v>6.9614743742605498E-2</v>
      </c>
      <c r="AY16" s="14">
        <v>5.5582281500271502E-2</v>
      </c>
      <c r="AZ16" s="14">
        <v>5.7661788585154097E-2</v>
      </c>
      <c r="BA16" s="14">
        <v>4.5452487292279298E-2</v>
      </c>
      <c r="BB16" s="14"/>
      <c r="BC16" s="14">
        <v>4.2674917670534697E-2</v>
      </c>
      <c r="BD16" s="14">
        <v>0.10311384913038001</v>
      </c>
      <c r="BE16" s="14"/>
      <c r="BF16" s="14">
        <v>7.7973986843768606E-2</v>
      </c>
      <c r="BG16" s="14">
        <v>0.10498215410740799</v>
      </c>
      <c r="BH16" s="14">
        <v>6.4581482420089306E-2</v>
      </c>
      <c r="BI16" s="14">
        <v>8.6942003822585698E-2</v>
      </c>
      <c r="BJ16" s="14"/>
      <c r="BK16" s="14">
        <v>8.6052371073358905E-2</v>
      </c>
      <c r="BL16" s="14">
        <v>6.8389604476729995E-2</v>
      </c>
      <c r="BM16" s="14">
        <v>8.4029638853274802E-2</v>
      </c>
      <c r="BN16" s="14">
        <v>9.8335244417119702E-2</v>
      </c>
      <c r="BO16" s="14"/>
      <c r="BP16" s="14">
        <v>3.8790725181423298E-2</v>
      </c>
      <c r="BQ16" s="14">
        <v>0.13012429201675199</v>
      </c>
      <c r="BR16" s="14">
        <v>0.14439138524980699</v>
      </c>
      <c r="BS16" s="14">
        <v>6.5425415045180096E-2</v>
      </c>
      <c r="BT16" s="14">
        <v>9.1751340691776803E-2</v>
      </c>
    </row>
    <row r="17" spans="2:72" x14ac:dyDescent="0.35">
      <c r="B17" s="15" t="s">
        <v>205</v>
      </c>
      <c r="C17" s="20">
        <v>2.77754649372839E-2</v>
      </c>
      <c r="D17" s="20">
        <v>2.2638716239291999E-2</v>
      </c>
      <c r="E17" s="20">
        <v>3.21827741914067E-2</v>
      </c>
      <c r="F17" s="20"/>
      <c r="G17" s="20">
        <v>3.08173185326715E-2</v>
      </c>
      <c r="H17" s="20">
        <v>1.98502871741391E-2</v>
      </c>
      <c r="I17" s="20">
        <v>2.6672228554067801E-2</v>
      </c>
      <c r="J17" s="20">
        <v>3.2516445257315701E-2</v>
      </c>
      <c r="K17" s="20">
        <v>3.4008826123574101E-2</v>
      </c>
      <c r="L17" s="20">
        <v>2.50787816302315E-2</v>
      </c>
      <c r="M17" s="20"/>
      <c r="N17" s="20">
        <v>1.09910442436735E-2</v>
      </c>
      <c r="O17" s="20">
        <v>2.7236895795402099E-2</v>
      </c>
      <c r="P17" s="20">
        <v>2.4095255832571699E-2</v>
      </c>
      <c r="Q17" s="20">
        <v>4.9092779082603899E-2</v>
      </c>
      <c r="R17" s="20"/>
      <c r="S17" s="20">
        <v>2.1400072483252999E-2</v>
      </c>
      <c r="T17" s="20">
        <v>2.5223554330712199E-2</v>
      </c>
      <c r="U17" s="20">
        <v>3.5559040110199003E-2</v>
      </c>
      <c r="V17" s="20">
        <v>2.9753326450571001E-2</v>
      </c>
      <c r="W17" s="20">
        <v>2.7661681162107501E-2</v>
      </c>
      <c r="X17" s="20">
        <v>2.92794364108553E-2</v>
      </c>
      <c r="Y17" s="20">
        <v>3.3738296169208301E-2</v>
      </c>
      <c r="Z17" s="20">
        <v>1.8203423799411499E-2</v>
      </c>
      <c r="AA17" s="20">
        <v>2.7599694386532599E-2</v>
      </c>
      <c r="AB17" s="20">
        <v>2.4083623702080299E-2</v>
      </c>
      <c r="AC17" s="20">
        <v>3.0351909451721702E-2</v>
      </c>
      <c r="AD17" s="20">
        <v>4.1966052612967597E-2</v>
      </c>
      <c r="AE17" s="20"/>
      <c r="AF17" s="20">
        <v>3.9899446142331201E-2</v>
      </c>
      <c r="AG17" s="20">
        <v>3.4341701774135799E-2</v>
      </c>
      <c r="AH17" s="20">
        <v>1.8251507201033398E-2</v>
      </c>
      <c r="AI17" s="20">
        <v>1.1431782311447701E-2</v>
      </c>
      <c r="AJ17" s="20">
        <v>1.42625632362998E-2</v>
      </c>
      <c r="AK17" s="20"/>
      <c r="AL17" s="20">
        <v>9.7580035325115694E-2</v>
      </c>
      <c r="AM17" s="20">
        <v>5.5199539116603302E-2</v>
      </c>
      <c r="AN17" s="20">
        <v>3.3577576396917497E-2</v>
      </c>
      <c r="AO17" s="20">
        <v>3.3577034059149101E-2</v>
      </c>
      <c r="AP17" s="20">
        <v>4.2908650258390801E-2</v>
      </c>
      <c r="AQ17" s="20">
        <v>1.67302550202417E-2</v>
      </c>
      <c r="AR17" s="20">
        <v>1.06966241871531E-2</v>
      </c>
      <c r="AS17" s="20">
        <v>3.3719064240947901E-2</v>
      </c>
      <c r="AT17" s="20">
        <v>2.8995604786241799E-2</v>
      </c>
      <c r="AU17" s="20">
        <v>2.0115473109269099E-2</v>
      </c>
      <c r="AV17" s="20">
        <v>2.39983030543558E-2</v>
      </c>
      <c r="AW17" s="20">
        <v>1.8296908376900199E-2</v>
      </c>
      <c r="AX17" s="20">
        <v>5.6294801828565503E-3</v>
      </c>
      <c r="AY17" s="20">
        <v>6.1614827643102403E-3</v>
      </c>
      <c r="AZ17" s="20">
        <v>4.9711833274454697E-3</v>
      </c>
      <c r="BA17" s="20">
        <v>1.2854365492339899E-2</v>
      </c>
      <c r="BB17" s="20"/>
      <c r="BC17" s="20">
        <v>1.8158079366875399E-2</v>
      </c>
      <c r="BD17" s="20">
        <v>3.1990181024765002E-2</v>
      </c>
      <c r="BE17" s="20"/>
      <c r="BF17" s="20">
        <v>1.51449335463405E-2</v>
      </c>
      <c r="BG17" s="20">
        <v>1.8487366640991501E-2</v>
      </c>
      <c r="BH17" s="20">
        <v>2.9729311309230198E-2</v>
      </c>
      <c r="BI17" s="20">
        <v>7.4833529142730407E-2</v>
      </c>
      <c r="BJ17" s="20"/>
      <c r="BK17" s="20">
        <v>1.6282265445526498E-2</v>
      </c>
      <c r="BL17" s="20">
        <v>2.06661056594609E-2</v>
      </c>
      <c r="BM17" s="20">
        <v>1.8433868100677198E-2</v>
      </c>
      <c r="BN17" s="20">
        <v>6.1500199242671597E-2</v>
      </c>
      <c r="BO17" s="20"/>
      <c r="BP17" s="20">
        <v>1.8473333334324198E-2</v>
      </c>
      <c r="BQ17" s="20">
        <v>3.2963118387895E-2</v>
      </c>
      <c r="BR17" s="20">
        <v>2.2142624273029699E-2</v>
      </c>
      <c r="BS17" s="20">
        <v>7.5102671746203799E-3</v>
      </c>
      <c r="BT17" s="20">
        <v>5.3847458314904603E-2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258</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0.150980921000437</v>
      </c>
      <c r="D9" s="14">
        <v>0.151462903309209</v>
      </c>
      <c r="E9" s="14">
        <v>0.151181487126826</v>
      </c>
      <c r="F9" s="14"/>
      <c r="G9" s="14">
        <v>0.15575311311018</v>
      </c>
      <c r="H9" s="14">
        <v>0.179788151884713</v>
      </c>
      <c r="I9" s="14">
        <v>0.182171825480688</v>
      </c>
      <c r="J9" s="14">
        <v>0.15581501071843901</v>
      </c>
      <c r="K9" s="14">
        <v>0.13376790074985601</v>
      </c>
      <c r="L9" s="14">
        <v>0.106600030019639</v>
      </c>
      <c r="M9" s="14"/>
      <c r="N9" s="14">
        <v>0.17471154266533501</v>
      </c>
      <c r="O9" s="14">
        <v>0.14127870726376199</v>
      </c>
      <c r="P9" s="14">
        <v>0.16517201520588701</v>
      </c>
      <c r="Q9" s="14">
        <v>0.12378949302085999</v>
      </c>
      <c r="R9" s="14"/>
      <c r="S9" s="14">
        <v>0.185775791758094</v>
      </c>
      <c r="T9" s="14">
        <v>0.17273557736724801</v>
      </c>
      <c r="U9" s="14">
        <v>0.142113085637361</v>
      </c>
      <c r="V9" s="14">
        <v>0.14351962229649001</v>
      </c>
      <c r="W9" s="14">
        <v>0.116445280107618</v>
      </c>
      <c r="X9" s="14">
        <v>0.17502236799239199</v>
      </c>
      <c r="Y9" s="14">
        <v>0.128212566401956</v>
      </c>
      <c r="Z9" s="14">
        <v>0.12823532077623001</v>
      </c>
      <c r="AA9" s="14">
        <v>0.14639653199066099</v>
      </c>
      <c r="AB9" s="14">
        <v>0.128671040587231</v>
      </c>
      <c r="AC9" s="14">
        <v>0.12727029882055699</v>
      </c>
      <c r="AD9" s="14">
        <v>0.16310841509580801</v>
      </c>
      <c r="AE9" s="14"/>
      <c r="AF9" s="14">
        <v>0.12196404089580901</v>
      </c>
      <c r="AG9" s="14">
        <v>0.12631947400773699</v>
      </c>
      <c r="AH9" s="14">
        <v>0.17375585699396501</v>
      </c>
      <c r="AI9" s="14">
        <v>0.21017419114180899</v>
      </c>
      <c r="AJ9" s="14">
        <v>0.211075665547381</v>
      </c>
      <c r="AK9" s="14"/>
      <c r="AL9" s="14">
        <v>9.7206288170261196E-2</v>
      </c>
      <c r="AM9" s="14">
        <v>0.119357413954549</v>
      </c>
      <c r="AN9" s="14">
        <v>0.107843627058055</v>
      </c>
      <c r="AO9" s="14">
        <v>0.13061360633480301</v>
      </c>
      <c r="AP9" s="14">
        <v>0.16026585683549399</v>
      </c>
      <c r="AQ9" s="14">
        <v>0.131354696608382</v>
      </c>
      <c r="AR9" s="14">
        <v>0.17471354863532701</v>
      </c>
      <c r="AS9" s="14">
        <v>0.14520585617107701</v>
      </c>
      <c r="AT9" s="14">
        <v>0.14095184562910501</v>
      </c>
      <c r="AU9" s="14">
        <v>0.16075686506120301</v>
      </c>
      <c r="AV9" s="14">
        <v>0.16260548138196601</v>
      </c>
      <c r="AW9" s="14">
        <v>0.16114894987499401</v>
      </c>
      <c r="AX9" s="14">
        <v>0.18964873621672901</v>
      </c>
      <c r="AY9" s="14">
        <v>0.19284244850728</v>
      </c>
      <c r="AZ9" s="14">
        <v>0.13945846843346399</v>
      </c>
      <c r="BA9" s="14">
        <v>0.211083262620606</v>
      </c>
      <c r="BB9" s="14"/>
      <c r="BC9" s="14">
        <v>0.190801518710109</v>
      </c>
      <c r="BD9" s="14">
        <v>0.133529971098161</v>
      </c>
      <c r="BE9" s="14"/>
      <c r="BF9" s="14">
        <v>0.16524239176884001</v>
      </c>
      <c r="BG9" s="14">
        <v>0.14445645637060001</v>
      </c>
      <c r="BH9" s="14">
        <v>0.15114503743244401</v>
      </c>
      <c r="BI9" s="14">
        <v>0.136696098451418</v>
      </c>
      <c r="BJ9" s="14"/>
      <c r="BK9" s="14">
        <v>0.163804210582533</v>
      </c>
      <c r="BL9" s="14">
        <v>0.16094426783085</v>
      </c>
      <c r="BM9" s="14">
        <v>0.15867930578230299</v>
      </c>
      <c r="BN9" s="14">
        <v>0.116057950614705</v>
      </c>
      <c r="BO9" s="14"/>
      <c r="BP9" s="14">
        <v>0.19186536616351199</v>
      </c>
      <c r="BQ9" s="14">
        <v>0.126799178518092</v>
      </c>
      <c r="BR9" s="14">
        <v>0.105053382846808</v>
      </c>
      <c r="BS9" s="14">
        <v>0.205865129346576</v>
      </c>
      <c r="BT9" s="14">
        <v>9.6554819847794099E-2</v>
      </c>
    </row>
    <row r="10" spans="2:72" x14ac:dyDescent="0.35">
      <c r="B10" s="15" t="s">
        <v>198</v>
      </c>
      <c r="C10" s="14">
        <v>6.5459411255813699E-2</v>
      </c>
      <c r="D10" s="14">
        <v>6.4759410272284296E-2</v>
      </c>
      <c r="E10" s="14">
        <v>6.5917320320477299E-2</v>
      </c>
      <c r="F10" s="14"/>
      <c r="G10" s="14">
        <v>8.2473585243582795E-2</v>
      </c>
      <c r="H10" s="14">
        <v>9.5434469599551597E-2</v>
      </c>
      <c r="I10" s="14">
        <v>8.2545520904415401E-2</v>
      </c>
      <c r="J10" s="14">
        <v>6.3171496457324894E-2</v>
      </c>
      <c r="K10" s="14">
        <v>4.60866831929315E-2</v>
      </c>
      <c r="L10" s="14">
        <v>3.07357225061109E-2</v>
      </c>
      <c r="M10" s="14"/>
      <c r="N10" s="14">
        <v>7.0582127743181095E-2</v>
      </c>
      <c r="O10" s="14">
        <v>5.1344428182371199E-2</v>
      </c>
      <c r="P10" s="14">
        <v>6.6487965699535204E-2</v>
      </c>
      <c r="Q10" s="14">
        <v>7.4300423610439606E-2</v>
      </c>
      <c r="R10" s="14"/>
      <c r="S10" s="14">
        <v>9.3557261155339105E-2</v>
      </c>
      <c r="T10" s="14">
        <v>5.7644753996614298E-2</v>
      </c>
      <c r="U10" s="14">
        <v>6.5585995977455097E-2</v>
      </c>
      <c r="V10" s="14">
        <v>7.0415661492840995E-2</v>
      </c>
      <c r="W10" s="14">
        <v>5.4480659075148201E-2</v>
      </c>
      <c r="X10" s="14">
        <v>5.4602423651927301E-2</v>
      </c>
      <c r="Y10" s="14">
        <v>7.1786728281632906E-2</v>
      </c>
      <c r="Z10" s="14">
        <v>7.1188446139670694E-2</v>
      </c>
      <c r="AA10" s="14">
        <v>6.10801594265366E-2</v>
      </c>
      <c r="AB10" s="14">
        <v>5.3123882839423597E-2</v>
      </c>
      <c r="AC10" s="14">
        <v>6.2255084389111801E-2</v>
      </c>
      <c r="AD10" s="14">
        <v>4.49932914764717E-2</v>
      </c>
      <c r="AE10" s="14"/>
      <c r="AF10" s="14">
        <v>7.1061266504537701E-2</v>
      </c>
      <c r="AG10" s="14">
        <v>5.0576311382474301E-2</v>
      </c>
      <c r="AH10" s="14">
        <v>7.1132008382521206E-2</v>
      </c>
      <c r="AI10" s="14">
        <v>9.1526341894899096E-2</v>
      </c>
      <c r="AJ10" s="14">
        <v>9.4298912884279801E-2</v>
      </c>
      <c r="AK10" s="14"/>
      <c r="AL10" s="14">
        <v>9.8939537838873298E-2</v>
      </c>
      <c r="AM10" s="14">
        <v>6.5301216831962994E-2</v>
      </c>
      <c r="AN10" s="14">
        <v>6.7130363472675397E-2</v>
      </c>
      <c r="AO10" s="14">
        <v>9.7802716218971103E-2</v>
      </c>
      <c r="AP10" s="14">
        <v>6.3554622726916005E-2</v>
      </c>
      <c r="AQ10" s="14">
        <v>5.1566948059277903E-2</v>
      </c>
      <c r="AR10" s="14">
        <v>6.4468226880145696E-2</v>
      </c>
      <c r="AS10" s="14">
        <v>4.94935352711766E-2</v>
      </c>
      <c r="AT10" s="14">
        <v>4.5599163058296498E-2</v>
      </c>
      <c r="AU10" s="14">
        <v>6.6656515489174006E-2</v>
      </c>
      <c r="AV10" s="14">
        <v>4.6586833022998299E-2</v>
      </c>
      <c r="AW10" s="14">
        <v>7.5310311629064305E-2</v>
      </c>
      <c r="AX10" s="14">
        <v>7.1746951628820693E-2</v>
      </c>
      <c r="AY10" s="14">
        <v>5.1465165852374498E-2</v>
      </c>
      <c r="AZ10" s="14">
        <v>7.2125424331339505E-2</v>
      </c>
      <c r="BA10" s="14">
        <v>0.11153124909546799</v>
      </c>
      <c r="BB10" s="14"/>
      <c r="BC10" s="14">
        <v>9.90435475291324E-2</v>
      </c>
      <c r="BD10" s="14">
        <v>5.07415236969702E-2</v>
      </c>
      <c r="BE10" s="14"/>
      <c r="BF10" s="14">
        <v>4.21287783069395E-2</v>
      </c>
      <c r="BG10" s="14">
        <v>6.1860329565481098E-2</v>
      </c>
      <c r="BH10" s="14">
        <v>8.52805563842923E-2</v>
      </c>
      <c r="BI10" s="14">
        <v>8.5707480467114197E-2</v>
      </c>
      <c r="BJ10" s="14"/>
      <c r="BK10" s="14">
        <v>3.55505837435421E-2</v>
      </c>
      <c r="BL10" s="14">
        <v>5.8547359248211299E-2</v>
      </c>
      <c r="BM10" s="14">
        <v>7.5174191775116098E-2</v>
      </c>
      <c r="BN10" s="14">
        <v>8.7707261906202705E-2</v>
      </c>
      <c r="BO10" s="14"/>
      <c r="BP10" s="14">
        <v>0.100092798882223</v>
      </c>
      <c r="BQ10" s="14">
        <v>3.1522526492764998E-2</v>
      </c>
      <c r="BR10" s="14">
        <v>1.83139443905104E-2</v>
      </c>
      <c r="BS10" s="14">
        <v>4.4352653492013498E-2</v>
      </c>
      <c r="BT10" s="14">
        <v>9.4159696260104703E-2</v>
      </c>
    </row>
    <row r="11" spans="2:72" x14ac:dyDescent="0.35">
      <c r="B11" s="15" t="s">
        <v>199</v>
      </c>
      <c r="C11" s="14">
        <v>3.7831037403885603E-2</v>
      </c>
      <c r="D11" s="14">
        <v>4.1430164454030902E-2</v>
      </c>
      <c r="E11" s="14">
        <v>3.3979364595737797E-2</v>
      </c>
      <c r="F11" s="14"/>
      <c r="G11" s="14">
        <v>8.0280182568429295E-2</v>
      </c>
      <c r="H11" s="14">
        <v>4.3664611729205598E-2</v>
      </c>
      <c r="I11" s="14">
        <v>3.8324286718500702E-2</v>
      </c>
      <c r="J11" s="14">
        <v>3.0678244880195299E-2</v>
      </c>
      <c r="K11" s="14">
        <v>2.0756602204472799E-2</v>
      </c>
      <c r="L11" s="14">
        <v>2.1818589584295101E-2</v>
      </c>
      <c r="M11" s="14"/>
      <c r="N11" s="14">
        <v>3.11646925007154E-2</v>
      </c>
      <c r="O11" s="14">
        <v>3.6574878242753302E-2</v>
      </c>
      <c r="P11" s="14">
        <v>3.89198470930322E-2</v>
      </c>
      <c r="Q11" s="14">
        <v>4.5464243005309803E-2</v>
      </c>
      <c r="R11" s="14"/>
      <c r="S11" s="14">
        <v>4.2455658502521497E-2</v>
      </c>
      <c r="T11" s="14">
        <v>3.9159904394237798E-2</v>
      </c>
      <c r="U11" s="14">
        <v>4.23484729529379E-2</v>
      </c>
      <c r="V11" s="14">
        <v>3.0176762732422101E-2</v>
      </c>
      <c r="W11" s="14">
        <v>3.3858328070202399E-2</v>
      </c>
      <c r="X11" s="14">
        <v>4.17973035087481E-2</v>
      </c>
      <c r="Y11" s="14">
        <v>3.8987443060001299E-2</v>
      </c>
      <c r="Z11" s="14">
        <v>2.6637111559714301E-2</v>
      </c>
      <c r="AA11" s="14">
        <v>4.2255027889886602E-2</v>
      </c>
      <c r="AB11" s="14">
        <v>3.7897854021811499E-2</v>
      </c>
      <c r="AC11" s="14">
        <v>3.5698892064280098E-2</v>
      </c>
      <c r="AD11" s="14">
        <v>1.7695407575753701E-2</v>
      </c>
      <c r="AE11" s="14"/>
      <c r="AF11" s="14">
        <v>3.5151543902329101E-2</v>
      </c>
      <c r="AG11" s="14">
        <v>5.2932691710791201E-2</v>
      </c>
      <c r="AH11" s="14">
        <v>3.5169695694823797E-2</v>
      </c>
      <c r="AI11" s="14">
        <v>3.4300766793461203E-2</v>
      </c>
      <c r="AJ11" s="14">
        <v>7.0491493019231299E-3</v>
      </c>
      <c r="AK11" s="14"/>
      <c r="AL11" s="14">
        <v>3.7633988185365397E-2</v>
      </c>
      <c r="AM11" s="14">
        <v>6.0172863969759002E-2</v>
      </c>
      <c r="AN11" s="14">
        <v>5.2007724667842703E-2</v>
      </c>
      <c r="AO11" s="14">
        <v>3.1040832426520198E-2</v>
      </c>
      <c r="AP11" s="14">
        <v>4.1107523121888097E-2</v>
      </c>
      <c r="AQ11" s="14">
        <v>5.0890619706139201E-2</v>
      </c>
      <c r="AR11" s="14">
        <v>3.3242001982439297E-2</v>
      </c>
      <c r="AS11" s="14">
        <v>4.2250057219122603E-2</v>
      </c>
      <c r="AT11" s="14">
        <v>3.4082717301307297E-2</v>
      </c>
      <c r="AU11" s="14">
        <v>3.4479961692378797E-2</v>
      </c>
      <c r="AV11" s="14">
        <v>3.4196431237718601E-2</v>
      </c>
      <c r="AW11" s="14">
        <v>2.2482168758232501E-2</v>
      </c>
      <c r="AX11" s="14">
        <v>3.7252191367897203E-2</v>
      </c>
      <c r="AY11" s="14">
        <v>3.5890366660090697E-2</v>
      </c>
      <c r="AZ11" s="14">
        <v>1.44010853766319E-2</v>
      </c>
      <c r="BA11" s="14">
        <v>3.2953644040381397E-2</v>
      </c>
      <c r="BB11" s="14"/>
      <c r="BC11" s="14">
        <v>3.6124321289487699E-2</v>
      </c>
      <c r="BD11" s="14">
        <v>3.85789874378583E-2</v>
      </c>
      <c r="BE11" s="14"/>
      <c r="BF11" s="14">
        <v>3.0689648302161501E-2</v>
      </c>
      <c r="BG11" s="14">
        <v>3.8161446302930897E-2</v>
      </c>
      <c r="BH11" s="14">
        <v>3.9232030754741201E-2</v>
      </c>
      <c r="BI11" s="14">
        <v>4.9571490909789698E-2</v>
      </c>
      <c r="BJ11" s="14"/>
      <c r="BK11" s="14">
        <v>2.9022193720497799E-2</v>
      </c>
      <c r="BL11" s="14">
        <v>3.9342339489437099E-2</v>
      </c>
      <c r="BM11" s="14">
        <v>3.8060526658748997E-2</v>
      </c>
      <c r="BN11" s="14">
        <v>4.5635435012312597E-2</v>
      </c>
      <c r="BO11" s="14"/>
      <c r="BP11" s="14">
        <v>3.6339828637384802E-2</v>
      </c>
      <c r="BQ11" s="14">
        <v>3.00048924151704E-2</v>
      </c>
      <c r="BR11" s="14">
        <v>2.1676012684669701E-2</v>
      </c>
      <c r="BS11" s="14">
        <v>2.1010994995120099E-2</v>
      </c>
      <c r="BT11" s="14">
        <v>6.5934237419144406E-2</v>
      </c>
    </row>
    <row r="12" spans="2:72" x14ac:dyDescent="0.35">
      <c r="B12" s="15" t="s">
        <v>200</v>
      </c>
      <c r="C12" s="14">
        <v>6.9475048156418001E-2</v>
      </c>
      <c r="D12" s="14">
        <v>6.0615169082125102E-2</v>
      </c>
      <c r="E12" s="14">
        <v>7.81846028334027E-2</v>
      </c>
      <c r="F12" s="14"/>
      <c r="G12" s="14">
        <v>8.8731554268561899E-2</v>
      </c>
      <c r="H12" s="14">
        <v>0.116744599132117</v>
      </c>
      <c r="I12" s="14">
        <v>8.1042331782662597E-2</v>
      </c>
      <c r="J12" s="14">
        <v>5.9859004940765501E-2</v>
      </c>
      <c r="K12" s="14">
        <v>3.4943893105437801E-2</v>
      </c>
      <c r="L12" s="14">
        <v>3.9804125413780103E-2</v>
      </c>
      <c r="M12" s="14"/>
      <c r="N12" s="14">
        <v>6.6545740215272098E-2</v>
      </c>
      <c r="O12" s="14">
        <v>6.9098201036863899E-2</v>
      </c>
      <c r="P12" s="14">
        <v>6.2968156236945197E-2</v>
      </c>
      <c r="Q12" s="14">
        <v>7.9839094614214498E-2</v>
      </c>
      <c r="R12" s="14"/>
      <c r="S12" s="14">
        <v>7.95910290764857E-2</v>
      </c>
      <c r="T12" s="14">
        <v>6.1348264232610701E-2</v>
      </c>
      <c r="U12" s="14">
        <v>7.3722936613354703E-2</v>
      </c>
      <c r="V12" s="14">
        <v>6.1063153705343598E-2</v>
      </c>
      <c r="W12" s="14">
        <v>7.7269682470705106E-2</v>
      </c>
      <c r="X12" s="14">
        <v>6.5111070681780001E-2</v>
      </c>
      <c r="Y12" s="14">
        <v>7.1005440516293497E-2</v>
      </c>
      <c r="Z12" s="14">
        <v>8.5326621400302602E-2</v>
      </c>
      <c r="AA12" s="14">
        <v>6.0930710403783797E-2</v>
      </c>
      <c r="AB12" s="14">
        <v>5.5796191784899203E-2</v>
      </c>
      <c r="AC12" s="14">
        <v>9.8421285328522401E-2</v>
      </c>
      <c r="AD12" s="14">
        <v>6.5201851365830898E-2</v>
      </c>
      <c r="AE12" s="14"/>
      <c r="AF12" s="14">
        <v>7.3977786687714195E-2</v>
      </c>
      <c r="AG12" s="14">
        <v>6.3078042742243101E-2</v>
      </c>
      <c r="AH12" s="14">
        <v>6.9347760345793694E-2</v>
      </c>
      <c r="AI12" s="14">
        <v>7.4899320527865604E-2</v>
      </c>
      <c r="AJ12" s="14">
        <v>0.10196548722860301</v>
      </c>
      <c r="AK12" s="14"/>
      <c r="AL12" s="14">
        <v>0.101238618876887</v>
      </c>
      <c r="AM12" s="14">
        <v>8.6837963909257604E-2</v>
      </c>
      <c r="AN12" s="14">
        <v>9.8928957044852703E-2</v>
      </c>
      <c r="AO12" s="14">
        <v>5.4847179433730103E-2</v>
      </c>
      <c r="AP12" s="14">
        <v>7.8451499599228605E-2</v>
      </c>
      <c r="AQ12" s="14">
        <v>7.3635201983410198E-2</v>
      </c>
      <c r="AR12" s="14">
        <v>6.8802435898280598E-2</v>
      </c>
      <c r="AS12" s="14">
        <v>5.1211407551321197E-2</v>
      </c>
      <c r="AT12" s="14">
        <v>6.3818410894656299E-2</v>
      </c>
      <c r="AU12" s="14">
        <v>4.8635813384811301E-2</v>
      </c>
      <c r="AV12" s="14">
        <v>6.5666947357365599E-2</v>
      </c>
      <c r="AW12" s="14">
        <v>7.3731767298065395E-2</v>
      </c>
      <c r="AX12" s="14">
        <v>7.3753135733832895E-2</v>
      </c>
      <c r="AY12" s="14">
        <v>4.6727633769125199E-2</v>
      </c>
      <c r="AZ12" s="14">
        <v>5.4953644943678902E-2</v>
      </c>
      <c r="BA12" s="14">
        <v>7.7847879186956001E-2</v>
      </c>
      <c r="BB12" s="14"/>
      <c r="BC12" s="14">
        <v>9.5096059104697706E-2</v>
      </c>
      <c r="BD12" s="14">
        <v>5.8246914873137497E-2</v>
      </c>
      <c r="BE12" s="14"/>
      <c r="BF12" s="14">
        <v>3.5842702043539697E-2</v>
      </c>
      <c r="BG12" s="14">
        <v>5.8991138111056302E-2</v>
      </c>
      <c r="BH12" s="14">
        <v>9.3692578277505906E-2</v>
      </c>
      <c r="BI12" s="14">
        <v>0.120807202865598</v>
      </c>
      <c r="BJ12" s="14"/>
      <c r="BK12" s="14">
        <v>4.3366252779142397E-2</v>
      </c>
      <c r="BL12" s="14">
        <v>5.7879007526372497E-2</v>
      </c>
      <c r="BM12" s="14">
        <v>7.1740012652447893E-2</v>
      </c>
      <c r="BN12" s="14">
        <v>0.103822580011373</v>
      </c>
      <c r="BO12" s="14"/>
      <c r="BP12" s="14">
        <v>0.106187785154378</v>
      </c>
      <c r="BQ12" s="14">
        <v>3.93019952104703E-2</v>
      </c>
      <c r="BR12" s="14">
        <v>2.4951461706104801E-2</v>
      </c>
      <c r="BS12" s="14">
        <v>3.9686778837838999E-2</v>
      </c>
      <c r="BT12" s="14">
        <v>0.101180897628115</v>
      </c>
    </row>
    <row r="13" spans="2:72" x14ac:dyDescent="0.35">
      <c r="B13" s="15" t="s">
        <v>201</v>
      </c>
      <c r="C13" s="14">
        <v>0.292797741878144</v>
      </c>
      <c r="D13" s="14">
        <v>0.30449891676248703</v>
      </c>
      <c r="E13" s="14">
        <v>0.28167605811069901</v>
      </c>
      <c r="F13" s="14"/>
      <c r="G13" s="14">
        <v>0.24821893155286801</v>
      </c>
      <c r="H13" s="14">
        <v>0.23431181980666901</v>
      </c>
      <c r="I13" s="14">
        <v>0.241517105343387</v>
      </c>
      <c r="J13" s="14">
        <v>0.30086650474336102</v>
      </c>
      <c r="K13" s="14">
        <v>0.33830974538920999</v>
      </c>
      <c r="L13" s="14">
        <v>0.37460630469221801</v>
      </c>
      <c r="M13" s="14"/>
      <c r="N13" s="14">
        <v>0.29427399696080198</v>
      </c>
      <c r="O13" s="14">
        <v>0.31030251035072398</v>
      </c>
      <c r="P13" s="14">
        <v>0.27289341220685498</v>
      </c>
      <c r="Q13" s="14">
        <v>0.28959456376029902</v>
      </c>
      <c r="R13" s="14"/>
      <c r="S13" s="14">
        <v>0.25389831550495101</v>
      </c>
      <c r="T13" s="14">
        <v>0.28551587143797102</v>
      </c>
      <c r="U13" s="14">
        <v>0.28309737811135899</v>
      </c>
      <c r="V13" s="14">
        <v>0.31808737024411499</v>
      </c>
      <c r="W13" s="14">
        <v>0.310505052830369</v>
      </c>
      <c r="X13" s="14">
        <v>0.274900590285927</v>
      </c>
      <c r="Y13" s="14">
        <v>0.30056224050679398</v>
      </c>
      <c r="Z13" s="14">
        <v>0.28745680078826902</v>
      </c>
      <c r="AA13" s="14">
        <v>0.30314902683057199</v>
      </c>
      <c r="AB13" s="14">
        <v>0.32988916061313001</v>
      </c>
      <c r="AC13" s="14">
        <v>0.28928314386080001</v>
      </c>
      <c r="AD13" s="14">
        <v>0.31139660926843499</v>
      </c>
      <c r="AE13" s="14"/>
      <c r="AF13" s="14">
        <v>0.30558090422491802</v>
      </c>
      <c r="AG13" s="14">
        <v>0.30307627957262701</v>
      </c>
      <c r="AH13" s="14">
        <v>0.28434995231117399</v>
      </c>
      <c r="AI13" s="14">
        <v>0.246004998534227</v>
      </c>
      <c r="AJ13" s="14">
        <v>0.26475757430563301</v>
      </c>
      <c r="AK13" s="14"/>
      <c r="AL13" s="14">
        <v>0.241501762289657</v>
      </c>
      <c r="AM13" s="14">
        <v>0.22769644962317301</v>
      </c>
      <c r="AN13" s="14">
        <v>0.313773815095089</v>
      </c>
      <c r="AO13" s="14">
        <v>0.29773380202070499</v>
      </c>
      <c r="AP13" s="14">
        <v>0.27095725163817902</v>
      </c>
      <c r="AQ13" s="14">
        <v>0.30215778693850598</v>
      </c>
      <c r="AR13" s="14">
        <v>0.263791419240267</v>
      </c>
      <c r="AS13" s="14">
        <v>0.32499284120176303</v>
      </c>
      <c r="AT13" s="14">
        <v>0.34030815891801403</v>
      </c>
      <c r="AU13" s="14">
        <v>0.31648264929449998</v>
      </c>
      <c r="AV13" s="14">
        <v>0.30763286950976898</v>
      </c>
      <c r="AW13" s="14">
        <v>0.29505081323406401</v>
      </c>
      <c r="AX13" s="14">
        <v>0.284264300547592</v>
      </c>
      <c r="AY13" s="14">
        <v>0.32301676336575902</v>
      </c>
      <c r="AZ13" s="14">
        <v>0.29848533819252598</v>
      </c>
      <c r="BA13" s="14">
        <v>0.24822163322096399</v>
      </c>
      <c r="BB13" s="14"/>
      <c r="BC13" s="14">
        <v>0.23220238571825599</v>
      </c>
      <c r="BD13" s="14">
        <v>0.31935300687859702</v>
      </c>
      <c r="BE13" s="14"/>
      <c r="BF13" s="14">
        <v>0.34984547235149399</v>
      </c>
      <c r="BG13" s="14">
        <v>0.31969756890098799</v>
      </c>
      <c r="BH13" s="14">
        <v>0.24040242686041799</v>
      </c>
      <c r="BI13" s="14">
        <v>0.20473068879492301</v>
      </c>
      <c r="BJ13" s="14"/>
      <c r="BK13" s="14">
        <v>0.35383138513759699</v>
      </c>
      <c r="BL13" s="14">
        <v>0.31265078820173597</v>
      </c>
      <c r="BM13" s="14">
        <v>0.27796358880671901</v>
      </c>
      <c r="BN13" s="14">
        <v>0.23431237235310301</v>
      </c>
      <c r="BO13" s="14"/>
      <c r="BP13" s="14">
        <v>0.25199095637792401</v>
      </c>
      <c r="BQ13" s="14">
        <v>0.33927660432115903</v>
      </c>
      <c r="BR13" s="14">
        <v>0.40446993206044002</v>
      </c>
      <c r="BS13" s="14">
        <v>0.31766174005481201</v>
      </c>
      <c r="BT13" s="14">
        <v>0.23334298539355799</v>
      </c>
    </row>
    <row r="14" spans="2:72" x14ac:dyDescent="0.35">
      <c r="B14" s="15" t="s">
        <v>202</v>
      </c>
      <c r="C14" s="14">
        <v>0.20638092800228999</v>
      </c>
      <c r="D14" s="14">
        <v>0.21701371201953201</v>
      </c>
      <c r="E14" s="14">
        <v>0.19546601461481899</v>
      </c>
      <c r="F14" s="14"/>
      <c r="G14" s="14">
        <v>0.19396103956248201</v>
      </c>
      <c r="H14" s="14">
        <v>0.201080164642471</v>
      </c>
      <c r="I14" s="14">
        <v>0.199476931754931</v>
      </c>
      <c r="J14" s="14">
        <v>0.18648173089849501</v>
      </c>
      <c r="K14" s="14">
        <v>0.211832549605419</v>
      </c>
      <c r="L14" s="14">
        <v>0.23703638079049999</v>
      </c>
      <c r="M14" s="14"/>
      <c r="N14" s="14">
        <v>0.212133539297025</v>
      </c>
      <c r="O14" s="14">
        <v>0.19873745206545201</v>
      </c>
      <c r="P14" s="14">
        <v>0.22207705899914401</v>
      </c>
      <c r="Q14" s="14">
        <v>0.19299080004699801</v>
      </c>
      <c r="R14" s="14"/>
      <c r="S14" s="14">
        <v>0.19176278845058201</v>
      </c>
      <c r="T14" s="14">
        <v>0.18816243236233701</v>
      </c>
      <c r="U14" s="14">
        <v>0.17429627217774199</v>
      </c>
      <c r="V14" s="14">
        <v>0.19930347073391899</v>
      </c>
      <c r="W14" s="14">
        <v>0.223343877013854</v>
      </c>
      <c r="X14" s="14">
        <v>0.227383740468412</v>
      </c>
      <c r="Y14" s="14">
        <v>0.19661760719398599</v>
      </c>
      <c r="Z14" s="14">
        <v>0.22579837058957999</v>
      </c>
      <c r="AA14" s="14">
        <v>0.217460999167879</v>
      </c>
      <c r="AB14" s="14">
        <v>0.21114569903307201</v>
      </c>
      <c r="AC14" s="14">
        <v>0.237530826680517</v>
      </c>
      <c r="AD14" s="14">
        <v>0.25128536325985201</v>
      </c>
      <c r="AE14" s="14"/>
      <c r="AF14" s="14">
        <v>0.201588711721885</v>
      </c>
      <c r="AG14" s="14">
        <v>0.20555181307048501</v>
      </c>
      <c r="AH14" s="14">
        <v>0.200241444705029</v>
      </c>
      <c r="AI14" s="14">
        <v>0.202043798343784</v>
      </c>
      <c r="AJ14" s="14">
        <v>0.219874035494416</v>
      </c>
      <c r="AK14" s="14"/>
      <c r="AL14" s="14">
        <v>8.6914908345508607E-2</v>
      </c>
      <c r="AM14" s="14">
        <v>0.19164186272928599</v>
      </c>
      <c r="AN14" s="14">
        <v>0.171550261722935</v>
      </c>
      <c r="AO14" s="14">
        <v>0.21723829499240399</v>
      </c>
      <c r="AP14" s="14">
        <v>0.194929084455082</v>
      </c>
      <c r="AQ14" s="14">
        <v>0.22516177261585199</v>
      </c>
      <c r="AR14" s="14">
        <v>0.22891448514103699</v>
      </c>
      <c r="AS14" s="14">
        <v>0.19050319989189701</v>
      </c>
      <c r="AT14" s="14">
        <v>0.20256723284047001</v>
      </c>
      <c r="AU14" s="14">
        <v>0.201141035107262</v>
      </c>
      <c r="AV14" s="14">
        <v>0.21160197249603899</v>
      </c>
      <c r="AW14" s="14">
        <v>0.20699655849061899</v>
      </c>
      <c r="AX14" s="14">
        <v>0.21169599229147701</v>
      </c>
      <c r="AY14" s="14">
        <v>0.20441815751418399</v>
      </c>
      <c r="AZ14" s="14">
        <v>0.29860027353926299</v>
      </c>
      <c r="BA14" s="14">
        <v>0.223111125054165</v>
      </c>
      <c r="BB14" s="14"/>
      <c r="BC14" s="14">
        <v>0.224846866959379</v>
      </c>
      <c r="BD14" s="14">
        <v>0.19828842828673701</v>
      </c>
      <c r="BE14" s="14"/>
      <c r="BF14" s="14">
        <v>0.220921992665359</v>
      </c>
      <c r="BG14" s="14">
        <v>0.20798729710106501</v>
      </c>
      <c r="BH14" s="14">
        <v>0.207240334829771</v>
      </c>
      <c r="BI14" s="14">
        <v>0.169319843974195</v>
      </c>
      <c r="BJ14" s="14"/>
      <c r="BK14" s="14">
        <v>0.22174114961580599</v>
      </c>
      <c r="BL14" s="14">
        <v>0.21767828525712199</v>
      </c>
      <c r="BM14" s="14">
        <v>0.212284485420379</v>
      </c>
      <c r="BN14" s="14">
        <v>0.170514137274029</v>
      </c>
      <c r="BO14" s="14"/>
      <c r="BP14" s="14">
        <v>0.19499794688868899</v>
      </c>
      <c r="BQ14" s="14">
        <v>0.20967776730304999</v>
      </c>
      <c r="BR14" s="14">
        <v>0.24759773354063699</v>
      </c>
      <c r="BS14" s="14">
        <v>0.24957116811097299</v>
      </c>
      <c r="BT14" s="14">
        <v>0.15786833797966099</v>
      </c>
    </row>
    <row r="15" spans="2:72" x14ac:dyDescent="0.35">
      <c r="B15" s="15" t="s">
        <v>203</v>
      </c>
      <c r="C15" s="14">
        <v>1.56001662172899E-2</v>
      </c>
      <c r="D15" s="14">
        <v>1.9583106971744001E-2</v>
      </c>
      <c r="E15" s="14">
        <v>1.17836602201873E-2</v>
      </c>
      <c r="F15" s="14"/>
      <c r="G15" s="14">
        <v>4.6614924556279698E-2</v>
      </c>
      <c r="H15" s="14">
        <v>1.76212747086462E-2</v>
      </c>
      <c r="I15" s="14">
        <v>1.50878884319239E-2</v>
      </c>
      <c r="J15" s="14">
        <v>1.16392284565937E-2</v>
      </c>
      <c r="K15" s="14">
        <v>6.8213271923459702E-3</v>
      </c>
      <c r="L15" s="14">
        <v>2.9296123438705499E-3</v>
      </c>
      <c r="M15" s="14"/>
      <c r="N15" s="14">
        <v>1.36412783717438E-2</v>
      </c>
      <c r="O15" s="14">
        <v>8.62475461053255E-3</v>
      </c>
      <c r="P15" s="14">
        <v>2.1830821565495501E-2</v>
      </c>
      <c r="Q15" s="14">
        <v>1.9729020857603401E-2</v>
      </c>
      <c r="R15" s="14"/>
      <c r="S15" s="14">
        <v>2.91741847648429E-2</v>
      </c>
      <c r="T15" s="14">
        <v>1.22358359529604E-2</v>
      </c>
      <c r="U15" s="14">
        <v>1.06519822523292E-2</v>
      </c>
      <c r="V15" s="14">
        <v>1.01386386982526E-2</v>
      </c>
      <c r="W15" s="14">
        <v>1.8586553588952899E-2</v>
      </c>
      <c r="X15" s="14">
        <v>1.6933218547126799E-2</v>
      </c>
      <c r="Y15" s="14">
        <v>1.35989239715451E-2</v>
      </c>
      <c r="Z15" s="14">
        <v>1.642501924788E-2</v>
      </c>
      <c r="AA15" s="14">
        <v>1.9080602228697899E-2</v>
      </c>
      <c r="AB15" s="14">
        <v>9.3522367850344505E-3</v>
      </c>
      <c r="AC15" s="14">
        <v>4.9514517186775896E-3</v>
      </c>
      <c r="AD15" s="14">
        <v>1.3430281259989201E-2</v>
      </c>
      <c r="AE15" s="14"/>
      <c r="AF15" s="14">
        <v>1.6506280162824599E-2</v>
      </c>
      <c r="AG15" s="14">
        <v>1.8451283643342802E-2</v>
      </c>
      <c r="AH15" s="14">
        <v>8.4869170274252496E-3</v>
      </c>
      <c r="AI15" s="14">
        <v>2.08215260246714E-2</v>
      </c>
      <c r="AJ15" s="14">
        <v>2.0179388179214101E-2</v>
      </c>
      <c r="AK15" s="14"/>
      <c r="AL15" s="14">
        <v>6.1834572606765198E-2</v>
      </c>
      <c r="AM15" s="14">
        <v>3.52305322327214E-2</v>
      </c>
      <c r="AN15" s="14">
        <v>1.9041052046063801E-2</v>
      </c>
      <c r="AO15" s="14">
        <v>9.3696426143587194E-3</v>
      </c>
      <c r="AP15" s="14">
        <v>2.0217160722680101E-2</v>
      </c>
      <c r="AQ15" s="14">
        <v>1.74140509656684E-2</v>
      </c>
      <c r="AR15" s="14">
        <v>1.441773403952E-2</v>
      </c>
      <c r="AS15" s="14">
        <v>1.8290238112793601E-2</v>
      </c>
      <c r="AT15" s="14">
        <v>1.00316214100935E-2</v>
      </c>
      <c r="AU15" s="14">
        <v>9.26046843378742E-3</v>
      </c>
      <c r="AV15" s="14">
        <v>1.7875717139739501E-2</v>
      </c>
      <c r="AW15" s="14">
        <v>1.21606258806044E-2</v>
      </c>
      <c r="AX15" s="14">
        <v>4.08649141549131E-3</v>
      </c>
      <c r="AY15" s="14">
        <v>2.64881150387162E-2</v>
      </c>
      <c r="AZ15" s="14">
        <v>1.0299480714648E-2</v>
      </c>
      <c r="BA15" s="14">
        <v>1.39286416817259E-2</v>
      </c>
      <c r="BB15" s="14"/>
      <c r="BC15" s="14">
        <v>1.66913468186939E-2</v>
      </c>
      <c r="BD15" s="14">
        <v>1.5121968020761699E-2</v>
      </c>
      <c r="BE15" s="14"/>
      <c r="BF15" s="14">
        <v>5.8735716079707598E-3</v>
      </c>
      <c r="BG15" s="14">
        <v>8.6002847788970195E-3</v>
      </c>
      <c r="BH15" s="14">
        <v>2.9658012204811599E-2</v>
      </c>
      <c r="BI15" s="14">
        <v>2.6679623457684799E-2</v>
      </c>
      <c r="BJ15" s="14"/>
      <c r="BK15" s="14">
        <v>6.8568531317188099E-3</v>
      </c>
      <c r="BL15" s="14">
        <v>1.6599915987182901E-2</v>
      </c>
      <c r="BM15" s="14">
        <v>1.7239396000582101E-2</v>
      </c>
      <c r="BN15" s="14">
        <v>2.1471174089155599E-2</v>
      </c>
      <c r="BO15" s="14"/>
      <c r="BP15" s="14">
        <v>2.16215610524889E-2</v>
      </c>
      <c r="BQ15" s="14">
        <v>5.3536535552851502E-3</v>
      </c>
      <c r="BR15" s="14">
        <v>3.6863036360885999E-3</v>
      </c>
      <c r="BS15" s="14">
        <v>4.7177755895700503E-3</v>
      </c>
      <c r="BT15" s="14">
        <v>3.1454515682438997E-2</v>
      </c>
    </row>
    <row r="16" spans="2:72" x14ac:dyDescent="0.35">
      <c r="B16" s="15" t="s">
        <v>204</v>
      </c>
      <c r="C16" s="14">
        <v>0.137150317435772</v>
      </c>
      <c r="D16" s="14">
        <v>0.11911639716527</v>
      </c>
      <c r="E16" s="14">
        <v>0.154875335045534</v>
      </c>
      <c r="F16" s="14"/>
      <c r="G16" s="14">
        <v>7.8807467259899303E-2</v>
      </c>
      <c r="H16" s="14">
        <v>8.7134165855254894E-2</v>
      </c>
      <c r="I16" s="14">
        <v>0.129499163878637</v>
      </c>
      <c r="J16" s="14">
        <v>0.16351372442117901</v>
      </c>
      <c r="K16" s="14">
        <v>0.186673634961323</v>
      </c>
      <c r="L16" s="14">
        <v>0.16811360128441399</v>
      </c>
      <c r="M16" s="14"/>
      <c r="N16" s="14">
        <v>0.120234722899781</v>
      </c>
      <c r="O16" s="14">
        <v>0.15908497877068001</v>
      </c>
      <c r="P16" s="14">
        <v>0.13454521922755699</v>
      </c>
      <c r="Q16" s="14">
        <v>0.134449781804931</v>
      </c>
      <c r="R16" s="14"/>
      <c r="S16" s="14">
        <v>0.10601413054494201</v>
      </c>
      <c r="T16" s="14">
        <v>0.15941581039727901</v>
      </c>
      <c r="U16" s="14">
        <v>0.17083921728696499</v>
      </c>
      <c r="V16" s="14">
        <v>0.146793433390179</v>
      </c>
      <c r="W16" s="14">
        <v>0.14488422657303399</v>
      </c>
      <c r="X16" s="14">
        <v>0.114472241240915</v>
      </c>
      <c r="Y16" s="14">
        <v>0.14375295468348501</v>
      </c>
      <c r="Z16" s="14">
        <v>0.141409487479528</v>
      </c>
      <c r="AA16" s="14">
        <v>0.130995720272991</v>
      </c>
      <c r="AB16" s="14">
        <v>0.15252042647098099</v>
      </c>
      <c r="AC16" s="14">
        <v>0.119596933870739</v>
      </c>
      <c r="AD16" s="14">
        <v>9.9444004410160297E-2</v>
      </c>
      <c r="AE16" s="14"/>
      <c r="AF16" s="14">
        <v>0.13935514890585099</v>
      </c>
      <c r="AG16" s="14">
        <v>0.15319924506007099</v>
      </c>
      <c r="AH16" s="14">
        <v>0.14075843757291401</v>
      </c>
      <c r="AI16" s="14">
        <v>0.109084896006812</v>
      </c>
      <c r="AJ16" s="14">
        <v>7.3333409043085801E-2</v>
      </c>
      <c r="AK16" s="14"/>
      <c r="AL16" s="14">
        <v>0.14846589021143899</v>
      </c>
      <c r="AM16" s="14">
        <v>0.13876627629662</v>
      </c>
      <c r="AN16" s="14">
        <v>0.139825671608382</v>
      </c>
      <c r="AO16" s="14">
        <v>0.13737779421433399</v>
      </c>
      <c r="AP16" s="14">
        <v>0.14515997206654499</v>
      </c>
      <c r="AQ16" s="14">
        <v>0.12972165672403599</v>
      </c>
      <c r="AR16" s="14">
        <v>0.135178210478859</v>
      </c>
      <c r="AS16" s="14">
        <v>0.15579432904791801</v>
      </c>
      <c r="AT16" s="14">
        <v>0.14487432414228399</v>
      </c>
      <c r="AU16" s="14">
        <v>0.15110111641500101</v>
      </c>
      <c r="AV16" s="14">
        <v>0.136074526592326</v>
      </c>
      <c r="AW16" s="14">
        <v>0.134246988886498</v>
      </c>
      <c r="AX16" s="14">
        <v>0.11731740637819101</v>
      </c>
      <c r="AY16" s="14">
        <v>0.11298986652816</v>
      </c>
      <c r="AZ16" s="14">
        <v>0.106713134200268</v>
      </c>
      <c r="BA16" s="14">
        <v>7.0594518677197599E-2</v>
      </c>
      <c r="BB16" s="14"/>
      <c r="BC16" s="14">
        <v>8.49669475262049E-2</v>
      </c>
      <c r="BD16" s="14">
        <v>0.16001911967383001</v>
      </c>
      <c r="BE16" s="14"/>
      <c r="BF16" s="14">
        <v>0.139141966418146</v>
      </c>
      <c r="BG16" s="14">
        <v>0.14893440336147501</v>
      </c>
      <c r="BH16" s="14">
        <v>0.125729071199399</v>
      </c>
      <c r="BI16" s="14">
        <v>0.12525377802513399</v>
      </c>
      <c r="BJ16" s="14"/>
      <c r="BK16" s="14">
        <v>0.13719535715272799</v>
      </c>
      <c r="BL16" s="14">
        <v>0.12595599207040201</v>
      </c>
      <c r="BM16" s="14">
        <v>0.13193920607350201</v>
      </c>
      <c r="BN16" s="14">
        <v>0.155224256143247</v>
      </c>
      <c r="BO16" s="14"/>
      <c r="BP16" s="14">
        <v>7.9747173454603498E-2</v>
      </c>
      <c r="BQ16" s="14">
        <v>0.19574201172894401</v>
      </c>
      <c r="BR16" s="14">
        <v>0.15960895286017901</v>
      </c>
      <c r="BS16" s="14">
        <v>0.11165367359165999</v>
      </c>
      <c r="BT16" s="14">
        <v>0.16631689309046699</v>
      </c>
    </row>
    <row r="17" spans="2:72" x14ac:dyDescent="0.35">
      <c r="B17" s="15" t="s">
        <v>205</v>
      </c>
      <c r="C17" s="20">
        <v>2.4324428649950498E-2</v>
      </c>
      <c r="D17" s="20">
        <v>2.15202199633188E-2</v>
      </c>
      <c r="E17" s="20">
        <v>2.6936157132317399E-2</v>
      </c>
      <c r="F17" s="20"/>
      <c r="G17" s="20">
        <v>2.5159201877716302E-2</v>
      </c>
      <c r="H17" s="20">
        <v>2.4220742641370401E-2</v>
      </c>
      <c r="I17" s="20">
        <v>3.0334945704854299E-2</v>
      </c>
      <c r="J17" s="20">
        <v>2.7975054483647201E-2</v>
      </c>
      <c r="K17" s="20">
        <v>2.0807663599003601E-2</v>
      </c>
      <c r="L17" s="20">
        <v>1.8355633365172201E-2</v>
      </c>
      <c r="M17" s="20"/>
      <c r="N17" s="20">
        <v>1.6712359346144501E-2</v>
      </c>
      <c r="O17" s="20">
        <v>2.4954089476860501E-2</v>
      </c>
      <c r="P17" s="20">
        <v>1.51055037655489E-2</v>
      </c>
      <c r="Q17" s="20">
        <v>3.9842579279344197E-2</v>
      </c>
      <c r="R17" s="20"/>
      <c r="S17" s="20">
        <v>1.7770840242242101E-2</v>
      </c>
      <c r="T17" s="20">
        <v>2.3781549858742201E-2</v>
      </c>
      <c r="U17" s="20">
        <v>3.7344658990496903E-2</v>
      </c>
      <c r="V17" s="20">
        <v>2.0501886706437902E-2</v>
      </c>
      <c r="W17" s="20">
        <v>2.0626340270116599E-2</v>
      </c>
      <c r="X17" s="20">
        <v>2.9777043622772E-2</v>
      </c>
      <c r="Y17" s="20">
        <v>3.5476095384306301E-2</v>
      </c>
      <c r="Z17" s="20">
        <v>1.75228220188249E-2</v>
      </c>
      <c r="AA17" s="20">
        <v>1.86512217889921E-2</v>
      </c>
      <c r="AB17" s="20">
        <v>2.1603507864416699E-2</v>
      </c>
      <c r="AC17" s="20">
        <v>2.4992083266795501E-2</v>
      </c>
      <c r="AD17" s="20">
        <v>3.3444776287699103E-2</v>
      </c>
      <c r="AE17" s="20"/>
      <c r="AF17" s="20">
        <v>3.4814316994130401E-2</v>
      </c>
      <c r="AG17" s="20">
        <v>2.6814858810228E-2</v>
      </c>
      <c r="AH17" s="20">
        <v>1.67579269663547E-2</v>
      </c>
      <c r="AI17" s="20">
        <v>1.1144160732470199E-2</v>
      </c>
      <c r="AJ17" s="20">
        <v>7.4663780154644397E-3</v>
      </c>
      <c r="AK17" s="20"/>
      <c r="AL17" s="20">
        <v>0.12626443347524399</v>
      </c>
      <c r="AM17" s="20">
        <v>7.4995420452671699E-2</v>
      </c>
      <c r="AN17" s="20">
        <v>2.9898527284104699E-2</v>
      </c>
      <c r="AO17" s="20">
        <v>2.3976131744173401E-2</v>
      </c>
      <c r="AP17" s="20">
        <v>2.5357028833988E-2</v>
      </c>
      <c r="AQ17" s="20">
        <v>1.80972663987293E-2</v>
      </c>
      <c r="AR17" s="20">
        <v>1.6471937704124501E-2</v>
      </c>
      <c r="AS17" s="20">
        <v>2.2258535532931299E-2</v>
      </c>
      <c r="AT17" s="20">
        <v>1.7766525805772999E-2</v>
      </c>
      <c r="AU17" s="20">
        <v>1.1485575121883199E-2</v>
      </c>
      <c r="AV17" s="20">
        <v>1.7759221262077501E-2</v>
      </c>
      <c r="AW17" s="20">
        <v>1.8871815947858899E-2</v>
      </c>
      <c r="AX17" s="20">
        <v>1.02347944199677E-2</v>
      </c>
      <c r="AY17" s="20">
        <v>6.1614827643102403E-3</v>
      </c>
      <c r="AZ17" s="20">
        <v>4.9631502681802397E-3</v>
      </c>
      <c r="BA17" s="20">
        <v>1.07280464225364E-2</v>
      </c>
      <c r="BB17" s="20"/>
      <c r="BC17" s="20">
        <v>2.0227006344039501E-2</v>
      </c>
      <c r="BD17" s="20">
        <v>2.6120080033946599E-2</v>
      </c>
      <c r="BE17" s="20"/>
      <c r="BF17" s="20">
        <v>1.0313476535548699E-2</v>
      </c>
      <c r="BG17" s="20">
        <v>1.1311075507506501E-2</v>
      </c>
      <c r="BH17" s="20">
        <v>2.76199520566177E-2</v>
      </c>
      <c r="BI17" s="20">
        <v>8.12337930541428E-2</v>
      </c>
      <c r="BJ17" s="20"/>
      <c r="BK17" s="20">
        <v>8.6320141364342896E-3</v>
      </c>
      <c r="BL17" s="20">
        <v>1.04020443886858E-2</v>
      </c>
      <c r="BM17" s="20">
        <v>1.69192868302015E-2</v>
      </c>
      <c r="BN17" s="20">
        <v>6.5254832595872503E-2</v>
      </c>
      <c r="BO17" s="20"/>
      <c r="BP17" s="20">
        <v>1.7156583388795499E-2</v>
      </c>
      <c r="BQ17" s="20">
        <v>2.2321370455064701E-2</v>
      </c>
      <c r="BR17" s="20">
        <v>1.46422762745633E-2</v>
      </c>
      <c r="BS17" s="20">
        <v>5.4800859814353904E-3</v>
      </c>
      <c r="BT17" s="20">
        <v>5.3187616698717403E-2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259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9.1254214077713294E-2</v>
      </c>
      <c r="D9" s="14">
        <v>0.103661327356321</v>
      </c>
      <c r="E9" s="14">
        <v>7.90526182499105E-2</v>
      </c>
      <c r="F9" s="14"/>
      <c r="G9" s="14">
        <v>0.139800927543897</v>
      </c>
      <c r="H9" s="14">
        <v>0.145842494380439</v>
      </c>
      <c r="I9" s="14">
        <v>0.124550431184175</v>
      </c>
      <c r="J9" s="14">
        <v>7.2120727190253794E-2</v>
      </c>
      <c r="K9" s="14">
        <v>4.7037599581383802E-2</v>
      </c>
      <c r="L9" s="14">
        <v>3.2747032096566098E-2</v>
      </c>
      <c r="M9" s="14"/>
      <c r="N9" s="14">
        <v>0.122373395041754</v>
      </c>
      <c r="O9" s="14">
        <v>7.9741554806491796E-2</v>
      </c>
      <c r="P9" s="14">
        <v>9.6541909238470697E-2</v>
      </c>
      <c r="Q9" s="14">
        <v>6.5862048473723803E-2</v>
      </c>
      <c r="R9" s="14"/>
      <c r="S9" s="14">
        <v>0.131811513372427</v>
      </c>
      <c r="T9" s="14">
        <v>7.8106649034949502E-2</v>
      </c>
      <c r="U9" s="14">
        <v>8.0277217226250294E-2</v>
      </c>
      <c r="V9" s="14">
        <v>0.117854922452877</v>
      </c>
      <c r="W9" s="14">
        <v>8.1054454471776699E-2</v>
      </c>
      <c r="X9" s="14">
        <v>0.104437928841151</v>
      </c>
      <c r="Y9" s="14">
        <v>7.7129466930744295E-2</v>
      </c>
      <c r="Z9" s="14">
        <v>8.3679979137008906E-2</v>
      </c>
      <c r="AA9" s="14">
        <v>8.2045464507024699E-2</v>
      </c>
      <c r="AB9" s="14">
        <v>7.0388645203227795E-2</v>
      </c>
      <c r="AC9" s="14">
        <v>6.1241809066606499E-2</v>
      </c>
      <c r="AD9" s="14">
        <v>8.6813075207170395E-2</v>
      </c>
      <c r="AE9" s="14"/>
      <c r="AF9" s="14">
        <v>6.9523468570933306E-2</v>
      </c>
      <c r="AG9" s="14">
        <v>6.8485394398656196E-2</v>
      </c>
      <c r="AH9" s="14">
        <v>0.10725330626762899</v>
      </c>
      <c r="AI9" s="14">
        <v>0.16322391134997799</v>
      </c>
      <c r="AJ9" s="14">
        <v>0.15543602261332801</v>
      </c>
      <c r="AK9" s="14"/>
      <c r="AL9" s="14">
        <v>7.30993546302562E-2</v>
      </c>
      <c r="AM9" s="14">
        <v>5.92832289584189E-2</v>
      </c>
      <c r="AN9" s="14">
        <v>6.3336762176347497E-2</v>
      </c>
      <c r="AO9" s="14">
        <v>5.1796010245367202E-2</v>
      </c>
      <c r="AP9" s="14">
        <v>6.8767257854698796E-2</v>
      </c>
      <c r="AQ9" s="14">
        <v>7.5129330607560593E-2</v>
      </c>
      <c r="AR9" s="14">
        <v>9.7448435731341598E-2</v>
      </c>
      <c r="AS9" s="14">
        <v>7.6317455494777198E-2</v>
      </c>
      <c r="AT9" s="14">
        <v>9.7495553299129803E-2</v>
      </c>
      <c r="AU9" s="14">
        <v>8.9224790104691698E-2</v>
      </c>
      <c r="AV9" s="14">
        <v>0.109840904772771</v>
      </c>
      <c r="AW9" s="14">
        <v>0.10979320350287999</v>
      </c>
      <c r="AX9" s="14">
        <v>0.12837218815906101</v>
      </c>
      <c r="AY9" s="14">
        <v>9.13912644813141E-2</v>
      </c>
      <c r="AZ9" s="14">
        <v>0.15064913950849099</v>
      </c>
      <c r="BA9" s="14">
        <v>0.18654849385082101</v>
      </c>
      <c r="BB9" s="14"/>
      <c r="BC9" s="14">
        <v>0.14509629452463199</v>
      </c>
      <c r="BD9" s="14">
        <v>6.7658499735000696E-2</v>
      </c>
      <c r="BE9" s="14"/>
      <c r="BF9" s="14">
        <v>8.10767814776229E-2</v>
      </c>
      <c r="BG9" s="14">
        <v>8.68254034257612E-2</v>
      </c>
      <c r="BH9" s="14">
        <v>0.10153094156781001</v>
      </c>
      <c r="BI9" s="14">
        <v>0.10418486491729199</v>
      </c>
      <c r="BJ9" s="14"/>
      <c r="BK9" s="14">
        <v>8.4776400689989206E-2</v>
      </c>
      <c r="BL9" s="14">
        <v>0.10229071883292799</v>
      </c>
      <c r="BM9" s="14">
        <v>0.101032001463979</v>
      </c>
      <c r="BN9" s="14">
        <v>7.27788883592176E-2</v>
      </c>
      <c r="BO9" s="14"/>
      <c r="BP9" s="14">
        <v>0.14563547293708901</v>
      </c>
      <c r="BQ9" s="14">
        <v>5.53782441346162E-2</v>
      </c>
      <c r="BR9" s="14">
        <v>2.7975581025575898E-2</v>
      </c>
      <c r="BS9" s="14">
        <v>0.118537454049569</v>
      </c>
      <c r="BT9" s="14">
        <v>6.4839256081821603E-2</v>
      </c>
    </row>
    <row r="10" spans="2:72" x14ac:dyDescent="0.35">
      <c r="B10" s="15" t="s">
        <v>198</v>
      </c>
      <c r="C10" s="14">
        <v>0.12357863294763401</v>
      </c>
      <c r="D10" s="14">
        <v>9.8532978045449804E-2</v>
      </c>
      <c r="E10" s="14">
        <v>0.14782210271573101</v>
      </c>
      <c r="F10" s="14"/>
      <c r="G10" s="14">
        <v>0.135933143414947</v>
      </c>
      <c r="H10" s="14">
        <v>0.131787206061144</v>
      </c>
      <c r="I10" s="14">
        <v>0.13071232919147099</v>
      </c>
      <c r="J10" s="14">
        <v>0.12710996271847699</v>
      </c>
      <c r="K10" s="14">
        <v>0.104858650466123</v>
      </c>
      <c r="L10" s="14">
        <v>0.112593528363714</v>
      </c>
      <c r="M10" s="14"/>
      <c r="N10" s="14">
        <v>0.10114424319132199</v>
      </c>
      <c r="O10" s="14">
        <v>0.12165299854275199</v>
      </c>
      <c r="P10" s="14">
        <v>0.122440758478616</v>
      </c>
      <c r="Q10" s="14">
        <v>0.15084418403841501</v>
      </c>
      <c r="R10" s="14"/>
      <c r="S10" s="14">
        <v>0.10584313592754099</v>
      </c>
      <c r="T10" s="14">
        <v>0.12762879060396401</v>
      </c>
      <c r="U10" s="14">
        <v>0.11434401917343801</v>
      </c>
      <c r="V10" s="14">
        <v>0.113110013551059</v>
      </c>
      <c r="W10" s="14">
        <v>0.130809397030452</v>
      </c>
      <c r="X10" s="14">
        <v>0.118216047204245</v>
      </c>
      <c r="Y10" s="14">
        <v>0.14429623696949401</v>
      </c>
      <c r="Z10" s="14">
        <v>0.101317216517205</v>
      </c>
      <c r="AA10" s="14">
        <v>0.13093751089762901</v>
      </c>
      <c r="AB10" s="14">
        <v>0.13559974570002001</v>
      </c>
      <c r="AC10" s="14">
        <v>0.14222423481251101</v>
      </c>
      <c r="AD10" s="14">
        <v>0.124382605095744</v>
      </c>
      <c r="AE10" s="14"/>
      <c r="AF10" s="14">
        <v>0.13812495947908901</v>
      </c>
      <c r="AG10" s="14">
        <v>0.126037241492678</v>
      </c>
      <c r="AH10" s="14">
        <v>0.116172610707631</v>
      </c>
      <c r="AI10" s="14">
        <v>0.102484590901581</v>
      </c>
      <c r="AJ10" s="14">
        <v>7.3420611778248698E-2</v>
      </c>
      <c r="AK10" s="14"/>
      <c r="AL10" s="14">
        <v>0.15875181542863601</v>
      </c>
      <c r="AM10" s="14">
        <v>0.18185663413710901</v>
      </c>
      <c r="AN10" s="14">
        <v>0.14637640460057999</v>
      </c>
      <c r="AO10" s="14">
        <v>0.15066942134390399</v>
      </c>
      <c r="AP10" s="14">
        <v>0.12603492004335201</v>
      </c>
      <c r="AQ10" s="14">
        <v>0.139448336143569</v>
      </c>
      <c r="AR10" s="14">
        <v>0.13908467142657599</v>
      </c>
      <c r="AS10" s="14">
        <v>0.108919122259712</v>
      </c>
      <c r="AT10" s="14">
        <v>0.119501322254103</v>
      </c>
      <c r="AU10" s="14">
        <v>7.9859476277966607E-2</v>
      </c>
      <c r="AV10" s="14">
        <v>0.11596270118870999</v>
      </c>
      <c r="AW10" s="14">
        <v>0.1089740910395</v>
      </c>
      <c r="AX10" s="14">
        <v>7.9741212674424702E-2</v>
      </c>
      <c r="AY10" s="14">
        <v>0.110677980244812</v>
      </c>
      <c r="AZ10" s="14">
        <v>0.122693752299111</v>
      </c>
      <c r="BA10" s="14">
        <v>9.1877095571050102E-2</v>
      </c>
      <c r="BB10" s="14"/>
      <c r="BC10" s="14">
        <v>0.13103380215452401</v>
      </c>
      <c r="BD10" s="14">
        <v>0.120311484993427</v>
      </c>
      <c r="BE10" s="14"/>
      <c r="BF10" s="14">
        <v>8.6672347494975099E-2</v>
      </c>
      <c r="BG10" s="14">
        <v>0.119820257668989</v>
      </c>
      <c r="BH10" s="14">
        <v>0.15072902717806899</v>
      </c>
      <c r="BI10" s="14">
        <v>0.15895335929705401</v>
      </c>
      <c r="BJ10" s="14"/>
      <c r="BK10" s="14">
        <v>8.2914112903019505E-2</v>
      </c>
      <c r="BL10" s="14">
        <v>9.7467030748982997E-2</v>
      </c>
      <c r="BM10" s="14">
        <v>0.12886888138073599</v>
      </c>
      <c r="BN10" s="14">
        <v>0.18110978435448299</v>
      </c>
      <c r="BO10" s="14"/>
      <c r="BP10" s="14">
        <v>0.14626316819132301</v>
      </c>
      <c r="BQ10" s="14">
        <v>8.4213584944994396E-2</v>
      </c>
      <c r="BR10" s="14">
        <v>8.6320296786297004E-2</v>
      </c>
      <c r="BS10" s="14">
        <v>7.3900324126842706E-2</v>
      </c>
      <c r="BT10" s="14">
        <v>0.18897041709739201</v>
      </c>
    </row>
    <row r="11" spans="2:72" x14ac:dyDescent="0.35">
      <c r="B11" s="15" t="s">
        <v>199</v>
      </c>
      <c r="C11" s="14">
        <v>3.8321840405344303E-2</v>
      </c>
      <c r="D11" s="14">
        <v>4.2673778310791E-2</v>
      </c>
      <c r="E11" s="14">
        <v>3.4014115217075702E-2</v>
      </c>
      <c r="F11" s="14"/>
      <c r="G11" s="14">
        <v>6.36426424227194E-2</v>
      </c>
      <c r="H11" s="14">
        <v>5.8555570870803299E-2</v>
      </c>
      <c r="I11" s="14">
        <v>3.8094745704569E-2</v>
      </c>
      <c r="J11" s="14">
        <v>3.3779509336917798E-2</v>
      </c>
      <c r="K11" s="14">
        <v>3.0541344347469201E-2</v>
      </c>
      <c r="L11" s="14">
        <v>1.4178345350556201E-2</v>
      </c>
      <c r="M11" s="14"/>
      <c r="N11" s="14">
        <v>3.0620393533258301E-2</v>
      </c>
      <c r="O11" s="14">
        <v>3.7731446607831502E-2</v>
      </c>
      <c r="P11" s="14">
        <v>5.0709303075129303E-2</v>
      </c>
      <c r="Q11" s="14">
        <v>3.6448490271953599E-2</v>
      </c>
      <c r="R11" s="14"/>
      <c r="S11" s="14">
        <v>5.1525720150641802E-2</v>
      </c>
      <c r="T11" s="14">
        <v>4.7007832849523902E-2</v>
      </c>
      <c r="U11" s="14">
        <v>3.2586330546040203E-2</v>
      </c>
      <c r="V11" s="14">
        <v>2.4698357999436499E-2</v>
      </c>
      <c r="W11" s="14">
        <v>3.3755423857052998E-2</v>
      </c>
      <c r="X11" s="14">
        <v>4.45858858758044E-2</v>
      </c>
      <c r="Y11" s="14">
        <v>3.3940970885448403E-2</v>
      </c>
      <c r="Z11" s="14">
        <v>3.3220340368690399E-2</v>
      </c>
      <c r="AA11" s="14">
        <v>3.9111158989104299E-2</v>
      </c>
      <c r="AB11" s="14">
        <v>3.44146719686792E-2</v>
      </c>
      <c r="AC11" s="14">
        <v>2.1968124865299601E-2</v>
      </c>
      <c r="AD11" s="14">
        <v>4.1668118068572201E-2</v>
      </c>
      <c r="AE11" s="14"/>
      <c r="AF11" s="14">
        <v>3.4793804759773603E-2</v>
      </c>
      <c r="AG11" s="14">
        <v>4.5916229034650702E-2</v>
      </c>
      <c r="AH11" s="14">
        <v>4.2459406543764303E-2</v>
      </c>
      <c r="AI11" s="14">
        <v>3.5022035599890998E-2</v>
      </c>
      <c r="AJ11" s="14">
        <v>5.2494772860638902E-2</v>
      </c>
      <c r="AK11" s="14"/>
      <c r="AL11" s="14">
        <v>3.5393398950461702E-2</v>
      </c>
      <c r="AM11" s="14">
        <v>5.99027932889898E-2</v>
      </c>
      <c r="AN11" s="14">
        <v>4.0535924294476201E-2</v>
      </c>
      <c r="AO11" s="14">
        <v>2.5921561144494499E-2</v>
      </c>
      <c r="AP11" s="14">
        <v>4.37499526457878E-2</v>
      </c>
      <c r="AQ11" s="14">
        <v>4.90342676893116E-2</v>
      </c>
      <c r="AR11" s="14">
        <v>3.8652249046385499E-2</v>
      </c>
      <c r="AS11" s="14">
        <v>3.4160286766169598E-2</v>
      </c>
      <c r="AT11" s="14">
        <v>3.04001282223752E-2</v>
      </c>
      <c r="AU11" s="14">
        <v>2.8866209709345399E-2</v>
      </c>
      <c r="AV11" s="14">
        <v>4.65943172380077E-2</v>
      </c>
      <c r="AW11" s="14">
        <v>3.47058187446928E-2</v>
      </c>
      <c r="AX11" s="14">
        <v>4.30990569729955E-2</v>
      </c>
      <c r="AY11" s="14">
        <v>4.2609435640868498E-2</v>
      </c>
      <c r="AZ11" s="14">
        <v>3.6165556999840101E-2</v>
      </c>
      <c r="BA11" s="14">
        <v>2.97778527615155E-2</v>
      </c>
      <c r="BB11" s="14"/>
      <c r="BC11" s="14">
        <v>4.54354802056312E-2</v>
      </c>
      <c r="BD11" s="14">
        <v>3.5204364050952799E-2</v>
      </c>
      <c r="BE11" s="14"/>
      <c r="BF11" s="14">
        <v>3.23540629213745E-2</v>
      </c>
      <c r="BG11" s="14">
        <v>3.59992659721564E-2</v>
      </c>
      <c r="BH11" s="14">
        <v>4.3144215857809899E-2</v>
      </c>
      <c r="BI11" s="14">
        <v>4.7576898177203897E-2</v>
      </c>
      <c r="BJ11" s="14"/>
      <c r="BK11" s="14">
        <v>3.0866216600126398E-2</v>
      </c>
      <c r="BL11" s="14">
        <v>4.5857143359188397E-2</v>
      </c>
      <c r="BM11" s="14">
        <v>4.1606904180009299E-2</v>
      </c>
      <c r="BN11" s="14">
        <v>3.4507774779938202E-2</v>
      </c>
      <c r="BO11" s="14"/>
      <c r="BP11" s="14">
        <v>4.0865945314973097E-2</v>
      </c>
      <c r="BQ11" s="14">
        <v>3.1700310628604303E-2</v>
      </c>
      <c r="BR11" s="14">
        <v>1.47335674276602E-2</v>
      </c>
      <c r="BS11" s="14">
        <v>2.92491047232014E-2</v>
      </c>
      <c r="BT11" s="14">
        <v>5.7782158366410603E-2</v>
      </c>
    </row>
    <row r="12" spans="2:72" x14ac:dyDescent="0.35">
      <c r="B12" s="15" t="s">
        <v>200</v>
      </c>
      <c r="C12" s="14">
        <v>0.113896858166932</v>
      </c>
      <c r="D12" s="14">
        <v>7.8723451104922307E-2</v>
      </c>
      <c r="E12" s="14">
        <v>0.14821942149101699</v>
      </c>
      <c r="F12" s="14"/>
      <c r="G12" s="14">
        <v>0.13956018156019501</v>
      </c>
      <c r="H12" s="14">
        <v>0.14324764653972499</v>
      </c>
      <c r="I12" s="14">
        <v>0.12696305604571301</v>
      </c>
      <c r="J12" s="14">
        <v>0.12133890676193</v>
      </c>
      <c r="K12" s="14">
        <v>9.27779856433711E-2</v>
      </c>
      <c r="L12" s="14">
        <v>7.0500775114953701E-2</v>
      </c>
      <c r="M12" s="14"/>
      <c r="N12" s="14">
        <v>9.4875160414137502E-2</v>
      </c>
      <c r="O12" s="14">
        <v>9.8868952853154002E-2</v>
      </c>
      <c r="P12" s="14">
        <v>0.12620546593609899</v>
      </c>
      <c r="Q12" s="14">
        <v>0.14006522054636</v>
      </c>
      <c r="R12" s="14"/>
      <c r="S12" s="14">
        <v>0.101909506780222</v>
      </c>
      <c r="T12" s="14">
        <v>0.114557598093388</v>
      </c>
      <c r="U12" s="14">
        <v>0.13178897149483501</v>
      </c>
      <c r="V12" s="14">
        <v>0.115695919174037</v>
      </c>
      <c r="W12" s="14">
        <v>0.126171712869349</v>
      </c>
      <c r="X12" s="14">
        <v>9.9172354350995098E-2</v>
      </c>
      <c r="Y12" s="14">
        <v>0.13235087148852301</v>
      </c>
      <c r="Z12" s="14">
        <v>0.11705231756421799</v>
      </c>
      <c r="AA12" s="14">
        <v>0.12648474672337201</v>
      </c>
      <c r="AB12" s="14">
        <v>9.4799873432426907E-2</v>
      </c>
      <c r="AC12" s="14">
        <v>0.115347075223056</v>
      </c>
      <c r="AD12" s="14">
        <v>8.46263724291067E-2</v>
      </c>
      <c r="AE12" s="14"/>
      <c r="AF12" s="14">
        <v>0.13360058204877301</v>
      </c>
      <c r="AG12" s="14">
        <v>0.13128246448053199</v>
      </c>
      <c r="AH12" s="14">
        <v>8.8707881167447794E-2</v>
      </c>
      <c r="AI12" s="14">
        <v>0.109416764778277</v>
      </c>
      <c r="AJ12" s="14">
        <v>0.109733853539426</v>
      </c>
      <c r="AK12" s="14"/>
      <c r="AL12" s="14">
        <v>0.111953769820093</v>
      </c>
      <c r="AM12" s="14">
        <v>0.14332317700643701</v>
      </c>
      <c r="AN12" s="14">
        <v>0.17699033930529001</v>
      </c>
      <c r="AO12" s="14">
        <v>0.16440776067381899</v>
      </c>
      <c r="AP12" s="14">
        <v>0.12345177538661301</v>
      </c>
      <c r="AQ12" s="14">
        <v>0.104910273268728</v>
      </c>
      <c r="AR12" s="14">
        <v>0.128301219305609</v>
      </c>
      <c r="AS12" s="14">
        <v>0.112244001818552</v>
      </c>
      <c r="AT12" s="14">
        <v>9.3434114915016103E-2</v>
      </c>
      <c r="AU12" s="14">
        <v>9.0921855435204604E-2</v>
      </c>
      <c r="AV12" s="14">
        <v>8.9345881916495506E-2</v>
      </c>
      <c r="AW12" s="14">
        <v>9.4891821733793694E-2</v>
      </c>
      <c r="AX12" s="14">
        <v>0.110783253939884</v>
      </c>
      <c r="AY12" s="14">
        <v>0.11833894171918299</v>
      </c>
      <c r="AZ12" s="14">
        <v>5.1275478161948301E-2</v>
      </c>
      <c r="BA12" s="14">
        <v>8.1799957625344893E-2</v>
      </c>
      <c r="BB12" s="14"/>
      <c r="BC12" s="14">
        <v>0.12850744697988101</v>
      </c>
      <c r="BD12" s="14">
        <v>0.10749392430651</v>
      </c>
      <c r="BE12" s="14"/>
      <c r="BF12" s="14">
        <v>6.9375451271192795E-2</v>
      </c>
      <c r="BG12" s="14">
        <v>0.10538579705699</v>
      </c>
      <c r="BH12" s="14">
        <v>0.14119320333809099</v>
      </c>
      <c r="BI12" s="14">
        <v>0.17751212779568401</v>
      </c>
      <c r="BJ12" s="14"/>
      <c r="BK12" s="14">
        <v>5.5275758757215597E-2</v>
      </c>
      <c r="BL12" s="14">
        <v>8.2013662795302603E-2</v>
      </c>
      <c r="BM12" s="14">
        <v>0.13155257846851701</v>
      </c>
      <c r="BN12" s="14">
        <v>0.175509185226774</v>
      </c>
      <c r="BO12" s="14"/>
      <c r="BP12" s="14">
        <v>0.13493303939103499</v>
      </c>
      <c r="BQ12" s="14">
        <v>7.8383886778935999E-2</v>
      </c>
      <c r="BR12" s="14">
        <v>5.85857675820061E-2</v>
      </c>
      <c r="BS12" s="14">
        <v>6.7673354629849594E-2</v>
      </c>
      <c r="BT12" s="14">
        <v>0.182083631786459</v>
      </c>
    </row>
    <row r="13" spans="2:72" x14ac:dyDescent="0.35">
      <c r="B13" s="15" t="s">
        <v>201</v>
      </c>
      <c r="C13" s="14">
        <v>0.24423622663619399</v>
      </c>
      <c r="D13" s="14">
        <v>0.28386196481413101</v>
      </c>
      <c r="E13" s="14">
        <v>0.20591819068029499</v>
      </c>
      <c r="F13" s="14"/>
      <c r="G13" s="14">
        <v>0.18833991217968801</v>
      </c>
      <c r="H13" s="14">
        <v>0.186261925345695</v>
      </c>
      <c r="I13" s="14">
        <v>0.214733521943475</v>
      </c>
      <c r="J13" s="14">
        <v>0.246645511281883</v>
      </c>
      <c r="K13" s="14">
        <v>0.29223617239458799</v>
      </c>
      <c r="L13" s="14">
        <v>0.31831146090844398</v>
      </c>
      <c r="M13" s="14"/>
      <c r="N13" s="14">
        <v>0.27968559005535898</v>
      </c>
      <c r="O13" s="14">
        <v>0.26680700311640598</v>
      </c>
      <c r="P13" s="14">
        <v>0.22909624444525001</v>
      </c>
      <c r="Q13" s="14">
        <v>0.196126602862459</v>
      </c>
      <c r="R13" s="14"/>
      <c r="S13" s="14">
        <v>0.23922194787555301</v>
      </c>
      <c r="T13" s="14">
        <v>0.26136301837248399</v>
      </c>
      <c r="U13" s="14">
        <v>0.22559130767562999</v>
      </c>
      <c r="V13" s="14">
        <v>0.25567170216871898</v>
      </c>
      <c r="W13" s="14">
        <v>0.229348193101197</v>
      </c>
      <c r="X13" s="14">
        <v>0.21592809359335299</v>
      </c>
      <c r="Y13" s="14">
        <v>0.23079193687675001</v>
      </c>
      <c r="Z13" s="14">
        <v>0.25755591409357798</v>
      </c>
      <c r="AA13" s="14">
        <v>0.24005635082374599</v>
      </c>
      <c r="AB13" s="14">
        <v>0.275044940320678</v>
      </c>
      <c r="AC13" s="14">
        <v>0.25447942152673803</v>
      </c>
      <c r="AD13" s="14">
        <v>0.252416370103345</v>
      </c>
      <c r="AE13" s="14"/>
      <c r="AF13" s="14">
        <v>0.221733219737518</v>
      </c>
      <c r="AG13" s="14">
        <v>0.26079420740847298</v>
      </c>
      <c r="AH13" s="14">
        <v>0.25464194541388302</v>
      </c>
      <c r="AI13" s="14">
        <v>0.23712419258482201</v>
      </c>
      <c r="AJ13" s="14">
        <v>0.20953415662123001</v>
      </c>
      <c r="AK13" s="14"/>
      <c r="AL13" s="14">
        <v>0.15865997652991501</v>
      </c>
      <c r="AM13" s="14">
        <v>0.127601469141635</v>
      </c>
      <c r="AN13" s="14">
        <v>0.19398952645161299</v>
      </c>
      <c r="AO13" s="14">
        <v>0.22397287430909599</v>
      </c>
      <c r="AP13" s="14">
        <v>0.22387530972908101</v>
      </c>
      <c r="AQ13" s="14">
        <v>0.247326704126685</v>
      </c>
      <c r="AR13" s="14">
        <v>0.22031109501335999</v>
      </c>
      <c r="AS13" s="14">
        <v>0.28378768151983402</v>
      </c>
      <c r="AT13" s="14">
        <v>0.29413333154107502</v>
      </c>
      <c r="AU13" s="14">
        <v>0.280754583964827</v>
      </c>
      <c r="AV13" s="14">
        <v>0.28092352527633702</v>
      </c>
      <c r="AW13" s="14">
        <v>0.27997221666281202</v>
      </c>
      <c r="AX13" s="14">
        <v>0.30092839075885602</v>
      </c>
      <c r="AY13" s="14">
        <v>0.251865148872848</v>
      </c>
      <c r="AZ13" s="14">
        <v>0.26287071126628903</v>
      </c>
      <c r="BA13" s="14">
        <v>0.23996991089217501</v>
      </c>
      <c r="BB13" s="14"/>
      <c r="BC13" s="14">
        <v>0.206756704381231</v>
      </c>
      <c r="BD13" s="14">
        <v>0.26066122532660202</v>
      </c>
      <c r="BE13" s="14"/>
      <c r="BF13" s="14">
        <v>0.33640263539648702</v>
      </c>
      <c r="BG13" s="14">
        <v>0.25978303309199602</v>
      </c>
      <c r="BH13" s="14">
        <v>0.186415981692623</v>
      </c>
      <c r="BI13" s="14">
        <v>0.120434592554306</v>
      </c>
      <c r="BJ13" s="14"/>
      <c r="BK13" s="14">
        <v>0.33480951154782701</v>
      </c>
      <c r="BL13" s="14">
        <v>0.27921440937079001</v>
      </c>
      <c r="BM13" s="14">
        <v>0.231639882426805</v>
      </c>
      <c r="BN13" s="14">
        <v>0.137328696887042</v>
      </c>
      <c r="BO13" s="14"/>
      <c r="BP13" s="14">
        <v>0.20178074615240199</v>
      </c>
      <c r="BQ13" s="14">
        <v>0.28665495370530603</v>
      </c>
      <c r="BR13" s="14">
        <v>0.33198761653252801</v>
      </c>
      <c r="BS13" s="14">
        <v>0.33237548371658399</v>
      </c>
      <c r="BT13" s="14">
        <v>0.13862957158271</v>
      </c>
    </row>
    <row r="14" spans="2:72" x14ac:dyDescent="0.35">
      <c r="B14" s="15" t="s">
        <v>202</v>
      </c>
      <c r="C14" s="14">
        <v>0.15585889229990399</v>
      </c>
      <c r="D14" s="14">
        <v>0.188799017619873</v>
      </c>
      <c r="E14" s="14">
        <v>0.12441448413733899</v>
      </c>
      <c r="F14" s="14"/>
      <c r="G14" s="14">
        <v>0.16068218463547301</v>
      </c>
      <c r="H14" s="14">
        <v>0.16461330309913899</v>
      </c>
      <c r="I14" s="14">
        <v>0.142266843053581</v>
      </c>
      <c r="J14" s="14">
        <v>0.12416781329818399</v>
      </c>
      <c r="K14" s="14">
        <v>0.15060799886807899</v>
      </c>
      <c r="L14" s="14">
        <v>0.18585237443625099</v>
      </c>
      <c r="M14" s="14"/>
      <c r="N14" s="14">
        <v>0.18100001829539</v>
      </c>
      <c r="O14" s="14">
        <v>0.140516329207305</v>
      </c>
      <c r="P14" s="14">
        <v>0.16680612137628001</v>
      </c>
      <c r="Q14" s="14">
        <v>0.13390328677090499</v>
      </c>
      <c r="R14" s="14"/>
      <c r="S14" s="14">
        <v>0.19233590709646001</v>
      </c>
      <c r="T14" s="14">
        <v>0.13630361058169499</v>
      </c>
      <c r="U14" s="14">
        <v>0.15249699894824301</v>
      </c>
      <c r="V14" s="14">
        <v>0.13553144305262199</v>
      </c>
      <c r="W14" s="14">
        <v>0.138547930321333</v>
      </c>
      <c r="X14" s="14">
        <v>0.16183981951594101</v>
      </c>
      <c r="Y14" s="14">
        <v>0.13055381086458501</v>
      </c>
      <c r="Z14" s="14">
        <v>0.18390815597330001</v>
      </c>
      <c r="AA14" s="14">
        <v>0.158556961928636</v>
      </c>
      <c r="AB14" s="14">
        <v>0.15963131539081199</v>
      </c>
      <c r="AC14" s="14">
        <v>0.14987996633424899</v>
      </c>
      <c r="AD14" s="14">
        <v>0.18168400211861299</v>
      </c>
      <c r="AE14" s="14"/>
      <c r="AF14" s="14">
        <v>0.13917663684861201</v>
      </c>
      <c r="AG14" s="14">
        <v>0.126665765679844</v>
      </c>
      <c r="AH14" s="14">
        <v>0.16643855037059499</v>
      </c>
      <c r="AI14" s="14">
        <v>0.182062408219865</v>
      </c>
      <c r="AJ14" s="14">
        <v>0.25698278067335001</v>
      </c>
      <c r="AK14" s="14"/>
      <c r="AL14" s="14">
        <v>0.119189541599029</v>
      </c>
      <c r="AM14" s="14">
        <v>0.112477442683138</v>
      </c>
      <c r="AN14" s="14">
        <v>0.100347636762327</v>
      </c>
      <c r="AO14" s="14">
        <v>0.11241868008933301</v>
      </c>
      <c r="AP14" s="14">
        <v>0.15475441987270799</v>
      </c>
      <c r="AQ14" s="14">
        <v>0.15207107930236499</v>
      </c>
      <c r="AR14" s="14">
        <v>0.17696214243314501</v>
      </c>
      <c r="AS14" s="14">
        <v>0.140569164075007</v>
      </c>
      <c r="AT14" s="14">
        <v>0.144402565852012</v>
      </c>
      <c r="AU14" s="14">
        <v>0.209225922040399</v>
      </c>
      <c r="AV14" s="14">
        <v>0.166203586034259</v>
      </c>
      <c r="AW14" s="14">
        <v>0.14448606731249999</v>
      </c>
      <c r="AX14" s="14">
        <v>0.16816114939641399</v>
      </c>
      <c r="AY14" s="14">
        <v>0.211567107431748</v>
      </c>
      <c r="AZ14" s="14">
        <v>0.25317107411442702</v>
      </c>
      <c r="BA14" s="14">
        <v>0.22314087629496401</v>
      </c>
      <c r="BB14" s="14"/>
      <c r="BC14" s="14">
        <v>0.179086305897451</v>
      </c>
      <c r="BD14" s="14">
        <v>0.14567972738616999</v>
      </c>
      <c r="BE14" s="14"/>
      <c r="BF14" s="14">
        <v>0.187834112316934</v>
      </c>
      <c r="BG14" s="14">
        <v>0.14656483211776999</v>
      </c>
      <c r="BH14" s="14">
        <v>0.149398469988583</v>
      </c>
      <c r="BI14" s="14">
        <v>0.123656118563385</v>
      </c>
      <c r="BJ14" s="14"/>
      <c r="BK14" s="14">
        <v>0.194046753254907</v>
      </c>
      <c r="BL14" s="14">
        <v>0.17580457039441599</v>
      </c>
      <c r="BM14" s="14">
        <v>0.150827968301397</v>
      </c>
      <c r="BN14" s="14">
        <v>0.105863368654874</v>
      </c>
      <c r="BO14" s="14"/>
      <c r="BP14" s="14">
        <v>0.175811994296802</v>
      </c>
      <c r="BQ14" s="14">
        <v>0.13317202173397799</v>
      </c>
      <c r="BR14" s="14">
        <v>0.19154256527777899</v>
      </c>
      <c r="BS14" s="14">
        <v>0.206311547394467</v>
      </c>
      <c r="BT14" s="14">
        <v>9.13816497870482E-2</v>
      </c>
    </row>
    <row r="15" spans="2:72" x14ac:dyDescent="0.35">
      <c r="B15" s="15" t="s">
        <v>203</v>
      </c>
      <c r="C15" s="14">
        <v>1.6900423261174701E-2</v>
      </c>
      <c r="D15" s="14">
        <v>2.0032154514174502E-2</v>
      </c>
      <c r="E15" s="14">
        <v>1.39201468339307E-2</v>
      </c>
      <c r="F15" s="14"/>
      <c r="G15" s="14">
        <v>3.3505858836828502E-2</v>
      </c>
      <c r="H15" s="14">
        <v>3.18086602968565E-2</v>
      </c>
      <c r="I15" s="14">
        <v>1.9776169631758898E-2</v>
      </c>
      <c r="J15" s="14">
        <v>1.3199344653245199E-2</v>
      </c>
      <c r="K15" s="14">
        <v>4.2516884174976302E-3</v>
      </c>
      <c r="L15" s="14">
        <v>2.9162445524095202E-3</v>
      </c>
      <c r="M15" s="14"/>
      <c r="N15" s="14">
        <v>1.8211531489382499E-2</v>
      </c>
      <c r="O15" s="14">
        <v>1.5024200940508201E-2</v>
      </c>
      <c r="P15" s="14">
        <v>1.7953475762038502E-2</v>
      </c>
      <c r="Q15" s="14">
        <v>1.67703226042532E-2</v>
      </c>
      <c r="R15" s="14"/>
      <c r="S15" s="14">
        <v>2.7240138735762299E-2</v>
      </c>
      <c r="T15" s="14">
        <v>1.00109450131191E-2</v>
      </c>
      <c r="U15" s="14">
        <v>8.7189181753668694E-3</v>
      </c>
      <c r="V15" s="14">
        <v>1.7677879599563101E-2</v>
      </c>
      <c r="W15" s="14">
        <v>1.64926924822466E-2</v>
      </c>
      <c r="X15" s="14">
        <v>2.3019964572681399E-2</v>
      </c>
      <c r="Y15" s="14">
        <v>1.2338626885397301E-2</v>
      </c>
      <c r="Z15" s="14">
        <v>2.66808808612224E-2</v>
      </c>
      <c r="AA15" s="14">
        <v>1.9473790705507601E-2</v>
      </c>
      <c r="AB15" s="14">
        <v>1.4688341331544201E-2</v>
      </c>
      <c r="AC15" s="14">
        <v>9.8352235088555902E-3</v>
      </c>
      <c r="AD15" s="14">
        <v>8.6747352037657693E-3</v>
      </c>
      <c r="AE15" s="14"/>
      <c r="AF15" s="14">
        <v>1.19320437081438E-2</v>
      </c>
      <c r="AG15" s="14">
        <v>1.7882460419498699E-2</v>
      </c>
      <c r="AH15" s="14">
        <v>1.5056808318519599E-2</v>
      </c>
      <c r="AI15" s="14">
        <v>2.9001654002478599E-2</v>
      </c>
      <c r="AJ15" s="14">
        <v>1.6825494469091699E-2</v>
      </c>
      <c r="AK15" s="14"/>
      <c r="AL15" s="14">
        <v>1.1221214941694599E-2</v>
      </c>
      <c r="AM15" s="14">
        <v>3.3948894653520703E-2</v>
      </c>
      <c r="AN15" s="14">
        <v>1.17226023282983E-2</v>
      </c>
      <c r="AO15" s="14">
        <v>1.4400143915792399E-2</v>
      </c>
      <c r="AP15" s="14">
        <v>1.82955340957143E-2</v>
      </c>
      <c r="AQ15" s="14">
        <v>1.6752403182109701E-2</v>
      </c>
      <c r="AR15" s="14">
        <v>1.9159159580128999E-2</v>
      </c>
      <c r="AS15" s="14">
        <v>1.8116422612832202E-2</v>
      </c>
      <c r="AT15" s="14">
        <v>1.64697341693473E-2</v>
      </c>
      <c r="AU15" s="14">
        <v>1.8790789924923799E-2</v>
      </c>
      <c r="AV15" s="14">
        <v>1.1473114623154699E-2</v>
      </c>
      <c r="AW15" s="14">
        <v>1.3888742647310499E-2</v>
      </c>
      <c r="AX15" s="14">
        <v>1.0062534966064299E-2</v>
      </c>
      <c r="AY15" s="14">
        <v>3.0303442437320499E-2</v>
      </c>
      <c r="AZ15" s="14">
        <v>0</v>
      </c>
      <c r="BA15" s="14">
        <v>2.8144145856845E-2</v>
      </c>
      <c r="BB15" s="14"/>
      <c r="BC15" s="14">
        <v>2.8265046225401599E-2</v>
      </c>
      <c r="BD15" s="14">
        <v>1.19199991235731E-2</v>
      </c>
      <c r="BE15" s="14"/>
      <c r="BF15" s="14">
        <v>7.6203011976820499E-3</v>
      </c>
      <c r="BG15" s="14">
        <v>1.3005836576878E-2</v>
      </c>
      <c r="BH15" s="14">
        <v>2.72614401907697E-2</v>
      </c>
      <c r="BI15" s="14">
        <v>2.63691779602689E-2</v>
      </c>
      <c r="BJ15" s="14"/>
      <c r="BK15" s="14">
        <v>1.0652968672181001E-2</v>
      </c>
      <c r="BL15" s="14">
        <v>1.36996360876685E-2</v>
      </c>
      <c r="BM15" s="14">
        <v>1.98875717726971E-2</v>
      </c>
      <c r="BN15" s="14">
        <v>2.1492054399735401E-2</v>
      </c>
      <c r="BO15" s="14"/>
      <c r="BP15" s="14">
        <v>2.4418807239101999E-2</v>
      </c>
      <c r="BQ15" s="14">
        <v>6.8145675342821902E-3</v>
      </c>
      <c r="BR15" s="14">
        <v>2.39161484718755E-3</v>
      </c>
      <c r="BS15" s="14">
        <v>1.18261144763729E-2</v>
      </c>
      <c r="BT15" s="14">
        <v>2.6911416690273901E-2</v>
      </c>
    </row>
    <row r="16" spans="2:72" x14ac:dyDescent="0.35">
      <c r="B16" s="15" t="s">
        <v>204</v>
      </c>
      <c r="C16" s="14">
        <v>0.15809447595929099</v>
      </c>
      <c r="D16" s="14">
        <v>0.13573791883456901</v>
      </c>
      <c r="E16" s="14">
        <v>0.17989760488862799</v>
      </c>
      <c r="F16" s="14"/>
      <c r="G16" s="14">
        <v>8.6975263453818799E-2</v>
      </c>
      <c r="H16" s="14">
        <v>0.102398055870315</v>
      </c>
      <c r="I16" s="14">
        <v>0.15537403222975801</v>
      </c>
      <c r="J16" s="14">
        <v>0.19284238609545301</v>
      </c>
      <c r="K16" s="14">
        <v>0.204311729096916</v>
      </c>
      <c r="L16" s="14">
        <v>0.19353793796802701</v>
      </c>
      <c r="M16" s="14"/>
      <c r="N16" s="14">
        <v>0.13926419140645799</v>
      </c>
      <c r="O16" s="14">
        <v>0.18449778725819199</v>
      </c>
      <c r="P16" s="14">
        <v>0.144424157260273</v>
      </c>
      <c r="Q16" s="14">
        <v>0.16236604630490301</v>
      </c>
      <c r="R16" s="14"/>
      <c r="S16" s="14">
        <v>0.110712308626226</v>
      </c>
      <c r="T16" s="14">
        <v>0.168482503094672</v>
      </c>
      <c r="U16" s="14">
        <v>0.176428296924693</v>
      </c>
      <c r="V16" s="14">
        <v>0.16030431420278199</v>
      </c>
      <c r="W16" s="14">
        <v>0.17474266217481199</v>
      </c>
      <c r="X16" s="14">
        <v>0.165500039842048</v>
      </c>
      <c r="Y16" s="14">
        <v>0.17063026461161299</v>
      </c>
      <c r="Z16" s="14">
        <v>0.16085285224381801</v>
      </c>
      <c r="AA16" s="14">
        <v>0.15916438383697001</v>
      </c>
      <c r="AB16" s="14">
        <v>0.15328064126200699</v>
      </c>
      <c r="AC16" s="14">
        <v>0.16855019707007601</v>
      </c>
      <c r="AD16" s="14">
        <v>0.17362675861722701</v>
      </c>
      <c r="AE16" s="14"/>
      <c r="AF16" s="14">
        <v>0.164406512292218</v>
      </c>
      <c r="AG16" s="14">
        <v>0.15637668971531099</v>
      </c>
      <c r="AH16" s="14">
        <v>0.175449514414837</v>
      </c>
      <c r="AI16" s="14">
        <v>0.11861545246216899</v>
      </c>
      <c r="AJ16" s="14">
        <v>0.100006532386574</v>
      </c>
      <c r="AK16" s="14"/>
      <c r="AL16" s="14">
        <v>0.124785897559112</v>
      </c>
      <c r="AM16" s="14">
        <v>0.17355134107402001</v>
      </c>
      <c r="AN16" s="14">
        <v>0.16748789137898901</v>
      </c>
      <c r="AO16" s="14">
        <v>0.17057440366958901</v>
      </c>
      <c r="AP16" s="14">
        <v>0.15521049199926201</v>
      </c>
      <c r="AQ16" s="14">
        <v>0.15502324921684399</v>
      </c>
      <c r="AR16" s="14">
        <v>0.138636259876601</v>
      </c>
      <c r="AS16" s="14">
        <v>0.181489211101208</v>
      </c>
      <c r="AT16" s="14">
        <v>0.16893079963205901</v>
      </c>
      <c r="AU16" s="14">
        <v>0.158003230185122</v>
      </c>
      <c r="AV16" s="14">
        <v>0.13320562386281901</v>
      </c>
      <c r="AW16" s="14">
        <v>0.181809090353626</v>
      </c>
      <c r="AX16" s="14">
        <v>0.13448492087738401</v>
      </c>
      <c r="AY16" s="14">
        <v>0.122155828418816</v>
      </c>
      <c r="AZ16" s="14">
        <v>0.118301578058399</v>
      </c>
      <c r="BA16" s="14">
        <v>9.9752122590358802E-2</v>
      </c>
      <c r="BB16" s="14"/>
      <c r="BC16" s="14">
        <v>0.103277191429494</v>
      </c>
      <c r="BD16" s="14">
        <v>0.182117563033042</v>
      </c>
      <c r="BE16" s="14"/>
      <c r="BF16" s="14">
        <v>0.162918667000406</v>
      </c>
      <c r="BG16" s="14">
        <v>0.17681227016977399</v>
      </c>
      <c r="BH16" s="14">
        <v>0.14268166639106</v>
      </c>
      <c r="BI16" s="14">
        <v>0.13024469690819901</v>
      </c>
      <c r="BJ16" s="14"/>
      <c r="BK16" s="14">
        <v>0.16485172033822801</v>
      </c>
      <c r="BL16" s="14">
        <v>0.16238367099149301</v>
      </c>
      <c r="BM16" s="14">
        <v>0.14556471129776399</v>
      </c>
      <c r="BN16" s="14">
        <v>0.167603207277048</v>
      </c>
      <c r="BO16" s="14"/>
      <c r="BP16" s="14">
        <v>9.5527006787989102E-2</v>
      </c>
      <c r="BQ16" s="14">
        <v>0.24841918254194001</v>
      </c>
      <c r="BR16" s="14">
        <v>0.214180681062898</v>
      </c>
      <c r="BS16" s="14">
        <v>0.13620663310780901</v>
      </c>
      <c r="BT16" s="14">
        <v>0.15590326438223301</v>
      </c>
    </row>
    <row r="17" spans="2:72" x14ac:dyDescent="0.35">
      <c r="B17" s="15" t="s">
        <v>205</v>
      </c>
      <c r="C17" s="20">
        <v>5.7858436245812203E-2</v>
      </c>
      <c r="D17" s="20">
        <v>4.7977409399769001E-2</v>
      </c>
      <c r="E17" s="20">
        <v>6.6741315786074507E-2</v>
      </c>
      <c r="F17" s="20"/>
      <c r="G17" s="20">
        <v>5.1559885952434603E-2</v>
      </c>
      <c r="H17" s="20">
        <v>3.5485137535882401E-2</v>
      </c>
      <c r="I17" s="20">
        <v>4.7528871015499297E-2</v>
      </c>
      <c r="J17" s="20">
        <v>6.8795838663655698E-2</v>
      </c>
      <c r="K17" s="20">
        <v>7.3376831184572E-2</v>
      </c>
      <c r="L17" s="20">
        <v>6.9362301209078395E-2</v>
      </c>
      <c r="M17" s="20"/>
      <c r="N17" s="20">
        <v>3.2825476572937398E-2</v>
      </c>
      <c r="O17" s="20">
        <v>5.5159726667358903E-2</v>
      </c>
      <c r="P17" s="20">
        <v>4.5822564427843701E-2</v>
      </c>
      <c r="Q17" s="20">
        <v>9.7613798127027696E-2</v>
      </c>
      <c r="R17" s="20"/>
      <c r="S17" s="20">
        <v>3.9399821435165697E-2</v>
      </c>
      <c r="T17" s="20">
        <v>5.6539052356205502E-2</v>
      </c>
      <c r="U17" s="20">
        <v>7.7767939835503397E-2</v>
      </c>
      <c r="V17" s="20">
        <v>5.9455447798904597E-2</v>
      </c>
      <c r="W17" s="20">
        <v>6.9077533691781004E-2</v>
      </c>
      <c r="X17" s="20">
        <v>6.7299866203780603E-2</v>
      </c>
      <c r="Y17" s="20">
        <v>6.79678144874446E-2</v>
      </c>
      <c r="Z17" s="20">
        <v>3.5732343240959398E-2</v>
      </c>
      <c r="AA17" s="20">
        <v>4.4169631588011002E-2</v>
      </c>
      <c r="AB17" s="20">
        <v>6.2151825390604397E-2</v>
      </c>
      <c r="AC17" s="20">
        <v>7.6473947592608102E-2</v>
      </c>
      <c r="AD17" s="20">
        <v>4.61079631564556E-2</v>
      </c>
      <c r="AE17" s="20"/>
      <c r="AF17" s="20">
        <v>8.6708772554938807E-2</v>
      </c>
      <c r="AG17" s="20">
        <v>6.6559547370355895E-2</v>
      </c>
      <c r="AH17" s="20">
        <v>3.3819976795693298E-2</v>
      </c>
      <c r="AI17" s="20">
        <v>2.3048990100939099E-2</v>
      </c>
      <c r="AJ17" s="20">
        <v>2.55657750581125E-2</v>
      </c>
      <c r="AK17" s="20"/>
      <c r="AL17" s="20">
        <v>0.20694503054080199</v>
      </c>
      <c r="AM17" s="20">
        <v>0.108055019056731</v>
      </c>
      <c r="AN17" s="20">
        <v>9.9212912702078104E-2</v>
      </c>
      <c r="AO17" s="20">
        <v>8.5839144608605103E-2</v>
      </c>
      <c r="AP17" s="20">
        <v>8.5860338372783604E-2</v>
      </c>
      <c r="AQ17" s="20">
        <v>6.0304356462828002E-2</v>
      </c>
      <c r="AR17" s="20">
        <v>4.1444767586853302E-2</v>
      </c>
      <c r="AS17" s="20">
        <v>4.4396654351907601E-2</v>
      </c>
      <c r="AT17" s="20">
        <v>3.5232450114881797E-2</v>
      </c>
      <c r="AU17" s="20">
        <v>4.4353142357520102E-2</v>
      </c>
      <c r="AV17" s="20">
        <v>4.6450345087447102E-2</v>
      </c>
      <c r="AW17" s="20">
        <v>3.1478948002884997E-2</v>
      </c>
      <c r="AX17" s="20">
        <v>2.4367292254916299E-2</v>
      </c>
      <c r="AY17" s="20">
        <v>2.1090850753089099E-2</v>
      </c>
      <c r="AZ17" s="20">
        <v>4.8727095914939704E-3</v>
      </c>
      <c r="BA17" s="20">
        <v>1.8989544556925499E-2</v>
      </c>
      <c r="BB17" s="20"/>
      <c r="BC17" s="20">
        <v>3.2541728201753398E-2</v>
      </c>
      <c r="BD17" s="20">
        <v>6.89532120447226E-2</v>
      </c>
      <c r="BE17" s="20"/>
      <c r="BF17" s="20">
        <v>3.5745640923326098E-2</v>
      </c>
      <c r="BG17" s="20">
        <v>5.58033039196867E-2</v>
      </c>
      <c r="BH17" s="20">
        <v>5.76450537951839E-2</v>
      </c>
      <c r="BI17" s="20">
        <v>0.111068163826607</v>
      </c>
      <c r="BJ17" s="20"/>
      <c r="BK17" s="20">
        <v>4.1806557236505802E-2</v>
      </c>
      <c r="BL17" s="20">
        <v>4.1269157419229902E-2</v>
      </c>
      <c r="BM17" s="20">
        <v>4.9019500708095701E-2</v>
      </c>
      <c r="BN17" s="20">
        <v>0.10380704006088801</v>
      </c>
      <c r="BO17" s="20"/>
      <c r="BP17" s="20">
        <v>3.4763819689284298E-2</v>
      </c>
      <c r="BQ17" s="20">
        <v>7.5263247997342894E-2</v>
      </c>
      <c r="BR17" s="20">
        <v>7.2282309458069197E-2</v>
      </c>
      <c r="BS17" s="20">
        <v>2.3919983775304299E-2</v>
      </c>
      <c r="BT17" s="20">
        <v>9.3498634225651994E-2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109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0.21540775925885799</v>
      </c>
      <c r="D9" s="14">
        <v>0.23591956903525399</v>
      </c>
      <c r="E9" s="14">
        <v>0.19536734142547599</v>
      </c>
      <c r="F9" s="14"/>
      <c r="G9" s="14">
        <v>0.266899669648758</v>
      </c>
      <c r="H9" s="14">
        <v>0.313163666257813</v>
      </c>
      <c r="I9" s="14">
        <v>0.25357698376052401</v>
      </c>
      <c r="J9" s="14">
        <v>0.18170571375872699</v>
      </c>
      <c r="K9" s="14">
        <v>0.134439463627954</v>
      </c>
      <c r="L9" s="14">
        <v>0.152331649819061</v>
      </c>
      <c r="M9" s="14"/>
      <c r="N9" s="14">
        <v>0.28391764431264699</v>
      </c>
      <c r="O9" s="14">
        <v>0.19230976455297</v>
      </c>
      <c r="P9" s="14">
        <v>0.20475017978106499</v>
      </c>
      <c r="Q9" s="14">
        <v>0.17253321751357401</v>
      </c>
      <c r="R9" s="14"/>
      <c r="S9" s="14">
        <v>0.28535450505311999</v>
      </c>
      <c r="T9" s="14">
        <v>0.180164636445314</v>
      </c>
      <c r="U9" s="14">
        <v>0.18278782539288099</v>
      </c>
      <c r="V9" s="14">
        <v>0.23354010529540101</v>
      </c>
      <c r="W9" s="14">
        <v>0.18755490605018699</v>
      </c>
      <c r="X9" s="14">
        <v>0.22618367514172699</v>
      </c>
      <c r="Y9" s="14">
        <v>0.18956736329214699</v>
      </c>
      <c r="Z9" s="14">
        <v>0.19020552689613099</v>
      </c>
      <c r="AA9" s="14">
        <v>0.23612156110746499</v>
      </c>
      <c r="AB9" s="14">
        <v>0.21538311860304901</v>
      </c>
      <c r="AC9" s="14">
        <v>0.17649584505917501</v>
      </c>
      <c r="AD9" s="14">
        <v>0.198478480248334</v>
      </c>
      <c r="AE9" s="14"/>
      <c r="AF9" s="14">
        <v>0.17930026971379701</v>
      </c>
      <c r="AG9" s="14">
        <v>0.16940703942731</v>
      </c>
      <c r="AH9" s="14">
        <v>0.24746140639282299</v>
      </c>
      <c r="AI9" s="14">
        <v>0.32536966662910499</v>
      </c>
      <c r="AJ9" s="14">
        <v>0.43024651466812902</v>
      </c>
      <c r="AK9" s="14"/>
      <c r="AL9" s="14">
        <v>0.16800972700217701</v>
      </c>
      <c r="AM9" s="14">
        <v>0.221584436553905</v>
      </c>
      <c r="AN9" s="14">
        <v>0.14190251802437401</v>
      </c>
      <c r="AO9" s="14">
        <v>0.180873200766097</v>
      </c>
      <c r="AP9" s="14">
        <v>0.16135567323748501</v>
      </c>
      <c r="AQ9" s="14">
        <v>0.18194376973357199</v>
      </c>
      <c r="AR9" s="14">
        <v>0.18612478385987499</v>
      </c>
      <c r="AS9" s="14">
        <v>0.22374690288209401</v>
      </c>
      <c r="AT9" s="14">
        <v>0.22585765541873901</v>
      </c>
      <c r="AU9" s="14">
        <v>0.22489549726104699</v>
      </c>
      <c r="AV9" s="14">
        <v>0.21393129050770701</v>
      </c>
      <c r="AW9" s="14">
        <v>0.23949360958789601</v>
      </c>
      <c r="AX9" s="14">
        <v>0.25202841428859202</v>
      </c>
      <c r="AY9" s="14">
        <v>0.29509341507707199</v>
      </c>
      <c r="AZ9" s="14">
        <v>0.31240223654480198</v>
      </c>
      <c r="BA9" s="14">
        <v>0.418814569379234</v>
      </c>
      <c r="BB9" s="14"/>
      <c r="BC9" s="14">
        <v>0.33353331102989697</v>
      </c>
      <c r="BD9" s="14">
        <v>0.16364050299704699</v>
      </c>
      <c r="BE9" s="14"/>
      <c r="BF9" s="14">
        <v>0.21486598419780201</v>
      </c>
      <c r="BG9" s="14">
        <v>0.21072409635393599</v>
      </c>
      <c r="BH9" s="14">
        <v>0.23376551886984701</v>
      </c>
      <c r="BI9" s="14">
        <v>0.19233454940442901</v>
      </c>
      <c r="BJ9" s="14"/>
      <c r="BK9" s="14">
        <v>0.21644987907441501</v>
      </c>
      <c r="BL9" s="14">
        <v>0.23561562499182501</v>
      </c>
      <c r="BM9" s="14">
        <v>0.22835250422788</v>
      </c>
      <c r="BN9" s="14">
        <v>0.175795072378192</v>
      </c>
      <c r="BO9" s="14"/>
      <c r="BP9" s="14">
        <v>0.28132143782243002</v>
      </c>
      <c r="BQ9" s="14">
        <v>0.15017862034325599</v>
      </c>
      <c r="BR9" s="14">
        <v>0.138954915333072</v>
      </c>
      <c r="BS9" s="14">
        <v>0.32282170611639499</v>
      </c>
      <c r="BT9" s="14">
        <v>0.12696746209627499</v>
      </c>
    </row>
    <row r="10" spans="2:72" x14ac:dyDescent="0.35">
      <c r="B10" s="15" t="s">
        <v>99</v>
      </c>
      <c r="C10" s="14">
        <v>0.49696827890314199</v>
      </c>
      <c r="D10" s="14">
        <v>0.47966211483806398</v>
      </c>
      <c r="E10" s="14">
        <v>0.51333832664770795</v>
      </c>
      <c r="F10" s="14"/>
      <c r="G10" s="14">
        <v>0.47955717560928401</v>
      </c>
      <c r="H10" s="14">
        <v>0.49009214333840501</v>
      </c>
      <c r="I10" s="14">
        <v>0.482839995421949</v>
      </c>
      <c r="J10" s="14">
        <v>0.49006334448935501</v>
      </c>
      <c r="K10" s="14">
        <v>0.51182012504664598</v>
      </c>
      <c r="L10" s="14">
        <v>0.52124768212927897</v>
      </c>
      <c r="M10" s="14"/>
      <c r="N10" s="14">
        <v>0.50142586944859202</v>
      </c>
      <c r="O10" s="14">
        <v>0.52566948705487104</v>
      </c>
      <c r="P10" s="14">
        <v>0.47129567770280101</v>
      </c>
      <c r="Q10" s="14">
        <v>0.484148851295017</v>
      </c>
      <c r="R10" s="14"/>
      <c r="S10" s="14">
        <v>0.47234870782951399</v>
      </c>
      <c r="T10" s="14">
        <v>0.54322277112832895</v>
      </c>
      <c r="U10" s="14">
        <v>0.50390738070298302</v>
      </c>
      <c r="V10" s="14">
        <v>0.48644480452302902</v>
      </c>
      <c r="W10" s="14">
        <v>0.49426504250194597</v>
      </c>
      <c r="X10" s="14">
        <v>0.47708772659915999</v>
      </c>
      <c r="Y10" s="14">
        <v>0.46508991285492501</v>
      </c>
      <c r="Z10" s="14">
        <v>0.50310541053287905</v>
      </c>
      <c r="AA10" s="14">
        <v>0.47484549221397299</v>
      </c>
      <c r="AB10" s="14">
        <v>0.52653777306244198</v>
      </c>
      <c r="AC10" s="14">
        <v>0.52425707155267398</v>
      </c>
      <c r="AD10" s="14">
        <v>0.514192006407167</v>
      </c>
      <c r="AE10" s="14"/>
      <c r="AF10" s="14">
        <v>0.45846261023456403</v>
      </c>
      <c r="AG10" s="14">
        <v>0.51827764217519801</v>
      </c>
      <c r="AH10" s="14">
        <v>0.52139632743971098</v>
      </c>
      <c r="AI10" s="14">
        <v>0.49365072804621402</v>
      </c>
      <c r="AJ10" s="14">
        <v>0.43095984029781498</v>
      </c>
      <c r="AK10" s="14"/>
      <c r="AL10" s="14">
        <v>0.37623609191755503</v>
      </c>
      <c r="AM10" s="14">
        <v>0.41561091763202401</v>
      </c>
      <c r="AN10" s="14">
        <v>0.50951672238978496</v>
      </c>
      <c r="AO10" s="14">
        <v>0.50697932889743702</v>
      </c>
      <c r="AP10" s="14">
        <v>0.476785849080886</v>
      </c>
      <c r="AQ10" s="14">
        <v>0.48201076984631203</v>
      </c>
      <c r="AR10" s="14">
        <v>0.50811937363495097</v>
      </c>
      <c r="AS10" s="14">
        <v>0.50398458608388796</v>
      </c>
      <c r="AT10" s="14">
        <v>0.47665900249399801</v>
      </c>
      <c r="AU10" s="14">
        <v>0.50064477192041601</v>
      </c>
      <c r="AV10" s="14">
        <v>0.52794294336550596</v>
      </c>
      <c r="AW10" s="14">
        <v>0.54925169729164802</v>
      </c>
      <c r="AX10" s="14">
        <v>0.55310240503515196</v>
      </c>
      <c r="AY10" s="14">
        <v>0.510156563962742</v>
      </c>
      <c r="AZ10" s="14">
        <v>0.49154833307547602</v>
      </c>
      <c r="BA10" s="14">
        <v>0.46410583874010403</v>
      </c>
      <c r="BB10" s="14"/>
      <c r="BC10" s="14">
        <v>0.47905664091181799</v>
      </c>
      <c r="BD10" s="14">
        <v>0.504817862164882</v>
      </c>
      <c r="BE10" s="14"/>
      <c r="BF10" s="14">
        <v>0.53185697019006895</v>
      </c>
      <c r="BG10" s="14">
        <v>0.51675735432416303</v>
      </c>
      <c r="BH10" s="14">
        <v>0.46426701059748499</v>
      </c>
      <c r="BI10" s="14">
        <v>0.43586668509465698</v>
      </c>
      <c r="BJ10" s="14"/>
      <c r="BK10" s="14">
        <v>0.54327929085580295</v>
      </c>
      <c r="BL10" s="14">
        <v>0.51582586797526897</v>
      </c>
      <c r="BM10" s="14">
        <v>0.48686411791387402</v>
      </c>
      <c r="BN10" s="14">
        <v>0.44745265057084399</v>
      </c>
      <c r="BO10" s="14"/>
      <c r="BP10" s="14">
        <v>0.48638065209867098</v>
      </c>
      <c r="BQ10" s="14">
        <v>0.54685915781054395</v>
      </c>
      <c r="BR10" s="14">
        <v>0.54422412838683998</v>
      </c>
      <c r="BS10" s="14">
        <v>0.48386922317042502</v>
      </c>
      <c r="BT10" s="14">
        <v>0.46957621499903701</v>
      </c>
    </row>
    <row r="11" spans="2:72" x14ac:dyDescent="0.35">
      <c r="B11" s="15" t="s">
        <v>100</v>
      </c>
      <c r="C11" s="14">
        <v>0.22020981614139501</v>
      </c>
      <c r="D11" s="14">
        <v>0.21770492847683101</v>
      </c>
      <c r="E11" s="14">
        <v>0.223372915283403</v>
      </c>
      <c r="F11" s="14"/>
      <c r="G11" s="14">
        <v>0.18835941003279999</v>
      </c>
      <c r="H11" s="14">
        <v>0.14291727842485599</v>
      </c>
      <c r="I11" s="14">
        <v>0.20214981126012599</v>
      </c>
      <c r="J11" s="14">
        <v>0.253559477007607</v>
      </c>
      <c r="K11" s="14">
        <v>0.27626210769380299</v>
      </c>
      <c r="L11" s="14">
        <v>0.25424277564695702</v>
      </c>
      <c r="M11" s="14"/>
      <c r="N11" s="14">
        <v>0.17314890589624701</v>
      </c>
      <c r="O11" s="14">
        <v>0.22440086696202999</v>
      </c>
      <c r="P11" s="14">
        <v>0.252431103918418</v>
      </c>
      <c r="Q11" s="14">
        <v>0.24134480468132199</v>
      </c>
      <c r="R11" s="14"/>
      <c r="S11" s="14">
        <v>0.18096463364828799</v>
      </c>
      <c r="T11" s="14">
        <v>0.20733349390328301</v>
      </c>
      <c r="U11" s="14">
        <v>0.23547892686445801</v>
      </c>
      <c r="V11" s="14">
        <v>0.23062103320170099</v>
      </c>
      <c r="W11" s="14">
        <v>0.24752018437352799</v>
      </c>
      <c r="X11" s="14">
        <v>0.21607778357430599</v>
      </c>
      <c r="Y11" s="14">
        <v>0.27775427776216999</v>
      </c>
      <c r="Z11" s="14">
        <v>0.223293729307391</v>
      </c>
      <c r="AA11" s="14">
        <v>0.22683531387602299</v>
      </c>
      <c r="AB11" s="14">
        <v>0.20154662065920001</v>
      </c>
      <c r="AC11" s="14">
        <v>0.20383506576941299</v>
      </c>
      <c r="AD11" s="14">
        <v>0.23732452845247201</v>
      </c>
      <c r="AE11" s="14"/>
      <c r="AF11" s="14">
        <v>0.26716109840257402</v>
      </c>
      <c r="AG11" s="14">
        <v>0.23457187168497901</v>
      </c>
      <c r="AH11" s="14">
        <v>0.187726617422836</v>
      </c>
      <c r="AI11" s="14">
        <v>0.14118146661890399</v>
      </c>
      <c r="AJ11" s="14">
        <v>0.116202666357207</v>
      </c>
      <c r="AK11" s="14"/>
      <c r="AL11" s="14">
        <v>0.18726634160227601</v>
      </c>
      <c r="AM11" s="14">
        <v>0.22740620909089901</v>
      </c>
      <c r="AN11" s="14">
        <v>0.26235971559936799</v>
      </c>
      <c r="AO11" s="14">
        <v>0.227656407986422</v>
      </c>
      <c r="AP11" s="14">
        <v>0.28255536131765702</v>
      </c>
      <c r="AQ11" s="14">
        <v>0.25708809962676599</v>
      </c>
      <c r="AR11" s="14">
        <v>0.237789360856936</v>
      </c>
      <c r="AS11" s="14">
        <v>0.213939979895656</v>
      </c>
      <c r="AT11" s="14">
        <v>0.25459654728157799</v>
      </c>
      <c r="AU11" s="14">
        <v>0.207915600711782</v>
      </c>
      <c r="AV11" s="14">
        <v>0.21639514555567901</v>
      </c>
      <c r="AW11" s="14">
        <v>0.170084065103245</v>
      </c>
      <c r="AX11" s="14">
        <v>0.16727098263708201</v>
      </c>
      <c r="AY11" s="14">
        <v>0.138199567491192</v>
      </c>
      <c r="AZ11" s="14">
        <v>0.16187221669881499</v>
      </c>
      <c r="BA11" s="14">
        <v>9.4869971985537302E-2</v>
      </c>
      <c r="BB11" s="14"/>
      <c r="BC11" s="14">
        <v>0.15220468693043299</v>
      </c>
      <c r="BD11" s="14">
        <v>0.25001233471760598</v>
      </c>
      <c r="BE11" s="14"/>
      <c r="BF11" s="14">
        <v>0.20874715775035599</v>
      </c>
      <c r="BG11" s="14">
        <v>0.21763899135193801</v>
      </c>
      <c r="BH11" s="14">
        <v>0.221374942983255</v>
      </c>
      <c r="BI11" s="14">
        <v>0.24912708167254699</v>
      </c>
      <c r="BJ11" s="14"/>
      <c r="BK11" s="14">
        <v>0.197822414885197</v>
      </c>
      <c r="BL11" s="14">
        <v>0.20461150766228001</v>
      </c>
      <c r="BM11" s="14">
        <v>0.21952039308881699</v>
      </c>
      <c r="BN11" s="14">
        <v>0.25881505383736497</v>
      </c>
      <c r="BO11" s="14"/>
      <c r="BP11" s="14">
        <v>0.18309760154783</v>
      </c>
      <c r="BQ11" s="14">
        <v>0.23279306598704499</v>
      </c>
      <c r="BR11" s="14">
        <v>0.26196689138082002</v>
      </c>
      <c r="BS11" s="14">
        <v>0.159952719247795</v>
      </c>
      <c r="BT11" s="14">
        <v>0.28512468032823401</v>
      </c>
    </row>
    <row r="12" spans="2:72" x14ac:dyDescent="0.35">
      <c r="B12" s="15" t="s">
        <v>101</v>
      </c>
      <c r="C12" s="14">
        <v>4.8466772751580699E-2</v>
      </c>
      <c r="D12" s="14">
        <v>5.1791299834422599E-2</v>
      </c>
      <c r="E12" s="14">
        <v>4.5201823582945597E-2</v>
      </c>
      <c r="F12" s="14"/>
      <c r="G12" s="14">
        <v>4.5165602101539797E-2</v>
      </c>
      <c r="H12" s="14">
        <v>3.5165221496760497E-2</v>
      </c>
      <c r="I12" s="14">
        <v>4.3040153256321802E-2</v>
      </c>
      <c r="J12" s="14">
        <v>5.4402195421517197E-2</v>
      </c>
      <c r="K12" s="14">
        <v>5.8811703264242801E-2</v>
      </c>
      <c r="L12" s="14">
        <v>5.4140400577808202E-2</v>
      </c>
      <c r="M12" s="14"/>
      <c r="N12" s="14">
        <v>3.3288405271425098E-2</v>
      </c>
      <c r="O12" s="14">
        <v>4.3677477547640502E-2</v>
      </c>
      <c r="P12" s="14">
        <v>5.7862588799776897E-2</v>
      </c>
      <c r="Q12" s="14">
        <v>6.1278857474328201E-2</v>
      </c>
      <c r="R12" s="14"/>
      <c r="S12" s="14">
        <v>4.52193309002865E-2</v>
      </c>
      <c r="T12" s="14">
        <v>5.1147015740089799E-2</v>
      </c>
      <c r="U12" s="14">
        <v>4.9554967694242301E-2</v>
      </c>
      <c r="V12" s="14">
        <v>3.3470475822002903E-2</v>
      </c>
      <c r="W12" s="14">
        <v>5.4212416171039897E-2</v>
      </c>
      <c r="X12" s="14">
        <v>5.3096110134761301E-2</v>
      </c>
      <c r="Y12" s="14">
        <v>4.7648626377939103E-2</v>
      </c>
      <c r="Z12" s="14">
        <v>7.3482433043371001E-2</v>
      </c>
      <c r="AA12" s="14">
        <v>4.2215489765388199E-2</v>
      </c>
      <c r="AB12" s="14">
        <v>4.5143540123264402E-2</v>
      </c>
      <c r="AC12" s="14">
        <v>6.6929311093020694E-2</v>
      </c>
      <c r="AD12" s="14">
        <v>3.7713540769901001E-2</v>
      </c>
      <c r="AE12" s="14"/>
      <c r="AF12" s="14">
        <v>6.4515680178961199E-2</v>
      </c>
      <c r="AG12" s="14">
        <v>5.6969709576553403E-2</v>
      </c>
      <c r="AH12" s="14">
        <v>3.4259555469594499E-2</v>
      </c>
      <c r="AI12" s="14">
        <v>3.1653061180123503E-2</v>
      </c>
      <c r="AJ12" s="14">
        <v>2.2590978676849099E-2</v>
      </c>
      <c r="AK12" s="14"/>
      <c r="AL12" s="14">
        <v>0.12551976917086299</v>
      </c>
      <c r="AM12" s="14">
        <v>8.6540445930009993E-2</v>
      </c>
      <c r="AN12" s="14">
        <v>6.0233313495040998E-2</v>
      </c>
      <c r="AO12" s="14">
        <v>5.5936904251127399E-2</v>
      </c>
      <c r="AP12" s="14">
        <v>5.4692884653201899E-2</v>
      </c>
      <c r="AQ12" s="14">
        <v>5.9587912481139302E-2</v>
      </c>
      <c r="AR12" s="14">
        <v>5.7221304339951103E-2</v>
      </c>
      <c r="AS12" s="14">
        <v>3.57744137826587E-2</v>
      </c>
      <c r="AT12" s="14">
        <v>3.8882232242155597E-2</v>
      </c>
      <c r="AU12" s="14">
        <v>5.4788585695921203E-2</v>
      </c>
      <c r="AV12" s="14">
        <v>3.6765247483037097E-2</v>
      </c>
      <c r="AW12" s="14">
        <v>3.07909110955535E-2</v>
      </c>
      <c r="AX12" s="14">
        <v>2.0574135683442501E-2</v>
      </c>
      <c r="AY12" s="14">
        <v>5.1555819993811203E-2</v>
      </c>
      <c r="AZ12" s="14">
        <v>2.8351514859639E-2</v>
      </c>
      <c r="BA12" s="14">
        <v>2.00538240769534E-2</v>
      </c>
      <c r="BB12" s="14"/>
      <c r="BC12" s="14">
        <v>3.00162173047375E-2</v>
      </c>
      <c r="BD12" s="14">
        <v>5.6552530808743701E-2</v>
      </c>
      <c r="BE12" s="14"/>
      <c r="BF12" s="14">
        <v>3.8983534349883303E-2</v>
      </c>
      <c r="BG12" s="14">
        <v>4.2682188871056799E-2</v>
      </c>
      <c r="BH12" s="14">
        <v>5.5883314193868799E-2</v>
      </c>
      <c r="BI12" s="14">
        <v>6.9017512297007103E-2</v>
      </c>
      <c r="BJ12" s="14"/>
      <c r="BK12" s="14">
        <v>3.6019179618964503E-2</v>
      </c>
      <c r="BL12" s="14">
        <v>3.66062587956811E-2</v>
      </c>
      <c r="BM12" s="14">
        <v>5.2589982752382303E-2</v>
      </c>
      <c r="BN12" s="14">
        <v>6.5309563399575499E-2</v>
      </c>
      <c r="BO12" s="14"/>
      <c r="BP12" s="14">
        <v>3.95966728657869E-2</v>
      </c>
      <c r="BQ12" s="14">
        <v>5.57118511675797E-2</v>
      </c>
      <c r="BR12" s="14">
        <v>3.8561986491822797E-2</v>
      </c>
      <c r="BS12" s="14">
        <v>2.7002094701343699E-2</v>
      </c>
      <c r="BT12" s="14">
        <v>7.5671988470099594E-2</v>
      </c>
    </row>
    <row r="13" spans="2:72" x14ac:dyDescent="0.35">
      <c r="B13" s="15" t="s">
        <v>102</v>
      </c>
      <c r="C13" s="20">
        <v>1.8947372945023098E-2</v>
      </c>
      <c r="D13" s="20">
        <v>1.49220878154285E-2</v>
      </c>
      <c r="E13" s="20">
        <v>2.27195930604672E-2</v>
      </c>
      <c r="F13" s="20"/>
      <c r="G13" s="20">
        <v>2.0018142607617601E-2</v>
      </c>
      <c r="H13" s="20">
        <v>1.8661690482166E-2</v>
      </c>
      <c r="I13" s="20">
        <v>1.8393056301079298E-2</v>
      </c>
      <c r="J13" s="20">
        <v>2.0269269322793399E-2</v>
      </c>
      <c r="K13" s="20">
        <v>1.86666003673541E-2</v>
      </c>
      <c r="L13" s="20">
        <v>1.8037491826894798E-2</v>
      </c>
      <c r="M13" s="20"/>
      <c r="N13" s="20">
        <v>8.2191750710884793E-3</v>
      </c>
      <c r="O13" s="20">
        <v>1.3942403882488401E-2</v>
      </c>
      <c r="P13" s="20">
        <v>1.3660449797939501E-2</v>
      </c>
      <c r="Q13" s="20">
        <v>4.06942690357587E-2</v>
      </c>
      <c r="R13" s="20"/>
      <c r="S13" s="20">
        <v>1.6112822568791901E-2</v>
      </c>
      <c r="T13" s="20">
        <v>1.8132082782983901E-2</v>
      </c>
      <c r="U13" s="20">
        <v>2.8270899345435301E-2</v>
      </c>
      <c r="V13" s="20">
        <v>1.5923581157866299E-2</v>
      </c>
      <c r="W13" s="20">
        <v>1.64474509032995E-2</v>
      </c>
      <c r="X13" s="20">
        <v>2.7554704550046501E-2</v>
      </c>
      <c r="Y13" s="20">
        <v>1.99398197128191E-2</v>
      </c>
      <c r="Z13" s="20">
        <v>9.9129002202279007E-3</v>
      </c>
      <c r="AA13" s="20">
        <v>1.9982143037150901E-2</v>
      </c>
      <c r="AB13" s="20">
        <v>1.13889475520447E-2</v>
      </c>
      <c r="AC13" s="20">
        <v>2.84827065257168E-2</v>
      </c>
      <c r="AD13" s="20">
        <v>1.2291444122126601E-2</v>
      </c>
      <c r="AE13" s="20"/>
      <c r="AF13" s="20">
        <v>3.0560341470103902E-2</v>
      </c>
      <c r="AG13" s="20">
        <v>2.0773737135959602E-2</v>
      </c>
      <c r="AH13" s="20">
        <v>9.1560932750349901E-3</v>
      </c>
      <c r="AI13" s="20">
        <v>8.1450775256539498E-3</v>
      </c>
      <c r="AJ13" s="20">
        <v>0</v>
      </c>
      <c r="AK13" s="20"/>
      <c r="AL13" s="20">
        <v>0.14296807030712899</v>
      </c>
      <c r="AM13" s="20">
        <v>4.8857990793161998E-2</v>
      </c>
      <c r="AN13" s="20">
        <v>2.5987730491431001E-2</v>
      </c>
      <c r="AO13" s="20">
        <v>2.8554158098917402E-2</v>
      </c>
      <c r="AP13" s="20">
        <v>2.4610231710771001E-2</v>
      </c>
      <c r="AQ13" s="20">
        <v>1.93694483122119E-2</v>
      </c>
      <c r="AR13" s="20">
        <v>1.07451773082881E-2</v>
      </c>
      <c r="AS13" s="20">
        <v>2.2554117355704201E-2</v>
      </c>
      <c r="AT13" s="20">
        <v>4.0045625635300097E-3</v>
      </c>
      <c r="AU13" s="20">
        <v>1.17555444108342E-2</v>
      </c>
      <c r="AV13" s="20">
        <v>4.9653730880715599E-3</v>
      </c>
      <c r="AW13" s="20">
        <v>1.03797169216577E-2</v>
      </c>
      <c r="AX13" s="20">
        <v>7.0240623557309301E-3</v>
      </c>
      <c r="AY13" s="20">
        <v>4.9946334751824499E-3</v>
      </c>
      <c r="AZ13" s="20">
        <v>5.8256988212682702E-3</v>
      </c>
      <c r="BA13" s="20">
        <v>2.1557958181718999E-3</v>
      </c>
      <c r="BB13" s="20"/>
      <c r="BC13" s="20">
        <v>5.1891438231146097E-3</v>
      </c>
      <c r="BD13" s="20">
        <v>2.49767693117217E-2</v>
      </c>
      <c r="BE13" s="20"/>
      <c r="BF13" s="20">
        <v>5.5463535118897601E-3</v>
      </c>
      <c r="BG13" s="20">
        <v>1.2197369098906201E-2</v>
      </c>
      <c r="BH13" s="20">
        <v>2.4709213355543699E-2</v>
      </c>
      <c r="BI13" s="20">
        <v>5.3654171531359297E-2</v>
      </c>
      <c r="BJ13" s="20"/>
      <c r="BK13" s="20">
        <v>6.4292355656206199E-3</v>
      </c>
      <c r="BL13" s="20">
        <v>7.3407405749451402E-3</v>
      </c>
      <c r="BM13" s="20">
        <v>1.26730020170467E-2</v>
      </c>
      <c r="BN13" s="20">
        <v>5.2627659814022898E-2</v>
      </c>
      <c r="BO13" s="20"/>
      <c r="BP13" s="20">
        <v>9.6036356652819798E-3</v>
      </c>
      <c r="BQ13" s="20">
        <v>1.44573046915751E-2</v>
      </c>
      <c r="BR13" s="20">
        <v>1.6292078407444701E-2</v>
      </c>
      <c r="BS13" s="20">
        <v>6.35425676404207E-3</v>
      </c>
      <c r="BT13" s="20">
        <v>4.2659654106354999E-2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BT22"/>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260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197</v>
      </c>
      <c r="C9" s="14">
        <v>0.12046395104134799</v>
      </c>
      <c r="D9" s="14">
        <v>0.130457023236355</v>
      </c>
      <c r="E9" s="14">
        <v>0.11099299917097601</v>
      </c>
      <c r="F9" s="14"/>
      <c r="G9" s="14">
        <v>0.16475030873995899</v>
      </c>
      <c r="H9" s="14">
        <v>0.18569648079505699</v>
      </c>
      <c r="I9" s="14">
        <v>0.14874434292056199</v>
      </c>
      <c r="J9" s="14">
        <v>0.107930896051881</v>
      </c>
      <c r="K9" s="14">
        <v>7.5190506686715203E-2</v>
      </c>
      <c r="L9" s="14">
        <v>5.5558210338154203E-2</v>
      </c>
      <c r="M9" s="14"/>
      <c r="N9" s="14">
        <v>0.15219666348953501</v>
      </c>
      <c r="O9" s="14">
        <v>0.104077307157944</v>
      </c>
      <c r="P9" s="14">
        <v>0.121920220549655</v>
      </c>
      <c r="Q9" s="14">
        <v>0.10330434097482501</v>
      </c>
      <c r="R9" s="14"/>
      <c r="S9" s="14">
        <v>0.18433966051352099</v>
      </c>
      <c r="T9" s="14">
        <v>9.7019970174615E-2</v>
      </c>
      <c r="U9" s="14">
        <v>0.125988008748666</v>
      </c>
      <c r="V9" s="14">
        <v>0.101579679273114</v>
      </c>
      <c r="W9" s="14">
        <v>0.12429577787764499</v>
      </c>
      <c r="X9" s="14">
        <v>0.133681659098385</v>
      </c>
      <c r="Y9" s="14">
        <v>9.9737046730699302E-2</v>
      </c>
      <c r="Z9" s="14">
        <v>0.112725175392032</v>
      </c>
      <c r="AA9" s="14">
        <v>0.107046299913074</v>
      </c>
      <c r="AB9" s="14">
        <v>0.114457397764721</v>
      </c>
      <c r="AC9" s="14">
        <v>8.5545627121316706E-2</v>
      </c>
      <c r="AD9" s="14">
        <v>0.108298569853344</v>
      </c>
      <c r="AE9" s="14"/>
      <c r="AF9" s="14">
        <v>9.8820340207849605E-2</v>
      </c>
      <c r="AG9" s="14">
        <v>0.10619143011135899</v>
      </c>
      <c r="AH9" s="14">
        <v>0.13375824394358299</v>
      </c>
      <c r="AI9" s="14">
        <v>0.18221202400578601</v>
      </c>
      <c r="AJ9" s="14">
        <v>0.22219316166375799</v>
      </c>
      <c r="AK9" s="14"/>
      <c r="AL9" s="14">
        <v>9.4763869598755004E-2</v>
      </c>
      <c r="AM9" s="14">
        <v>0.11530487961340501</v>
      </c>
      <c r="AN9" s="14">
        <v>7.0340530293078296E-2</v>
      </c>
      <c r="AO9" s="14">
        <v>8.90220374052305E-2</v>
      </c>
      <c r="AP9" s="14">
        <v>0.102591170091005</v>
      </c>
      <c r="AQ9" s="14">
        <v>0.11854493440538801</v>
      </c>
      <c r="AR9" s="14">
        <v>0.122833380550591</v>
      </c>
      <c r="AS9" s="14">
        <v>0.115107514392727</v>
      </c>
      <c r="AT9" s="14">
        <v>9.4754122190760404E-2</v>
      </c>
      <c r="AU9" s="14">
        <v>0.119410240981816</v>
      </c>
      <c r="AV9" s="14">
        <v>0.14116115941009799</v>
      </c>
      <c r="AW9" s="14">
        <v>0.14055967169068101</v>
      </c>
      <c r="AX9" s="14">
        <v>0.150980547799312</v>
      </c>
      <c r="AY9" s="14">
        <v>0.142378859445105</v>
      </c>
      <c r="AZ9" s="14">
        <v>0.14794342263973001</v>
      </c>
      <c r="BA9" s="14">
        <v>0.22294107530325</v>
      </c>
      <c r="BB9" s="14"/>
      <c r="BC9" s="14">
        <v>0.178699858675581</v>
      </c>
      <c r="BD9" s="14">
        <v>9.4942689054069204E-2</v>
      </c>
      <c r="BE9" s="14"/>
      <c r="BF9" s="14">
        <v>0.109437398623421</v>
      </c>
      <c r="BG9" s="14">
        <v>0.113468796200381</v>
      </c>
      <c r="BH9" s="14">
        <v>0.14305297618760901</v>
      </c>
      <c r="BI9" s="14">
        <v>0.117492840925724</v>
      </c>
      <c r="BJ9" s="14"/>
      <c r="BK9" s="14">
        <v>0.110124317455722</v>
      </c>
      <c r="BL9" s="14">
        <v>0.13449205017727001</v>
      </c>
      <c r="BM9" s="14">
        <v>0.123133499009999</v>
      </c>
      <c r="BN9" s="14">
        <v>0.115182468417524</v>
      </c>
      <c r="BO9" s="14"/>
      <c r="BP9" s="14">
        <v>0.178318373490232</v>
      </c>
      <c r="BQ9" s="14">
        <v>7.9671199942435295E-2</v>
      </c>
      <c r="BR9" s="14">
        <v>4.3525436357375498E-2</v>
      </c>
      <c r="BS9" s="14">
        <v>0.15684354481653701</v>
      </c>
      <c r="BT9" s="14">
        <v>9.0792965180321303E-2</v>
      </c>
    </row>
    <row r="10" spans="2:72" x14ac:dyDescent="0.35">
      <c r="B10" s="15" t="s">
        <v>198</v>
      </c>
      <c r="C10" s="14">
        <v>6.8214191989814696E-2</v>
      </c>
      <c r="D10" s="14">
        <v>6.6859496984567404E-2</v>
      </c>
      <c r="E10" s="14">
        <v>6.9332364021790396E-2</v>
      </c>
      <c r="F10" s="14"/>
      <c r="G10" s="14">
        <v>7.4980560719947298E-2</v>
      </c>
      <c r="H10" s="14">
        <v>7.5251805562620094E-2</v>
      </c>
      <c r="I10" s="14">
        <v>7.6198912068446603E-2</v>
      </c>
      <c r="J10" s="14">
        <v>6.7771708894249993E-2</v>
      </c>
      <c r="K10" s="14">
        <v>5.7567344656016102E-2</v>
      </c>
      <c r="L10" s="14">
        <v>5.9001697939540902E-2</v>
      </c>
      <c r="M10" s="14"/>
      <c r="N10" s="14">
        <v>6.3711489252655407E-2</v>
      </c>
      <c r="O10" s="14">
        <v>5.9831389274582397E-2</v>
      </c>
      <c r="P10" s="14">
        <v>6.7360123684041401E-2</v>
      </c>
      <c r="Q10" s="14">
        <v>8.2713287852987802E-2</v>
      </c>
      <c r="R10" s="14"/>
      <c r="S10" s="14">
        <v>7.0573098562019904E-2</v>
      </c>
      <c r="T10" s="14">
        <v>6.4599188311926403E-2</v>
      </c>
      <c r="U10" s="14">
        <v>5.77601730543102E-2</v>
      </c>
      <c r="V10" s="14">
        <v>6.1933754731949703E-2</v>
      </c>
      <c r="W10" s="14">
        <v>7.0215912873678399E-2</v>
      </c>
      <c r="X10" s="14">
        <v>6.6156956960473107E-2</v>
      </c>
      <c r="Y10" s="14">
        <v>7.9411007422421395E-2</v>
      </c>
      <c r="Z10" s="14">
        <v>6.9973219174778598E-2</v>
      </c>
      <c r="AA10" s="14">
        <v>7.49034046070058E-2</v>
      </c>
      <c r="AB10" s="14">
        <v>6.5151404023509496E-2</v>
      </c>
      <c r="AC10" s="14">
        <v>6.3383294178979102E-2</v>
      </c>
      <c r="AD10" s="14">
        <v>8.1653537579934002E-2</v>
      </c>
      <c r="AE10" s="14"/>
      <c r="AF10" s="14">
        <v>7.0518982730735105E-2</v>
      </c>
      <c r="AG10" s="14">
        <v>6.9135142016974696E-2</v>
      </c>
      <c r="AH10" s="14">
        <v>6.2486242964738002E-2</v>
      </c>
      <c r="AI10" s="14">
        <v>7.3153112646432594E-2</v>
      </c>
      <c r="AJ10" s="14">
        <v>8.54096947569839E-2</v>
      </c>
      <c r="AK10" s="14"/>
      <c r="AL10" s="14">
        <v>0.10075428856612</v>
      </c>
      <c r="AM10" s="14">
        <v>6.9796756478859606E-2</v>
      </c>
      <c r="AN10" s="14">
        <v>8.0905653414268405E-2</v>
      </c>
      <c r="AO10" s="14">
        <v>8.9571884540566901E-2</v>
      </c>
      <c r="AP10" s="14">
        <v>7.6874645314454995E-2</v>
      </c>
      <c r="AQ10" s="14">
        <v>7.0093632068953804E-2</v>
      </c>
      <c r="AR10" s="14">
        <v>6.1698767113861498E-2</v>
      </c>
      <c r="AS10" s="14">
        <v>5.6985148799954498E-2</v>
      </c>
      <c r="AT10" s="14">
        <v>7.0345698084558803E-2</v>
      </c>
      <c r="AU10" s="14">
        <v>6.3741849553645202E-2</v>
      </c>
      <c r="AV10" s="14">
        <v>5.27970014480958E-2</v>
      </c>
      <c r="AW10" s="14">
        <v>8.6865842536605203E-2</v>
      </c>
      <c r="AX10" s="14">
        <v>7.0466778044754999E-2</v>
      </c>
      <c r="AY10" s="14">
        <v>6.33818352856651E-2</v>
      </c>
      <c r="AZ10" s="14">
        <v>5.8921239337680301E-2</v>
      </c>
      <c r="BA10" s="14">
        <v>4.1587368728802997E-2</v>
      </c>
      <c r="BB10" s="14"/>
      <c r="BC10" s="14">
        <v>7.2791940000930297E-2</v>
      </c>
      <c r="BD10" s="14">
        <v>6.6208043016620893E-2</v>
      </c>
      <c r="BE10" s="14"/>
      <c r="BF10" s="14">
        <v>5.19633115997164E-2</v>
      </c>
      <c r="BG10" s="14">
        <v>6.0064085317619399E-2</v>
      </c>
      <c r="BH10" s="14">
        <v>8.79632249116062E-2</v>
      </c>
      <c r="BI10" s="14">
        <v>8.5031110345845803E-2</v>
      </c>
      <c r="BJ10" s="14"/>
      <c r="BK10" s="14">
        <v>4.2442118342912297E-2</v>
      </c>
      <c r="BL10" s="14">
        <v>6.1385857954826102E-2</v>
      </c>
      <c r="BM10" s="14">
        <v>7.3017717061405196E-2</v>
      </c>
      <c r="BN10" s="14">
        <v>9.3959920186277898E-2</v>
      </c>
      <c r="BO10" s="14"/>
      <c r="BP10" s="14">
        <v>8.0568016377053298E-2</v>
      </c>
      <c r="BQ10" s="14">
        <v>4.3524490252512801E-2</v>
      </c>
      <c r="BR10" s="14">
        <v>4.31272842419793E-2</v>
      </c>
      <c r="BS10" s="14">
        <v>4.43019440325556E-2</v>
      </c>
      <c r="BT10" s="14">
        <v>0.104728812144789</v>
      </c>
    </row>
    <row r="11" spans="2:72" x14ac:dyDescent="0.35">
      <c r="B11" s="15" t="s">
        <v>199</v>
      </c>
      <c r="C11" s="14">
        <v>4.2068940352990698E-2</v>
      </c>
      <c r="D11" s="14">
        <v>4.83907204038884E-2</v>
      </c>
      <c r="E11" s="14">
        <v>3.6088226463873101E-2</v>
      </c>
      <c r="F11" s="14"/>
      <c r="G11" s="14">
        <v>5.8724212745439403E-2</v>
      </c>
      <c r="H11" s="14">
        <v>4.9376320539412398E-2</v>
      </c>
      <c r="I11" s="14">
        <v>4.0070339308613902E-2</v>
      </c>
      <c r="J11" s="14">
        <v>3.9765563884775597E-2</v>
      </c>
      <c r="K11" s="14">
        <v>3.7822982978216499E-2</v>
      </c>
      <c r="L11" s="14">
        <v>3.1436344837690498E-2</v>
      </c>
      <c r="M11" s="14"/>
      <c r="N11" s="14">
        <v>3.8657369108172301E-2</v>
      </c>
      <c r="O11" s="14">
        <v>3.3052127997605499E-2</v>
      </c>
      <c r="P11" s="14">
        <v>5.0394652075659303E-2</v>
      </c>
      <c r="Q11" s="14">
        <v>4.7930254150392003E-2</v>
      </c>
      <c r="R11" s="14"/>
      <c r="S11" s="14">
        <v>4.05028017332726E-2</v>
      </c>
      <c r="T11" s="14">
        <v>5.3204427446922199E-2</v>
      </c>
      <c r="U11" s="14">
        <v>4.5025323553227699E-2</v>
      </c>
      <c r="V11" s="14">
        <v>3.4363031346252799E-2</v>
      </c>
      <c r="W11" s="14">
        <v>3.2077889395175203E-2</v>
      </c>
      <c r="X11" s="14">
        <v>3.6902588070601497E-2</v>
      </c>
      <c r="Y11" s="14">
        <v>3.5007686879190598E-2</v>
      </c>
      <c r="Z11" s="14">
        <v>3.5608151731165397E-2</v>
      </c>
      <c r="AA11" s="14">
        <v>5.3682929445111598E-2</v>
      </c>
      <c r="AB11" s="14">
        <v>4.5932441145985201E-2</v>
      </c>
      <c r="AC11" s="14">
        <v>3.9635081362043197E-2</v>
      </c>
      <c r="AD11" s="14">
        <v>3.2467141341986298E-2</v>
      </c>
      <c r="AE11" s="14"/>
      <c r="AF11" s="14">
        <v>4.2164777078331099E-2</v>
      </c>
      <c r="AG11" s="14">
        <v>5.2856314328608503E-2</v>
      </c>
      <c r="AH11" s="14">
        <v>3.6542781512388101E-2</v>
      </c>
      <c r="AI11" s="14">
        <v>3.3104609474360697E-2</v>
      </c>
      <c r="AJ11" s="14">
        <v>9.8374016621522401E-3</v>
      </c>
      <c r="AK11" s="14"/>
      <c r="AL11" s="14">
        <v>1.2106253705397901E-2</v>
      </c>
      <c r="AM11" s="14">
        <v>5.18565057006726E-2</v>
      </c>
      <c r="AN11" s="14">
        <v>6.3732384531671196E-2</v>
      </c>
      <c r="AO11" s="14">
        <v>4.67300094300779E-2</v>
      </c>
      <c r="AP11" s="14">
        <v>6.3043410655253498E-2</v>
      </c>
      <c r="AQ11" s="14">
        <v>4.4315958075717601E-2</v>
      </c>
      <c r="AR11" s="14">
        <v>3.22169928055328E-2</v>
      </c>
      <c r="AS11" s="14">
        <v>3.29717342014888E-2</v>
      </c>
      <c r="AT11" s="14">
        <v>4.11884428152198E-2</v>
      </c>
      <c r="AU11" s="14">
        <v>3.1787080095255202E-2</v>
      </c>
      <c r="AV11" s="14">
        <v>4.01191635768956E-2</v>
      </c>
      <c r="AW11" s="14">
        <v>2.8915740747468499E-2</v>
      </c>
      <c r="AX11" s="14">
        <v>1.4311060262754499E-2</v>
      </c>
      <c r="AY11" s="14">
        <v>6.2115841606798498E-2</v>
      </c>
      <c r="AZ11" s="14">
        <v>4.87152929877862E-2</v>
      </c>
      <c r="BA11" s="14">
        <v>4.4325826021598999E-2</v>
      </c>
      <c r="BB11" s="14"/>
      <c r="BC11" s="14">
        <v>3.8061118490884699E-2</v>
      </c>
      <c r="BD11" s="14">
        <v>4.3825325303381998E-2</v>
      </c>
      <c r="BE11" s="14"/>
      <c r="BF11" s="14">
        <v>3.7730131167495198E-2</v>
      </c>
      <c r="BG11" s="14">
        <v>4.0081560227176502E-2</v>
      </c>
      <c r="BH11" s="14">
        <v>4.5608806273935397E-2</v>
      </c>
      <c r="BI11" s="14">
        <v>4.94954701286889E-2</v>
      </c>
      <c r="BJ11" s="14"/>
      <c r="BK11" s="14">
        <v>3.7031409995476598E-2</v>
      </c>
      <c r="BL11" s="14">
        <v>4.3105489806831501E-2</v>
      </c>
      <c r="BM11" s="14">
        <v>4.4757584627691603E-2</v>
      </c>
      <c r="BN11" s="14">
        <v>4.2207790597240599E-2</v>
      </c>
      <c r="BO11" s="14"/>
      <c r="BP11" s="14">
        <v>3.9341325720434202E-2</v>
      </c>
      <c r="BQ11" s="14">
        <v>2.7886120621980301E-2</v>
      </c>
      <c r="BR11" s="14">
        <v>3.41747798048345E-2</v>
      </c>
      <c r="BS11" s="14">
        <v>3.1869860033753201E-2</v>
      </c>
      <c r="BT11" s="14">
        <v>6.5758301743482905E-2</v>
      </c>
    </row>
    <row r="12" spans="2:72" x14ac:dyDescent="0.35">
      <c r="B12" s="15" t="s">
        <v>200</v>
      </c>
      <c r="C12" s="14">
        <v>5.8233312984729599E-2</v>
      </c>
      <c r="D12" s="14">
        <v>5.7945690263581803E-2</v>
      </c>
      <c r="E12" s="14">
        <v>5.87726475805877E-2</v>
      </c>
      <c r="F12" s="14"/>
      <c r="G12" s="14">
        <v>8.8543318058739898E-2</v>
      </c>
      <c r="H12" s="14">
        <v>9.2908652729751906E-2</v>
      </c>
      <c r="I12" s="14">
        <v>7.1673998001948E-2</v>
      </c>
      <c r="J12" s="14">
        <v>4.9863893449989503E-2</v>
      </c>
      <c r="K12" s="14">
        <v>3.3657577929224101E-2</v>
      </c>
      <c r="L12" s="14">
        <v>2.22721648484961E-2</v>
      </c>
      <c r="M12" s="14"/>
      <c r="N12" s="14">
        <v>4.68429644272607E-2</v>
      </c>
      <c r="O12" s="14">
        <v>6.2020210059438599E-2</v>
      </c>
      <c r="P12" s="14">
        <v>6.3413122893259496E-2</v>
      </c>
      <c r="Q12" s="14">
        <v>6.2947441025134401E-2</v>
      </c>
      <c r="R12" s="14"/>
      <c r="S12" s="14">
        <v>8.3615564831610201E-2</v>
      </c>
      <c r="T12" s="14">
        <v>6.3422089781760005E-2</v>
      </c>
      <c r="U12" s="14">
        <v>5.2719131212146601E-2</v>
      </c>
      <c r="V12" s="14">
        <v>5.0911588667947802E-2</v>
      </c>
      <c r="W12" s="14">
        <v>5.2175970481258598E-2</v>
      </c>
      <c r="X12" s="14">
        <v>4.3272443836867402E-2</v>
      </c>
      <c r="Y12" s="14">
        <v>5.6513269893363201E-2</v>
      </c>
      <c r="Z12" s="14">
        <v>4.1106960353932298E-2</v>
      </c>
      <c r="AA12" s="14">
        <v>5.2330565117653799E-2</v>
      </c>
      <c r="AB12" s="14">
        <v>4.1284900566795298E-2</v>
      </c>
      <c r="AC12" s="14">
        <v>9.6963742611230697E-2</v>
      </c>
      <c r="AD12" s="14">
        <v>4.8335691774022201E-2</v>
      </c>
      <c r="AE12" s="14"/>
      <c r="AF12" s="14">
        <v>6.1801999550672601E-2</v>
      </c>
      <c r="AG12" s="14">
        <v>6.0852479663077899E-2</v>
      </c>
      <c r="AH12" s="14">
        <v>5.2992375819150103E-2</v>
      </c>
      <c r="AI12" s="14">
        <v>6.6461984115143202E-2</v>
      </c>
      <c r="AJ12" s="14">
        <v>5.2439484554299899E-2</v>
      </c>
      <c r="AK12" s="14"/>
      <c r="AL12" s="14">
        <v>0.13288901381099999</v>
      </c>
      <c r="AM12" s="14">
        <v>7.7823680642023496E-2</v>
      </c>
      <c r="AN12" s="14">
        <v>5.4599892237408403E-2</v>
      </c>
      <c r="AO12" s="14">
        <v>6.4846485496702896E-2</v>
      </c>
      <c r="AP12" s="14">
        <v>6.0724991547397099E-2</v>
      </c>
      <c r="AQ12" s="14">
        <v>5.7099941972402903E-2</v>
      </c>
      <c r="AR12" s="14">
        <v>7.7632594771093202E-2</v>
      </c>
      <c r="AS12" s="14">
        <v>4.5856156491523199E-2</v>
      </c>
      <c r="AT12" s="14">
        <v>4.2447392325200999E-2</v>
      </c>
      <c r="AU12" s="14">
        <v>6.0097758286839102E-2</v>
      </c>
      <c r="AV12" s="14">
        <v>4.7349054535299501E-2</v>
      </c>
      <c r="AW12" s="14">
        <v>5.3039364254935002E-2</v>
      </c>
      <c r="AX12" s="14">
        <v>5.4195330709445502E-2</v>
      </c>
      <c r="AY12" s="14">
        <v>4.6168432336832002E-2</v>
      </c>
      <c r="AZ12" s="14">
        <v>7.5899258403080705E-2</v>
      </c>
      <c r="BA12" s="14">
        <v>4.71956594266092E-2</v>
      </c>
      <c r="BB12" s="14"/>
      <c r="BC12" s="14">
        <v>7.2741032619803803E-2</v>
      </c>
      <c r="BD12" s="14">
        <v>5.1875460438321197E-2</v>
      </c>
      <c r="BE12" s="14"/>
      <c r="BF12" s="14">
        <v>3.5604504765079197E-2</v>
      </c>
      <c r="BG12" s="14">
        <v>5.22000440719202E-2</v>
      </c>
      <c r="BH12" s="14">
        <v>7.2563325356440597E-2</v>
      </c>
      <c r="BI12" s="14">
        <v>9.4035343946633806E-2</v>
      </c>
      <c r="BJ12" s="14"/>
      <c r="BK12" s="14">
        <v>3.3978913321026698E-2</v>
      </c>
      <c r="BL12" s="14">
        <v>4.7924000389088103E-2</v>
      </c>
      <c r="BM12" s="14">
        <v>6.8226844349552299E-2</v>
      </c>
      <c r="BN12" s="14">
        <v>7.6859894273489202E-2</v>
      </c>
      <c r="BO12" s="14"/>
      <c r="BP12" s="14">
        <v>8.5196606926880095E-2</v>
      </c>
      <c r="BQ12" s="14">
        <v>3.1701246483823102E-2</v>
      </c>
      <c r="BR12" s="14">
        <v>1.9531454892983802E-2</v>
      </c>
      <c r="BS12" s="14">
        <v>3.1204417613483099E-2</v>
      </c>
      <c r="BT12" s="14">
        <v>9.1348830978540199E-2</v>
      </c>
    </row>
    <row r="13" spans="2:72" x14ac:dyDescent="0.35">
      <c r="B13" s="15" t="s">
        <v>201</v>
      </c>
      <c r="C13" s="14">
        <v>0.267252259328498</v>
      </c>
      <c r="D13" s="14">
        <v>0.260930420206404</v>
      </c>
      <c r="E13" s="14">
        <v>0.273864762434332</v>
      </c>
      <c r="F13" s="14"/>
      <c r="G13" s="14">
        <v>0.23595766488086101</v>
      </c>
      <c r="H13" s="14">
        <v>0.211072713313567</v>
      </c>
      <c r="I13" s="14">
        <v>0.23630800053055401</v>
      </c>
      <c r="J13" s="14">
        <v>0.27821704103127098</v>
      </c>
      <c r="K13" s="14">
        <v>0.30694234608200499</v>
      </c>
      <c r="L13" s="14">
        <v>0.32337428754855402</v>
      </c>
      <c r="M13" s="14"/>
      <c r="N13" s="14">
        <v>0.28478715314478298</v>
      </c>
      <c r="O13" s="14">
        <v>0.285011807746954</v>
      </c>
      <c r="P13" s="14">
        <v>0.25527956910270899</v>
      </c>
      <c r="Q13" s="14">
        <v>0.23912595506488399</v>
      </c>
      <c r="R13" s="14"/>
      <c r="S13" s="14">
        <v>0.22978932578544201</v>
      </c>
      <c r="T13" s="14">
        <v>0.26411363682574801</v>
      </c>
      <c r="U13" s="14">
        <v>0.27193147623952502</v>
      </c>
      <c r="V13" s="14">
        <v>0.290956018569691</v>
      </c>
      <c r="W13" s="14">
        <v>0.28099012816327001</v>
      </c>
      <c r="X13" s="14">
        <v>0.27053697409952898</v>
      </c>
      <c r="Y13" s="14">
        <v>0.28603554319844798</v>
      </c>
      <c r="Z13" s="14">
        <v>0.27692799096673398</v>
      </c>
      <c r="AA13" s="14">
        <v>0.25598844259030101</v>
      </c>
      <c r="AB13" s="14">
        <v>0.28132712273059701</v>
      </c>
      <c r="AC13" s="14">
        <v>0.25814296017640198</v>
      </c>
      <c r="AD13" s="14">
        <v>0.281449778186799</v>
      </c>
      <c r="AE13" s="14"/>
      <c r="AF13" s="14">
        <v>0.25442508980143602</v>
      </c>
      <c r="AG13" s="14">
        <v>0.271187937424405</v>
      </c>
      <c r="AH13" s="14">
        <v>0.28800228360539298</v>
      </c>
      <c r="AI13" s="14">
        <v>0.24132233753850599</v>
      </c>
      <c r="AJ13" s="14">
        <v>0.20138469928305899</v>
      </c>
      <c r="AK13" s="14"/>
      <c r="AL13" s="14">
        <v>0.25525264378941298</v>
      </c>
      <c r="AM13" s="14">
        <v>0.207553903999048</v>
      </c>
      <c r="AN13" s="14">
        <v>0.235930160861928</v>
      </c>
      <c r="AO13" s="14">
        <v>0.276376829294945</v>
      </c>
      <c r="AP13" s="14">
        <v>0.26246224458852901</v>
      </c>
      <c r="AQ13" s="14">
        <v>0.262206660944105</v>
      </c>
      <c r="AR13" s="14">
        <v>0.26554021151129698</v>
      </c>
      <c r="AS13" s="14">
        <v>0.29722623356359201</v>
      </c>
      <c r="AT13" s="14">
        <v>0.28843667206599799</v>
      </c>
      <c r="AU13" s="14">
        <v>0.31442170007487502</v>
      </c>
      <c r="AV13" s="14">
        <v>0.28085126988061498</v>
      </c>
      <c r="AW13" s="14">
        <v>0.28166942175326898</v>
      </c>
      <c r="AX13" s="14">
        <v>0.28824153939747199</v>
      </c>
      <c r="AY13" s="14">
        <v>0.242883488960007</v>
      </c>
      <c r="AZ13" s="14">
        <v>0.25513157118019397</v>
      </c>
      <c r="BA13" s="14">
        <v>0.23436995823617099</v>
      </c>
      <c r="BB13" s="14"/>
      <c r="BC13" s="14">
        <v>0.23769072145775899</v>
      </c>
      <c r="BD13" s="14">
        <v>0.280207286276554</v>
      </c>
      <c r="BE13" s="14"/>
      <c r="BF13" s="14">
        <v>0.31669297255877799</v>
      </c>
      <c r="BG13" s="14">
        <v>0.29283000987687802</v>
      </c>
      <c r="BH13" s="14">
        <v>0.219336550937208</v>
      </c>
      <c r="BI13" s="14">
        <v>0.19008018837997201</v>
      </c>
      <c r="BJ13" s="14"/>
      <c r="BK13" s="14">
        <v>0.31431222724839902</v>
      </c>
      <c r="BL13" s="14">
        <v>0.308585632481644</v>
      </c>
      <c r="BM13" s="14">
        <v>0.25455117167325497</v>
      </c>
      <c r="BN13" s="14">
        <v>0.20187198480533999</v>
      </c>
      <c r="BO13" s="14"/>
      <c r="BP13" s="14">
        <v>0.23898377601894799</v>
      </c>
      <c r="BQ13" s="14">
        <v>0.32024088197126499</v>
      </c>
      <c r="BR13" s="14">
        <v>0.34017333080560602</v>
      </c>
      <c r="BS13" s="14">
        <v>0.31050922237894402</v>
      </c>
      <c r="BT13" s="14">
        <v>0.19060702575820701</v>
      </c>
    </row>
    <row r="14" spans="2:72" x14ac:dyDescent="0.35">
      <c r="B14" s="15" t="s">
        <v>202</v>
      </c>
      <c r="C14" s="14">
        <v>0.22427382082217101</v>
      </c>
      <c r="D14" s="14">
        <v>0.21772179700415301</v>
      </c>
      <c r="E14" s="14">
        <v>0.23042809713637699</v>
      </c>
      <c r="F14" s="14"/>
      <c r="G14" s="14">
        <v>0.24281883128446799</v>
      </c>
      <c r="H14" s="14">
        <v>0.24096112947113901</v>
      </c>
      <c r="I14" s="14">
        <v>0.22224570567993299</v>
      </c>
      <c r="J14" s="14">
        <v>0.19808373326526099</v>
      </c>
      <c r="K14" s="14">
        <v>0.21566180008354</v>
      </c>
      <c r="L14" s="14">
        <v>0.22709549427939801</v>
      </c>
      <c r="M14" s="14"/>
      <c r="N14" s="14">
        <v>0.23749160917496101</v>
      </c>
      <c r="O14" s="14">
        <v>0.194160173119616</v>
      </c>
      <c r="P14" s="14">
        <v>0.24906061316594699</v>
      </c>
      <c r="Q14" s="14">
        <v>0.21786535246758201</v>
      </c>
      <c r="R14" s="14"/>
      <c r="S14" s="14">
        <v>0.21433690939796399</v>
      </c>
      <c r="T14" s="14">
        <v>0.217057032640948</v>
      </c>
      <c r="U14" s="14">
        <v>0.23170773489798099</v>
      </c>
      <c r="V14" s="14">
        <v>0.22933610918507699</v>
      </c>
      <c r="W14" s="14">
        <v>0.19531307759605901</v>
      </c>
      <c r="X14" s="14">
        <v>0.22525282624651599</v>
      </c>
      <c r="Y14" s="14">
        <v>0.19727983897621301</v>
      </c>
      <c r="Z14" s="14">
        <v>0.243625752392504</v>
      </c>
      <c r="AA14" s="14">
        <v>0.24390187476455</v>
      </c>
      <c r="AB14" s="14">
        <v>0.222448627536665</v>
      </c>
      <c r="AC14" s="14">
        <v>0.23751453951023499</v>
      </c>
      <c r="AD14" s="14">
        <v>0.28933108910329203</v>
      </c>
      <c r="AE14" s="14"/>
      <c r="AF14" s="14">
        <v>0.21904425473075301</v>
      </c>
      <c r="AG14" s="14">
        <v>0.19990440782611699</v>
      </c>
      <c r="AH14" s="14">
        <v>0.22538372448237701</v>
      </c>
      <c r="AI14" s="14">
        <v>0.25669251390255798</v>
      </c>
      <c r="AJ14" s="14">
        <v>0.26385982722262002</v>
      </c>
      <c r="AK14" s="14"/>
      <c r="AL14" s="14">
        <v>9.7115267169931102E-2</v>
      </c>
      <c r="AM14" s="14">
        <v>0.20911314381849799</v>
      </c>
      <c r="AN14" s="14">
        <v>0.23633989396916899</v>
      </c>
      <c r="AO14" s="14">
        <v>0.19531059605572301</v>
      </c>
      <c r="AP14" s="14">
        <v>0.21274363232891799</v>
      </c>
      <c r="AQ14" s="14">
        <v>0.223360035633343</v>
      </c>
      <c r="AR14" s="14">
        <v>0.255614627625737</v>
      </c>
      <c r="AS14" s="14">
        <v>0.22281385876309701</v>
      </c>
      <c r="AT14" s="14">
        <v>0.229808989294609</v>
      </c>
      <c r="AU14" s="14">
        <v>0.21896038432207099</v>
      </c>
      <c r="AV14" s="14">
        <v>0.21532619017080301</v>
      </c>
      <c r="AW14" s="14">
        <v>0.217502029468887</v>
      </c>
      <c r="AX14" s="14">
        <v>0.23822023760380501</v>
      </c>
      <c r="AY14" s="14">
        <v>0.24554914497153399</v>
      </c>
      <c r="AZ14" s="14">
        <v>0.225270506616529</v>
      </c>
      <c r="BA14" s="14">
        <v>0.26936543176350702</v>
      </c>
      <c r="BB14" s="14"/>
      <c r="BC14" s="14">
        <v>0.25622201462300898</v>
      </c>
      <c r="BD14" s="14">
        <v>0.21027286750772101</v>
      </c>
      <c r="BE14" s="14"/>
      <c r="BF14" s="14">
        <v>0.236382007478492</v>
      </c>
      <c r="BG14" s="14">
        <v>0.21345608903156099</v>
      </c>
      <c r="BH14" s="14">
        <v>0.23326773599871001</v>
      </c>
      <c r="BI14" s="14">
        <v>0.20818019878456001</v>
      </c>
      <c r="BJ14" s="14"/>
      <c r="BK14" s="14">
        <v>0.24878410123415501</v>
      </c>
      <c r="BL14" s="14">
        <v>0.21357408787566501</v>
      </c>
      <c r="BM14" s="14">
        <v>0.23079571818004099</v>
      </c>
      <c r="BN14" s="14">
        <v>0.19644197357726001</v>
      </c>
      <c r="BO14" s="14"/>
      <c r="BP14" s="14">
        <v>0.25160988174580001</v>
      </c>
      <c r="BQ14" s="14">
        <v>0.19618139847628099</v>
      </c>
      <c r="BR14" s="14">
        <v>0.20979239306688799</v>
      </c>
      <c r="BS14" s="14">
        <v>0.28727041720332103</v>
      </c>
      <c r="BT14" s="14">
        <v>0.16429476588515199</v>
      </c>
    </row>
    <row r="15" spans="2:72" x14ac:dyDescent="0.35">
      <c r="B15" s="15" t="s">
        <v>203</v>
      </c>
      <c r="C15" s="14">
        <v>1.6867892522034099E-2</v>
      </c>
      <c r="D15" s="14">
        <v>2.0638862548346099E-2</v>
      </c>
      <c r="E15" s="14">
        <v>1.30122027912444E-2</v>
      </c>
      <c r="F15" s="14"/>
      <c r="G15" s="14">
        <v>3.00588092179821E-2</v>
      </c>
      <c r="H15" s="14">
        <v>3.4577472516920803E-2</v>
      </c>
      <c r="I15" s="14">
        <v>2.0036156127852998E-2</v>
      </c>
      <c r="J15" s="14">
        <v>9.1752378880884805E-3</v>
      </c>
      <c r="K15" s="14">
        <v>1.05288734356246E-2</v>
      </c>
      <c r="L15" s="14">
        <v>1.6370135551172101E-3</v>
      </c>
      <c r="M15" s="14"/>
      <c r="N15" s="14">
        <v>1.6728447590787902E-2</v>
      </c>
      <c r="O15" s="14">
        <v>1.1837860240543801E-2</v>
      </c>
      <c r="P15" s="14">
        <v>1.8968399385407501E-2</v>
      </c>
      <c r="Q15" s="14">
        <v>2.0662841319689901E-2</v>
      </c>
      <c r="R15" s="14"/>
      <c r="S15" s="14">
        <v>3.51767611790057E-2</v>
      </c>
      <c r="T15" s="14">
        <v>7.2376660939092504E-3</v>
      </c>
      <c r="U15" s="14">
        <v>1.7358270238038102E-2</v>
      </c>
      <c r="V15" s="14">
        <v>1.6929870583067601E-2</v>
      </c>
      <c r="W15" s="14">
        <v>2.1202485199173501E-2</v>
      </c>
      <c r="X15" s="14">
        <v>1.8286789866212998E-2</v>
      </c>
      <c r="Y15" s="14">
        <v>1.1993580115407699E-2</v>
      </c>
      <c r="Z15" s="14">
        <v>1.36651335832433E-2</v>
      </c>
      <c r="AA15" s="14">
        <v>1.42375547664927E-2</v>
      </c>
      <c r="AB15" s="14">
        <v>1.12682547807357E-2</v>
      </c>
      <c r="AC15" s="14">
        <v>9.5790723472839005E-3</v>
      </c>
      <c r="AD15" s="14">
        <v>1.3164477510683999E-2</v>
      </c>
      <c r="AE15" s="14"/>
      <c r="AF15" s="14">
        <v>1.53292102552368E-2</v>
      </c>
      <c r="AG15" s="14">
        <v>1.53413055184199E-2</v>
      </c>
      <c r="AH15" s="14">
        <v>1.7952847744337801E-2</v>
      </c>
      <c r="AI15" s="14">
        <v>2.1266096819882001E-2</v>
      </c>
      <c r="AJ15" s="14">
        <v>3.9875276713070403E-2</v>
      </c>
      <c r="AK15" s="14"/>
      <c r="AL15" s="14">
        <v>8.9559037052798496E-2</v>
      </c>
      <c r="AM15" s="14">
        <v>1.8287476517603599E-2</v>
      </c>
      <c r="AN15" s="14">
        <v>2.2545304705467999E-2</v>
      </c>
      <c r="AO15" s="14">
        <v>1.8223827450108501E-3</v>
      </c>
      <c r="AP15" s="14">
        <v>1.43281778581266E-2</v>
      </c>
      <c r="AQ15" s="14">
        <v>1.7080943389163002E-2</v>
      </c>
      <c r="AR15" s="14">
        <v>1.5458867345409201E-2</v>
      </c>
      <c r="AS15" s="14">
        <v>6.4971622722970503E-3</v>
      </c>
      <c r="AT15" s="14">
        <v>1.9687407605414299E-2</v>
      </c>
      <c r="AU15" s="14">
        <v>4.6884785180113797E-3</v>
      </c>
      <c r="AV15" s="14">
        <v>2.9959293883838601E-2</v>
      </c>
      <c r="AW15" s="14">
        <v>1.06929799045069E-2</v>
      </c>
      <c r="AX15" s="14">
        <v>2.4294087724215801E-2</v>
      </c>
      <c r="AY15" s="14">
        <v>2.0238526000963399E-2</v>
      </c>
      <c r="AZ15" s="14">
        <v>2.8836508525073402E-2</v>
      </c>
      <c r="BA15" s="14">
        <v>2.81568498025935E-2</v>
      </c>
      <c r="BB15" s="14"/>
      <c r="BC15" s="14">
        <v>2.70078363297095E-2</v>
      </c>
      <c r="BD15" s="14">
        <v>1.2424170891088901E-2</v>
      </c>
      <c r="BE15" s="14"/>
      <c r="BF15" s="14">
        <v>7.6946898789150399E-3</v>
      </c>
      <c r="BG15" s="14">
        <v>1.5032121201721101E-2</v>
      </c>
      <c r="BH15" s="14">
        <v>2.5090949648349702E-2</v>
      </c>
      <c r="BI15" s="14">
        <v>2.5057535540185898E-2</v>
      </c>
      <c r="BJ15" s="14"/>
      <c r="BK15" s="14">
        <v>8.7953933916970692E-3</v>
      </c>
      <c r="BL15" s="14">
        <v>1.50218019839318E-2</v>
      </c>
      <c r="BM15" s="14">
        <v>2.0749023970819298E-2</v>
      </c>
      <c r="BN15" s="14">
        <v>2.0799807812438099E-2</v>
      </c>
      <c r="BO15" s="14"/>
      <c r="BP15" s="14">
        <v>2.4565114619476299E-2</v>
      </c>
      <c r="BQ15" s="14">
        <v>1.21528803170398E-2</v>
      </c>
      <c r="BR15" s="14">
        <v>1.18371322185636E-3</v>
      </c>
      <c r="BS15" s="14">
        <v>9.9146526019976006E-3</v>
      </c>
      <c r="BT15" s="14">
        <v>2.5639172124151802E-2</v>
      </c>
    </row>
    <row r="16" spans="2:72" x14ac:dyDescent="0.35">
      <c r="B16" s="15" t="s">
        <v>204</v>
      </c>
      <c r="C16" s="14">
        <v>0.152214995038427</v>
      </c>
      <c r="D16" s="14">
        <v>0.142246033327663</v>
      </c>
      <c r="E16" s="14">
        <v>0.16139830696980301</v>
      </c>
      <c r="F16" s="14"/>
      <c r="G16" s="14">
        <v>6.7965953054602193E-2</v>
      </c>
      <c r="H16" s="14">
        <v>8.1664285956947996E-2</v>
      </c>
      <c r="I16" s="14">
        <v>0.14695165860418199</v>
      </c>
      <c r="J16" s="14">
        <v>0.19598456669984199</v>
      </c>
      <c r="K16" s="14">
        <v>0.19386704902208701</v>
      </c>
      <c r="L16" s="14">
        <v>0.20624984889953701</v>
      </c>
      <c r="M16" s="14"/>
      <c r="N16" s="14">
        <v>0.12883814955904399</v>
      </c>
      <c r="O16" s="14">
        <v>0.18892959043270699</v>
      </c>
      <c r="P16" s="14">
        <v>0.13497247562480699</v>
      </c>
      <c r="Q16" s="14">
        <v>0.15480480020358101</v>
      </c>
      <c r="R16" s="14"/>
      <c r="S16" s="14">
        <v>0.110034059813734</v>
      </c>
      <c r="T16" s="14">
        <v>0.17825708587915101</v>
      </c>
      <c r="U16" s="14">
        <v>0.145446111942447</v>
      </c>
      <c r="V16" s="14">
        <v>0.16419123016031301</v>
      </c>
      <c r="W16" s="14">
        <v>0.16390095591558099</v>
      </c>
      <c r="X16" s="14">
        <v>0.149196267462819</v>
      </c>
      <c r="Y16" s="14">
        <v>0.17027537564661999</v>
      </c>
      <c r="Z16" s="14">
        <v>0.15200044115376701</v>
      </c>
      <c r="AA16" s="14">
        <v>0.151054319592971</v>
      </c>
      <c r="AB16" s="14">
        <v>0.16021249404231</v>
      </c>
      <c r="AC16" s="14">
        <v>0.16194087485346501</v>
      </c>
      <c r="AD16" s="14">
        <v>0.11618223631767501</v>
      </c>
      <c r="AE16" s="14"/>
      <c r="AF16" s="14">
        <v>0.16297015471124399</v>
      </c>
      <c r="AG16" s="14">
        <v>0.16967120240752301</v>
      </c>
      <c r="AH16" s="14">
        <v>0.149956503207959</v>
      </c>
      <c r="AI16" s="14">
        <v>0.103988315285183</v>
      </c>
      <c r="AJ16" s="14">
        <v>0.10262805343949601</v>
      </c>
      <c r="AK16" s="14"/>
      <c r="AL16" s="14">
        <v>0.109619272095096</v>
      </c>
      <c r="AM16" s="14">
        <v>0.14054847295612799</v>
      </c>
      <c r="AN16" s="14">
        <v>0.17825819280618099</v>
      </c>
      <c r="AO16" s="14">
        <v>0.17132920407275301</v>
      </c>
      <c r="AP16" s="14">
        <v>0.143748211646892</v>
      </c>
      <c r="AQ16" s="14">
        <v>0.15610615708819001</v>
      </c>
      <c r="AR16" s="14">
        <v>0.12329212751883301</v>
      </c>
      <c r="AS16" s="14">
        <v>0.17699893639189801</v>
      </c>
      <c r="AT16" s="14">
        <v>0.170993776174831</v>
      </c>
      <c r="AU16" s="14">
        <v>0.14551014901029599</v>
      </c>
      <c r="AV16" s="14">
        <v>0.14178067101266301</v>
      </c>
      <c r="AW16" s="14">
        <v>0.15180409883156001</v>
      </c>
      <c r="AX16" s="14">
        <v>0.14355975727515399</v>
      </c>
      <c r="AY16" s="14">
        <v>0.160416850576582</v>
      </c>
      <c r="AZ16" s="14">
        <v>0.115223244623918</v>
      </c>
      <c r="BA16" s="14">
        <v>9.7967415663603202E-2</v>
      </c>
      <c r="BB16" s="14"/>
      <c r="BC16" s="14">
        <v>9.2334760708994601E-2</v>
      </c>
      <c r="BD16" s="14">
        <v>0.17845686556579099</v>
      </c>
      <c r="BE16" s="14"/>
      <c r="BF16" s="14">
        <v>0.16396953815840101</v>
      </c>
      <c r="BG16" s="14">
        <v>0.17121328678072301</v>
      </c>
      <c r="BH16" s="14">
        <v>0.124325722122825</v>
      </c>
      <c r="BI16" s="14">
        <v>0.133368079925896</v>
      </c>
      <c r="BJ16" s="14"/>
      <c r="BK16" s="14">
        <v>0.161934204617045</v>
      </c>
      <c r="BL16" s="14">
        <v>0.14380386221920999</v>
      </c>
      <c r="BM16" s="14">
        <v>0.14572038873342599</v>
      </c>
      <c r="BN16" s="14">
        <v>0.15958716631059899</v>
      </c>
      <c r="BO16" s="14"/>
      <c r="BP16" s="14">
        <v>8.0287439624214293E-2</v>
      </c>
      <c r="BQ16" s="14">
        <v>0.22715371089789499</v>
      </c>
      <c r="BR16" s="14">
        <v>0.22796429257951301</v>
      </c>
      <c r="BS16" s="14">
        <v>0.105562517341884</v>
      </c>
      <c r="BT16" s="14">
        <v>0.18323976705631601</v>
      </c>
    </row>
    <row r="17" spans="2:72" x14ac:dyDescent="0.35">
      <c r="B17" s="15" t="s">
        <v>205</v>
      </c>
      <c r="C17" s="20">
        <v>5.0410635919986402E-2</v>
      </c>
      <c r="D17" s="20">
        <v>5.4809956025041802E-2</v>
      </c>
      <c r="E17" s="20">
        <v>4.6110393431016597E-2</v>
      </c>
      <c r="F17" s="20"/>
      <c r="G17" s="20">
        <v>3.6200341298000302E-2</v>
      </c>
      <c r="H17" s="20">
        <v>2.84911391145844E-2</v>
      </c>
      <c r="I17" s="20">
        <v>3.7770886757908503E-2</v>
      </c>
      <c r="J17" s="20">
        <v>5.32073588346412E-2</v>
      </c>
      <c r="K17" s="20">
        <v>6.8761519126571496E-2</v>
      </c>
      <c r="L17" s="20">
        <v>7.3374937753512795E-2</v>
      </c>
      <c r="M17" s="20"/>
      <c r="N17" s="20">
        <v>3.07461542528009E-2</v>
      </c>
      <c r="O17" s="20">
        <v>6.1079533970608703E-2</v>
      </c>
      <c r="P17" s="20">
        <v>3.8630823518513401E-2</v>
      </c>
      <c r="Q17" s="20">
        <v>7.0645726940924594E-2</v>
      </c>
      <c r="R17" s="20"/>
      <c r="S17" s="20">
        <v>3.1631818183430901E-2</v>
      </c>
      <c r="T17" s="20">
        <v>5.5088902845020202E-2</v>
      </c>
      <c r="U17" s="20">
        <v>5.2063770113658897E-2</v>
      </c>
      <c r="V17" s="20">
        <v>4.9798717482587303E-2</v>
      </c>
      <c r="W17" s="20">
        <v>5.9827802498159097E-2</v>
      </c>
      <c r="X17" s="20">
        <v>5.6713494358595802E-2</v>
      </c>
      <c r="Y17" s="20">
        <v>6.3746651137636307E-2</v>
      </c>
      <c r="Z17" s="20">
        <v>5.4367175251844299E-2</v>
      </c>
      <c r="AA17" s="20">
        <v>4.6854609202839799E-2</v>
      </c>
      <c r="AB17" s="20">
        <v>5.7917357408681397E-2</v>
      </c>
      <c r="AC17" s="20">
        <v>4.7294807839044897E-2</v>
      </c>
      <c r="AD17" s="20">
        <v>2.9117478332262799E-2</v>
      </c>
      <c r="AE17" s="20"/>
      <c r="AF17" s="20">
        <v>7.4925190933741295E-2</v>
      </c>
      <c r="AG17" s="20">
        <v>5.4859780703514702E-2</v>
      </c>
      <c r="AH17" s="20">
        <v>3.2924996720073998E-2</v>
      </c>
      <c r="AI17" s="20">
        <v>2.1799006212149301E-2</v>
      </c>
      <c r="AJ17" s="20">
        <v>2.2372400704560601E-2</v>
      </c>
      <c r="AK17" s="20"/>
      <c r="AL17" s="20">
        <v>0.107940354211489</v>
      </c>
      <c r="AM17" s="20">
        <v>0.10971518027376199</v>
      </c>
      <c r="AN17" s="20">
        <v>5.7347987180827301E-2</v>
      </c>
      <c r="AO17" s="20">
        <v>6.4990570958989594E-2</v>
      </c>
      <c r="AP17" s="20">
        <v>6.3483515969424004E-2</v>
      </c>
      <c r="AQ17" s="20">
        <v>5.1191736422736903E-2</v>
      </c>
      <c r="AR17" s="20">
        <v>4.5712430757645001E-2</v>
      </c>
      <c r="AS17" s="20">
        <v>4.5543255123422298E-2</v>
      </c>
      <c r="AT17" s="20">
        <v>4.2337499443407998E-2</v>
      </c>
      <c r="AU17" s="20">
        <v>4.1382359157190997E-2</v>
      </c>
      <c r="AV17" s="20">
        <v>5.0656196081690703E-2</v>
      </c>
      <c r="AW17" s="20">
        <v>2.8950850812088098E-2</v>
      </c>
      <c r="AX17" s="20">
        <v>1.57306611830869E-2</v>
      </c>
      <c r="AY17" s="20">
        <v>1.6867020816512701E-2</v>
      </c>
      <c r="AZ17" s="20">
        <v>4.4058955686008601E-2</v>
      </c>
      <c r="BA17" s="20">
        <v>1.4090415053863801E-2</v>
      </c>
      <c r="BB17" s="20"/>
      <c r="BC17" s="20">
        <v>2.4450717093327801E-2</v>
      </c>
      <c r="BD17" s="20">
        <v>6.1787291946451203E-2</v>
      </c>
      <c r="BE17" s="20"/>
      <c r="BF17" s="20">
        <v>4.0525445769701102E-2</v>
      </c>
      <c r="BG17" s="20">
        <v>4.1654007292019499E-2</v>
      </c>
      <c r="BH17" s="20">
        <v>4.8790708563316097E-2</v>
      </c>
      <c r="BI17" s="20">
        <v>9.7259232022493702E-2</v>
      </c>
      <c r="BJ17" s="20"/>
      <c r="BK17" s="20">
        <v>4.2597314393565601E-2</v>
      </c>
      <c r="BL17" s="20">
        <v>3.2107217111533602E-2</v>
      </c>
      <c r="BM17" s="20">
        <v>3.9048052393811303E-2</v>
      </c>
      <c r="BN17" s="20">
        <v>9.30889940198322E-2</v>
      </c>
      <c r="BO17" s="20"/>
      <c r="BP17" s="20">
        <v>2.1129465476961502E-2</v>
      </c>
      <c r="BQ17" s="20">
        <v>6.1488071036767601E-2</v>
      </c>
      <c r="BR17" s="20">
        <v>8.0527315028964194E-2</v>
      </c>
      <c r="BS17" s="20">
        <v>2.25234239775234E-2</v>
      </c>
      <c r="BT17" s="20">
        <v>8.3590359129038699E-2</v>
      </c>
    </row>
    <row r="18" spans="2:72" x14ac:dyDescent="0.35">
      <c r="B18" s="16"/>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I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9" width="20.6328125" customWidth="1"/>
  </cols>
  <sheetData>
    <row r="2" spans="2:9" ht="40" customHeight="1" x14ac:dyDescent="0.35">
      <c r="D2" s="27" t="s">
        <v>218</v>
      </c>
      <c r="E2" s="24"/>
      <c r="F2" s="24"/>
      <c r="G2" s="24"/>
      <c r="H2" s="24"/>
      <c r="I2" s="24"/>
    </row>
    <row r="6" spans="2:9" ht="50" customHeight="1" x14ac:dyDescent="0.35">
      <c r="B6" s="17" t="s">
        <v>15</v>
      </c>
      <c r="C6" s="17" t="s">
        <v>248</v>
      </c>
      <c r="D6" s="17" t="s">
        <v>249</v>
      </c>
      <c r="E6" s="17" t="s">
        <v>250</v>
      </c>
      <c r="F6" s="17" t="s">
        <v>251</v>
      </c>
      <c r="G6" s="17" t="s">
        <v>252</v>
      </c>
      <c r="H6" s="17" t="s">
        <v>253</v>
      </c>
    </row>
    <row r="7" spans="2:9" x14ac:dyDescent="0.35">
      <c r="B7" s="15" t="s">
        <v>214</v>
      </c>
      <c r="C7" s="14">
        <v>0.35278305249376801</v>
      </c>
      <c r="D7" s="14">
        <v>0.34654987340011301</v>
      </c>
      <c r="E7" s="14">
        <v>0.28015407822567001</v>
      </c>
      <c r="F7" s="14">
        <v>0.421517934698668</v>
      </c>
      <c r="G7" s="14">
        <v>0.27826576184187801</v>
      </c>
      <c r="H7" s="14">
        <v>0.33442543817310699</v>
      </c>
    </row>
    <row r="8" spans="2:9" x14ac:dyDescent="0.35">
      <c r="B8" s="15" t="s">
        <v>215</v>
      </c>
      <c r="C8" s="14">
        <v>0.436507942076171</v>
      </c>
      <c r="D8" s="14">
        <v>0.44578784584894598</v>
      </c>
      <c r="E8" s="14">
        <v>0.44676150829420502</v>
      </c>
      <c r="F8" s="14">
        <v>0.45185180227829502</v>
      </c>
      <c r="G8" s="14">
        <v>0.41731268265766303</v>
      </c>
      <c r="H8" s="14">
        <v>0.43216142766182902</v>
      </c>
    </row>
    <row r="9" spans="2:9" x14ac:dyDescent="0.35">
      <c r="B9" s="15" t="s">
        <v>216</v>
      </c>
      <c r="C9" s="14">
        <v>0.130748411381473</v>
      </c>
      <c r="D9" s="14">
        <v>0.13661253153244601</v>
      </c>
      <c r="E9" s="14">
        <v>0.182881901545975</v>
      </c>
      <c r="F9" s="14">
        <v>8.2983299691312504E-2</v>
      </c>
      <c r="G9" s="14">
        <v>0.17630060654348101</v>
      </c>
      <c r="H9" s="14">
        <v>0.13122345492142401</v>
      </c>
    </row>
    <row r="10" spans="2:9" x14ac:dyDescent="0.35">
      <c r="B10" s="15" t="s">
        <v>217</v>
      </c>
      <c r="C10" s="14">
        <v>3.79569715014791E-2</v>
      </c>
      <c r="D10" s="14">
        <v>3.9016821468398903E-2</v>
      </c>
      <c r="E10" s="14">
        <v>5.6372666530623901E-2</v>
      </c>
      <c r="F10" s="14">
        <v>2.0180560085179801E-2</v>
      </c>
      <c r="G10" s="14">
        <v>7.1115623718110393E-2</v>
      </c>
      <c r="H10" s="14">
        <v>4.1681232864647803E-2</v>
      </c>
    </row>
    <row r="11" spans="2:9" x14ac:dyDescent="0.35">
      <c r="B11" s="15" t="s">
        <v>205</v>
      </c>
      <c r="C11" s="14">
        <v>4.2003622547108002E-2</v>
      </c>
      <c r="D11" s="14">
        <v>3.20329277500951E-2</v>
      </c>
      <c r="E11" s="14">
        <v>3.3829845403526702E-2</v>
      </c>
      <c r="F11" s="14">
        <v>2.34664032465456E-2</v>
      </c>
      <c r="G11" s="14">
        <v>5.7005325238867303E-2</v>
      </c>
      <c r="H11" s="14">
        <v>6.0508446378991498E-2</v>
      </c>
    </row>
    <row r="12" spans="2:9" x14ac:dyDescent="0.35">
      <c r="B12" s="16"/>
      <c r="C12" s="16"/>
      <c r="D12" s="16"/>
      <c r="E12" s="16"/>
      <c r="F12" s="16"/>
      <c r="G12" s="16"/>
      <c r="H12" s="16"/>
    </row>
    <row r="13" spans="2:9" x14ac:dyDescent="0.35">
      <c r="B13" t="s">
        <v>104</v>
      </c>
    </row>
    <row r="14" spans="2:9" x14ac:dyDescent="0.35">
      <c r="B14" t="s">
        <v>105</v>
      </c>
    </row>
    <row r="18" spans="2:2" x14ac:dyDescent="0.35">
      <c r="B18"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261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0.35278305249376801</v>
      </c>
      <c r="D9" s="14">
        <v>0.40536015870071002</v>
      </c>
      <c r="E9" s="14">
        <v>0.30257416745222498</v>
      </c>
      <c r="F9" s="14"/>
      <c r="G9" s="14">
        <v>0.294315549597575</v>
      </c>
      <c r="H9" s="14">
        <v>0.34104470278281301</v>
      </c>
      <c r="I9" s="14">
        <v>0.31268659314161101</v>
      </c>
      <c r="J9" s="14">
        <v>0.30936503383900099</v>
      </c>
      <c r="K9" s="14">
        <v>0.38219448787377303</v>
      </c>
      <c r="L9" s="14">
        <v>0.44923383730512401</v>
      </c>
      <c r="M9" s="14"/>
      <c r="N9" s="14">
        <v>0.46275945213631497</v>
      </c>
      <c r="O9" s="14">
        <v>0.35692921551144102</v>
      </c>
      <c r="P9" s="14">
        <v>0.32682699009893201</v>
      </c>
      <c r="Q9" s="14">
        <v>0.25096658173323499</v>
      </c>
      <c r="R9" s="14"/>
      <c r="S9" s="14">
        <v>0.39876230997082701</v>
      </c>
      <c r="T9" s="14">
        <v>0.357163325969444</v>
      </c>
      <c r="U9" s="14">
        <v>0.36698632631757999</v>
      </c>
      <c r="V9" s="14">
        <v>0.32718390374109702</v>
      </c>
      <c r="W9" s="14">
        <v>0.31750112047177598</v>
      </c>
      <c r="X9" s="14">
        <v>0.31816996613686299</v>
      </c>
      <c r="Y9" s="14">
        <v>0.353992100201312</v>
      </c>
      <c r="Z9" s="14">
        <v>0.324730410424376</v>
      </c>
      <c r="AA9" s="14">
        <v>0.34660091574484297</v>
      </c>
      <c r="AB9" s="14">
        <v>0.36879455059385202</v>
      </c>
      <c r="AC9" s="14">
        <v>0.346228393896991</v>
      </c>
      <c r="AD9" s="14">
        <v>0.36401391161131103</v>
      </c>
      <c r="AE9" s="14"/>
      <c r="AF9" s="14">
        <v>0.26921398398851298</v>
      </c>
      <c r="AG9" s="14">
        <v>0.32233830221132698</v>
      </c>
      <c r="AH9" s="14">
        <v>0.40865853655745399</v>
      </c>
      <c r="AI9" s="14">
        <v>0.41647246047921799</v>
      </c>
      <c r="AJ9" s="14">
        <v>0.528256064877348</v>
      </c>
      <c r="AK9" s="14"/>
      <c r="AL9" s="14">
        <v>8.5161662967075197E-2</v>
      </c>
      <c r="AM9" s="14">
        <v>0.20069270554465801</v>
      </c>
      <c r="AN9" s="14">
        <v>0.25971450966813803</v>
      </c>
      <c r="AO9" s="14">
        <v>0.32442836897766097</v>
      </c>
      <c r="AP9" s="14">
        <v>0.29034596403498802</v>
      </c>
      <c r="AQ9" s="14">
        <v>0.27622852994962199</v>
      </c>
      <c r="AR9" s="14">
        <v>0.35360827678205697</v>
      </c>
      <c r="AS9" s="14">
        <v>0.37509702418166002</v>
      </c>
      <c r="AT9" s="14">
        <v>0.35499279408173001</v>
      </c>
      <c r="AU9" s="14">
        <v>0.40843707528123901</v>
      </c>
      <c r="AV9" s="14">
        <v>0.37209869701507098</v>
      </c>
      <c r="AW9" s="14">
        <v>0.41246962078770599</v>
      </c>
      <c r="AX9" s="14">
        <v>0.42906665689011803</v>
      </c>
      <c r="AY9" s="14">
        <v>0.48913350711669001</v>
      </c>
      <c r="AZ9" s="14">
        <v>0.50505109922031199</v>
      </c>
      <c r="BA9" s="14">
        <v>0.55474511561018802</v>
      </c>
      <c r="BB9" s="14"/>
      <c r="BC9" s="14">
        <v>0.385069258594601</v>
      </c>
      <c r="BD9" s="14">
        <v>0.33863396891375602</v>
      </c>
      <c r="BE9" s="14"/>
      <c r="BF9" s="14">
        <v>0.52056418641584401</v>
      </c>
      <c r="BG9" s="14">
        <v>0.36682511391527201</v>
      </c>
      <c r="BH9" s="14">
        <v>0.25283751982297997</v>
      </c>
      <c r="BI9" s="14">
        <v>0.15341736926517099</v>
      </c>
      <c r="BJ9" s="14"/>
      <c r="BK9" s="14">
        <v>0.53393168015352299</v>
      </c>
      <c r="BL9" s="14">
        <v>0.42465166709388902</v>
      </c>
      <c r="BM9" s="14">
        <v>0.30946892678472598</v>
      </c>
      <c r="BN9" s="14">
        <v>0.16691667873406599</v>
      </c>
      <c r="BO9" s="14"/>
      <c r="BP9" s="14">
        <v>0.27170244361954998</v>
      </c>
      <c r="BQ9" s="14">
        <v>0.35527278947252799</v>
      </c>
      <c r="BR9" s="14">
        <v>0.49265774756619501</v>
      </c>
      <c r="BS9" s="14">
        <v>0.64888386460365799</v>
      </c>
      <c r="BT9" s="14">
        <v>9.0252978242988696E-2</v>
      </c>
    </row>
    <row r="10" spans="2:72" x14ac:dyDescent="0.35">
      <c r="B10" s="15" t="s">
        <v>215</v>
      </c>
      <c r="C10" s="14">
        <v>0.436507942076171</v>
      </c>
      <c r="D10" s="14">
        <v>0.41581615223873097</v>
      </c>
      <c r="E10" s="14">
        <v>0.45665483155742898</v>
      </c>
      <c r="F10" s="14"/>
      <c r="G10" s="14">
        <v>0.43900507664145599</v>
      </c>
      <c r="H10" s="14">
        <v>0.43270856371052602</v>
      </c>
      <c r="I10" s="14">
        <v>0.44957571266435498</v>
      </c>
      <c r="J10" s="14">
        <v>0.45788030910439398</v>
      </c>
      <c r="K10" s="14">
        <v>0.43268891349558403</v>
      </c>
      <c r="L10" s="14">
        <v>0.41251710808358799</v>
      </c>
      <c r="M10" s="14"/>
      <c r="N10" s="14">
        <v>0.39781201974931901</v>
      </c>
      <c r="O10" s="14">
        <v>0.45979319567676002</v>
      </c>
      <c r="P10" s="14">
        <v>0.46603608277828701</v>
      </c>
      <c r="Q10" s="14">
        <v>0.428362012778221</v>
      </c>
      <c r="R10" s="14"/>
      <c r="S10" s="14">
        <v>0.41609389211329401</v>
      </c>
      <c r="T10" s="14">
        <v>0.42015354622415801</v>
      </c>
      <c r="U10" s="14">
        <v>0.37121427254748601</v>
      </c>
      <c r="V10" s="14">
        <v>0.479471244979913</v>
      </c>
      <c r="W10" s="14">
        <v>0.46020202135827198</v>
      </c>
      <c r="X10" s="14">
        <v>0.45955873909587303</v>
      </c>
      <c r="Y10" s="14">
        <v>0.43406375243718598</v>
      </c>
      <c r="Z10" s="14">
        <v>0.45319313016328999</v>
      </c>
      <c r="AA10" s="14">
        <v>0.44838446375121299</v>
      </c>
      <c r="AB10" s="14">
        <v>0.464120665180902</v>
      </c>
      <c r="AC10" s="14">
        <v>0.415807050322483</v>
      </c>
      <c r="AD10" s="14">
        <v>0.415877313234574</v>
      </c>
      <c r="AE10" s="14"/>
      <c r="AF10" s="14">
        <v>0.465004150389145</v>
      </c>
      <c r="AG10" s="14">
        <v>0.43839449430292698</v>
      </c>
      <c r="AH10" s="14">
        <v>0.42184949586760001</v>
      </c>
      <c r="AI10" s="14">
        <v>0.421757800485206</v>
      </c>
      <c r="AJ10" s="14">
        <v>0.36633152334880598</v>
      </c>
      <c r="AK10" s="14"/>
      <c r="AL10" s="14">
        <v>0.41487831780810303</v>
      </c>
      <c r="AM10" s="14">
        <v>0.417923858755196</v>
      </c>
      <c r="AN10" s="14">
        <v>0.44225051253796599</v>
      </c>
      <c r="AO10" s="14">
        <v>0.430753988799573</v>
      </c>
      <c r="AP10" s="14">
        <v>0.46286430856447403</v>
      </c>
      <c r="AQ10" s="14">
        <v>0.50572033867956001</v>
      </c>
      <c r="AR10" s="14">
        <v>0.41239324285710599</v>
      </c>
      <c r="AS10" s="14">
        <v>0.42942635358716902</v>
      </c>
      <c r="AT10" s="14">
        <v>0.46553579658550498</v>
      </c>
      <c r="AU10" s="14">
        <v>0.41664296649733001</v>
      </c>
      <c r="AV10" s="14">
        <v>0.45838840413536203</v>
      </c>
      <c r="AW10" s="14">
        <v>0.43599331418624299</v>
      </c>
      <c r="AX10" s="14">
        <v>0.426797906793564</v>
      </c>
      <c r="AY10" s="14">
        <v>0.40939704595170501</v>
      </c>
      <c r="AZ10" s="14">
        <v>0.35518657443632901</v>
      </c>
      <c r="BA10" s="14">
        <v>0.35478716569810698</v>
      </c>
      <c r="BB10" s="14"/>
      <c r="BC10" s="14">
        <v>0.42078008321643001</v>
      </c>
      <c r="BD10" s="14">
        <v>0.44340050755277499</v>
      </c>
      <c r="BE10" s="14"/>
      <c r="BF10" s="14">
        <v>0.39123382144458801</v>
      </c>
      <c r="BG10" s="14">
        <v>0.45702170018322802</v>
      </c>
      <c r="BH10" s="14">
        <v>0.46314860708650701</v>
      </c>
      <c r="BI10" s="14">
        <v>0.42877239211305102</v>
      </c>
      <c r="BJ10" s="14"/>
      <c r="BK10" s="14">
        <v>0.39208090547208801</v>
      </c>
      <c r="BL10" s="14">
        <v>0.45305284702492699</v>
      </c>
      <c r="BM10" s="14">
        <v>0.46631457879034599</v>
      </c>
      <c r="BN10" s="14">
        <v>0.42142207964883599</v>
      </c>
      <c r="BO10" s="14"/>
      <c r="BP10" s="14">
        <v>0.52487286107601505</v>
      </c>
      <c r="BQ10" s="14">
        <v>0.50865708315326097</v>
      </c>
      <c r="BR10" s="14">
        <v>0.42610651207734102</v>
      </c>
      <c r="BS10" s="14">
        <v>0.297559811266495</v>
      </c>
      <c r="BT10" s="14">
        <v>0.44959715517926802</v>
      </c>
    </row>
    <row r="11" spans="2:72" x14ac:dyDescent="0.35">
      <c r="B11" s="15" t="s">
        <v>216</v>
      </c>
      <c r="C11" s="14">
        <v>0.130748411381473</v>
      </c>
      <c r="D11" s="14">
        <v>0.105134007298268</v>
      </c>
      <c r="E11" s="14">
        <v>0.15530408651410499</v>
      </c>
      <c r="F11" s="14"/>
      <c r="G11" s="14">
        <v>0.18039827519380799</v>
      </c>
      <c r="H11" s="14">
        <v>0.14238943824460901</v>
      </c>
      <c r="I11" s="14">
        <v>0.14823346849458099</v>
      </c>
      <c r="J11" s="14">
        <v>0.14983001077699601</v>
      </c>
      <c r="K11" s="14">
        <v>0.100067535073687</v>
      </c>
      <c r="L11" s="14">
        <v>7.9235695594170596E-2</v>
      </c>
      <c r="M11" s="14"/>
      <c r="N11" s="14">
        <v>9.1522087153043705E-2</v>
      </c>
      <c r="O11" s="14">
        <v>0.115283450913804</v>
      </c>
      <c r="P11" s="14">
        <v>0.13112414391705901</v>
      </c>
      <c r="Q11" s="14">
        <v>0.189455928523656</v>
      </c>
      <c r="R11" s="14"/>
      <c r="S11" s="14">
        <v>0.114664102925713</v>
      </c>
      <c r="T11" s="14">
        <v>0.14249854796801001</v>
      </c>
      <c r="U11" s="14">
        <v>0.16088448418082901</v>
      </c>
      <c r="V11" s="14">
        <v>0.127578371644163</v>
      </c>
      <c r="W11" s="14">
        <v>0.13590940445823099</v>
      </c>
      <c r="X11" s="14">
        <v>0.13500428890734401</v>
      </c>
      <c r="Y11" s="14">
        <v>0.118383175688829</v>
      </c>
      <c r="Z11" s="14">
        <v>0.156000848375763</v>
      </c>
      <c r="AA11" s="14">
        <v>0.12686499622898401</v>
      </c>
      <c r="AB11" s="14">
        <v>9.8877054423589197E-2</v>
      </c>
      <c r="AC11" s="14">
        <v>0.144562892391006</v>
      </c>
      <c r="AD11" s="14">
        <v>0.14537151573655799</v>
      </c>
      <c r="AE11" s="14"/>
      <c r="AF11" s="14">
        <v>0.15791079789170001</v>
      </c>
      <c r="AG11" s="14">
        <v>0.15559120004667301</v>
      </c>
      <c r="AH11" s="14">
        <v>0.114010288206702</v>
      </c>
      <c r="AI11" s="14">
        <v>0.101959807805937</v>
      </c>
      <c r="AJ11" s="14">
        <v>5.8655065641625398E-2</v>
      </c>
      <c r="AK11" s="14"/>
      <c r="AL11" s="14">
        <v>0.251080365268956</v>
      </c>
      <c r="AM11" s="14">
        <v>0.20636044836616399</v>
      </c>
      <c r="AN11" s="14">
        <v>0.19135270000830701</v>
      </c>
      <c r="AO11" s="14">
        <v>0.14219317168976101</v>
      </c>
      <c r="AP11" s="14">
        <v>0.15312061593981499</v>
      </c>
      <c r="AQ11" s="14">
        <v>0.13600853973295199</v>
      </c>
      <c r="AR11" s="14">
        <v>0.156342089060057</v>
      </c>
      <c r="AS11" s="14">
        <v>0.12743365329966599</v>
      </c>
      <c r="AT11" s="14">
        <v>0.113693264303839</v>
      </c>
      <c r="AU11" s="14">
        <v>0.10003996278861101</v>
      </c>
      <c r="AV11" s="14">
        <v>0.11198589767463001</v>
      </c>
      <c r="AW11" s="14">
        <v>9.7440475385300596E-2</v>
      </c>
      <c r="AX11" s="14">
        <v>0.117221139519106</v>
      </c>
      <c r="AY11" s="14">
        <v>7.2512245133337302E-2</v>
      </c>
      <c r="AZ11" s="14">
        <v>9.6358898611103194E-2</v>
      </c>
      <c r="BA11" s="14">
        <v>5.4779785116456502E-2</v>
      </c>
      <c r="BB11" s="14"/>
      <c r="BC11" s="14">
        <v>0.12811934359607899</v>
      </c>
      <c r="BD11" s="14">
        <v>0.13190057214377801</v>
      </c>
      <c r="BE11" s="14"/>
      <c r="BF11" s="14">
        <v>5.2260160806968201E-2</v>
      </c>
      <c r="BG11" s="14">
        <v>0.11577817959278</v>
      </c>
      <c r="BH11" s="14">
        <v>0.189826779867484</v>
      </c>
      <c r="BI11" s="14">
        <v>0.221191857992664</v>
      </c>
      <c r="BJ11" s="14"/>
      <c r="BK11" s="14">
        <v>4.4450710173915602E-2</v>
      </c>
      <c r="BL11" s="14">
        <v>7.8698639319211103E-2</v>
      </c>
      <c r="BM11" s="14">
        <v>0.15359190961788199</v>
      </c>
      <c r="BN11" s="14">
        <v>0.230981368390929</v>
      </c>
      <c r="BO11" s="14"/>
      <c r="BP11" s="14">
        <v>0.142318650328732</v>
      </c>
      <c r="BQ11" s="14">
        <v>7.1714044218139997E-2</v>
      </c>
      <c r="BR11" s="14">
        <v>4.5822937012242701E-2</v>
      </c>
      <c r="BS11" s="14">
        <v>3.36466508411052E-2</v>
      </c>
      <c r="BT11" s="14">
        <v>0.28073112209947798</v>
      </c>
    </row>
    <row r="12" spans="2:72" x14ac:dyDescent="0.35">
      <c r="B12" s="15" t="s">
        <v>217</v>
      </c>
      <c r="C12" s="14">
        <v>3.79569715014791E-2</v>
      </c>
      <c r="D12" s="14">
        <v>3.16290248572706E-2</v>
      </c>
      <c r="E12" s="14">
        <v>4.38085424956337E-2</v>
      </c>
      <c r="F12" s="14"/>
      <c r="G12" s="14">
        <v>4.8931849481211903E-2</v>
      </c>
      <c r="H12" s="14">
        <v>4.6527106451357603E-2</v>
      </c>
      <c r="I12" s="14">
        <v>4.6743763847446003E-2</v>
      </c>
      <c r="J12" s="14">
        <v>3.3123148645322301E-2</v>
      </c>
      <c r="K12" s="14">
        <v>3.4510204516565599E-2</v>
      </c>
      <c r="L12" s="14">
        <v>2.2792677215627902E-2</v>
      </c>
      <c r="M12" s="14"/>
      <c r="N12" s="14">
        <v>2.56207282693365E-2</v>
      </c>
      <c r="O12" s="14">
        <v>3.10188753673197E-2</v>
      </c>
      <c r="P12" s="14">
        <v>3.72480644019084E-2</v>
      </c>
      <c r="Q12" s="14">
        <v>5.97170934262332E-2</v>
      </c>
      <c r="R12" s="14"/>
      <c r="S12" s="14">
        <v>4.2133526505874E-2</v>
      </c>
      <c r="T12" s="14">
        <v>3.6014387507807999E-2</v>
      </c>
      <c r="U12" s="14">
        <v>3.5675514963208997E-2</v>
      </c>
      <c r="V12" s="14">
        <v>3.2293767830820802E-2</v>
      </c>
      <c r="W12" s="14">
        <v>3.782265032624E-2</v>
      </c>
      <c r="X12" s="14">
        <v>4.1492909428870697E-2</v>
      </c>
      <c r="Y12" s="14">
        <v>4.2277650170041703E-2</v>
      </c>
      <c r="Z12" s="14">
        <v>3.7793634320552202E-2</v>
      </c>
      <c r="AA12" s="14">
        <v>4.1123464942365302E-2</v>
      </c>
      <c r="AB12" s="14">
        <v>2.5673306585095399E-2</v>
      </c>
      <c r="AC12" s="14">
        <v>5.0378947315709501E-2</v>
      </c>
      <c r="AD12" s="14">
        <v>3.2895075042639901E-2</v>
      </c>
      <c r="AE12" s="14"/>
      <c r="AF12" s="14">
        <v>4.7111900338191001E-2</v>
      </c>
      <c r="AG12" s="14">
        <v>4.1260744673232798E-2</v>
      </c>
      <c r="AH12" s="14">
        <v>2.6016961538626301E-2</v>
      </c>
      <c r="AI12" s="14">
        <v>3.10937883539627E-2</v>
      </c>
      <c r="AJ12" s="14">
        <v>2.6528432693225999E-2</v>
      </c>
      <c r="AK12" s="14"/>
      <c r="AL12" s="14">
        <v>0.100244872325781</v>
      </c>
      <c r="AM12" s="14">
        <v>8.5520139267254505E-2</v>
      </c>
      <c r="AN12" s="14">
        <v>4.3914987386830098E-2</v>
      </c>
      <c r="AO12" s="14">
        <v>4.9136832510542398E-2</v>
      </c>
      <c r="AP12" s="14">
        <v>4.37311900553864E-2</v>
      </c>
      <c r="AQ12" s="14">
        <v>3.8985365826668297E-2</v>
      </c>
      <c r="AR12" s="14">
        <v>5.35471609748705E-2</v>
      </c>
      <c r="AS12" s="14">
        <v>2.42262188367404E-2</v>
      </c>
      <c r="AT12" s="14">
        <v>3.4663729914329401E-2</v>
      </c>
      <c r="AU12" s="14">
        <v>3.8638055508285203E-2</v>
      </c>
      <c r="AV12" s="14">
        <v>1.3912830938980301E-2</v>
      </c>
      <c r="AW12" s="14">
        <v>2.67866753967359E-2</v>
      </c>
      <c r="AX12" s="14">
        <v>1.6151436714522599E-2</v>
      </c>
      <c r="AY12" s="14">
        <v>1.8927810985928498E-2</v>
      </c>
      <c r="AZ12" s="14">
        <v>3.3743702418206602E-2</v>
      </c>
      <c r="BA12" s="14">
        <v>2.31612376143643E-2</v>
      </c>
      <c r="BB12" s="14"/>
      <c r="BC12" s="14">
        <v>3.7490660687059398E-2</v>
      </c>
      <c r="BD12" s="14">
        <v>3.8161327215088803E-2</v>
      </c>
      <c r="BE12" s="14"/>
      <c r="BF12" s="14">
        <v>1.38524182777211E-2</v>
      </c>
      <c r="BG12" s="14">
        <v>2.7557159625634702E-2</v>
      </c>
      <c r="BH12" s="14">
        <v>4.7913196988419997E-2</v>
      </c>
      <c r="BI12" s="14">
        <v>9.6733039920691197E-2</v>
      </c>
      <c r="BJ12" s="14"/>
      <c r="BK12" s="14">
        <v>8.8308501213457593E-3</v>
      </c>
      <c r="BL12" s="14">
        <v>2.0373741204726899E-2</v>
      </c>
      <c r="BM12" s="14">
        <v>3.2544275529722701E-2</v>
      </c>
      <c r="BN12" s="14">
        <v>9.3229694079900102E-2</v>
      </c>
      <c r="BO12" s="14"/>
      <c r="BP12" s="14">
        <v>3.5059834889919698E-2</v>
      </c>
      <c r="BQ12" s="14">
        <v>1.8383308107940199E-2</v>
      </c>
      <c r="BR12" s="14">
        <v>6.1266163808050503E-3</v>
      </c>
      <c r="BS12" s="14">
        <v>6.6391851707010303E-3</v>
      </c>
      <c r="BT12" s="14">
        <v>9.41359469307846E-2</v>
      </c>
    </row>
    <row r="13" spans="2:72" x14ac:dyDescent="0.35">
      <c r="B13" s="15" t="s">
        <v>205</v>
      </c>
      <c r="C13" s="20">
        <v>4.2003622547108002E-2</v>
      </c>
      <c r="D13" s="20">
        <v>4.2060656905021102E-2</v>
      </c>
      <c r="E13" s="20">
        <v>4.1658371980607803E-2</v>
      </c>
      <c r="F13" s="20"/>
      <c r="G13" s="20">
        <v>3.7349249085949297E-2</v>
      </c>
      <c r="H13" s="20">
        <v>3.7330188810693901E-2</v>
      </c>
      <c r="I13" s="20">
        <v>4.2760461852006798E-2</v>
      </c>
      <c r="J13" s="20">
        <v>4.9801497634286498E-2</v>
      </c>
      <c r="K13" s="20">
        <v>5.0538859040391099E-2</v>
      </c>
      <c r="L13" s="20">
        <v>3.62206818014894E-2</v>
      </c>
      <c r="M13" s="20"/>
      <c r="N13" s="20">
        <v>2.2285712691986301E-2</v>
      </c>
      <c r="O13" s="20">
        <v>3.6975262530675297E-2</v>
      </c>
      <c r="P13" s="20">
        <v>3.8764718803813401E-2</v>
      </c>
      <c r="Q13" s="20">
        <v>7.1498383538655397E-2</v>
      </c>
      <c r="R13" s="20"/>
      <c r="S13" s="20">
        <v>2.8346168484292101E-2</v>
      </c>
      <c r="T13" s="20">
        <v>4.4170192330579901E-2</v>
      </c>
      <c r="U13" s="20">
        <v>6.5239401990896603E-2</v>
      </c>
      <c r="V13" s="20">
        <v>3.3472711804005899E-2</v>
      </c>
      <c r="W13" s="20">
        <v>4.85648033854807E-2</v>
      </c>
      <c r="X13" s="20">
        <v>4.5774096431050001E-2</v>
      </c>
      <c r="Y13" s="20">
        <v>5.1283321502631297E-2</v>
      </c>
      <c r="Z13" s="20">
        <v>2.8281976716018301E-2</v>
      </c>
      <c r="AA13" s="20">
        <v>3.7026159332595003E-2</v>
      </c>
      <c r="AB13" s="20">
        <v>4.2534423216561E-2</v>
      </c>
      <c r="AC13" s="20">
        <v>4.3022716073809898E-2</v>
      </c>
      <c r="AD13" s="20">
        <v>4.1842184374916998E-2</v>
      </c>
      <c r="AE13" s="20"/>
      <c r="AF13" s="20">
        <v>6.0759167392451199E-2</v>
      </c>
      <c r="AG13" s="20">
        <v>4.2415258765840097E-2</v>
      </c>
      <c r="AH13" s="20">
        <v>2.94647178296184E-2</v>
      </c>
      <c r="AI13" s="20">
        <v>2.87161428756765E-2</v>
      </c>
      <c r="AJ13" s="20">
        <v>2.0228913438993901E-2</v>
      </c>
      <c r="AK13" s="20"/>
      <c r="AL13" s="20">
        <v>0.148634781630086</v>
      </c>
      <c r="AM13" s="20">
        <v>8.9502848066726995E-2</v>
      </c>
      <c r="AN13" s="20">
        <v>6.2767290398758502E-2</v>
      </c>
      <c r="AO13" s="20">
        <v>5.3487638022463299E-2</v>
      </c>
      <c r="AP13" s="20">
        <v>4.99379214053364E-2</v>
      </c>
      <c r="AQ13" s="20">
        <v>4.3057225811197503E-2</v>
      </c>
      <c r="AR13" s="20">
        <v>2.41092303259096E-2</v>
      </c>
      <c r="AS13" s="20">
        <v>4.38167500947634E-2</v>
      </c>
      <c r="AT13" s="20">
        <v>3.1114415114597001E-2</v>
      </c>
      <c r="AU13" s="20">
        <v>3.6241939924534103E-2</v>
      </c>
      <c r="AV13" s="20">
        <v>4.3614170235955901E-2</v>
      </c>
      <c r="AW13" s="20">
        <v>2.73099142440138E-2</v>
      </c>
      <c r="AX13" s="20">
        <v>1.07628600826892E-2</v>
      </c>
      <c r="AY13" s="20">
        <v>1.00293908123389E-2</v>
      </c>
      <c r="AZ13" s="20">
        <v>9.6597253140493101E-3</v>
      </c>
      <c r="BA13" s="20">
        <v>1.2526695960884401E-2</v>
      </c>
      <c r="BB13" s="20"/>
      <c r="BC13" s="20">
        <v>2.8540653905830399E-2</v>
      </c>
      <c r="BD13" s="20">
        <v>4.7903624174601901E-2</v>
      </c>
      <c r="BE13" s="20"/>
      <c r="BF13" s="20">
        <v>2.20894130548786E-2</v>
      </c>
      <c r="BG13" s="20">
        <v>3.2817846683084802E-2</v>
      </c>
      <c r="BH13" s="20">
        <v>4.6273896234609403E-2</v>
      </c>
      <c r="BI13" s="20">
        <v>9.9885340708422907E-2</v>
      </c>
      <c r="BJ13" s="20"/>
      <c r="BK13" s="20">
        <v>2.0705854079127201E-2</v>
      </c>
      <c r="BL13" s="20">
        <v>2.32231053572464E-2</v>
      </c>
      <c r="BM13" s="20">
        <v>3.8080309277323497E-2</v>
      </c>
      <c r="BN13" s="20">
        <v>8.7450179146268903E-2</v>
      </c>
      <c r="BO13" s="20"/>
      <c r="BP13" s="20">
        <v>2.6046210085783599E-2</v>
      </c>
      <c r="BQ13" s="20">
        <v>4.5972775048130902E-2</v>
      </c>
      <c r="BR13" s="20">
        <v>2.9286186963416901E-2</v>
      </c>
      <c r="BS13" s="20">
        <v>1.3270488118041599E-2</v>
      </c>
      <c r="BT13" s="20">
        <v>8.5282797547481207E-2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262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0.34654987340011301</v>
      </c>
      <c r="D9" s="14">
        <v>0.39024538018892502</v>
      </c>
      <c r="E9" s="14">
        <v>0.30473204665685</v>
      </c>
      <c r="F9" s="14"/>
      <c r="G9" s="14">
        <v>0.225559033491741</v>
      </c>
      <c r="H9" s="14">
        <v>0.33369137509387298</v>
      </c>
      <c r="I9" s="14">
        <v>0.29954534151878098</v>
      </c>
      <c r="J9" s="14">
        <v>0.302989469154403</v>
      </c>
      <c r="K9" s="14">
        <v>0.39258509254429602</v>
      </c>
      <c r="L9" s="14">
        <v>0.47992371366856301</v>
      </c>
      <c r="M9" s="14"/>
      <c r="N9" s="14">
        <v>0.457806970461346</v>
      </c>
      <c r="O9" s="14">
        <v>0.34131282793740703</v>
      </c>
      <c r="P9" s="14">
        <v>0.322635238934185</v>
      </c>
      <c r="Q9" s="14">
        <v>0.25075509145131403</v>
      </c>
      <c r="R9" s="14"/>
      <c r="S9" s="14">
        <v>0.37030861251040498</v>
      </c>
      <c r="T9" s="14">
        <v>0.34201162296899301</v>
      </c>
      <c r="U9" s="14">
        <v>0.372320271922158</v>
      </c>
      <c r="V9" s="14">
        <v>0.33433120657707399</v>
      </c>
      <c r="W9" s="14">
        <v>0.34679518053293201</v>
      </c>
      <c r="X9" s="14">
        <v>0.318865741594893</v>
      </c>
      <c r="Y9" s="14">
        <v>0.36205827520443101</v>
      </c>
      <c r="Z9" s="14">
        <v>0.33734056725924799</v>
      </c>
      <c r="AA9" s="14">
        <v>0.33314977568277698</v>
      </c>
      <c r="AB9" s="14">
        <v>0.348228782817746</v>
      </c>
      <c r="AC9" s="14">
        <v>0.32579294138988601</v>
      </c>
      <c r="AD9" s="14">
        <v>0.35534372828322303</v>
      </c>
      <c r="AE9" s="14"/>
      <c r="AF9" s="14">
        <v>0.280444615540553</v>
      </c>
      <c r="AG9" s="14">
        <v>0.29057602759518403</v>
      </c>
      <c r="AH9" s="14">
        <v>0.39037365321286199</v>
      </c>
      <c r="AI9" s="14">
        <v>0.41563130206980298</v>
      </c>
      <c r="AJ9" s="14">
        <v>0.58648813361624996</v>
      </c>
      <c r="AK9" s="14"/>
      <c r="AL9" s="14">
        <v>0.143889325815834</v>
      </c>
      <c r="AM9" s="14">
        <v>0.23430529880100301</v>
      </c>
      <c r="AN9" s="14">
        <v>0.23313870432961001</v>
      </c>
      <c r="AO9" s="14">
        <v>0.300898717222495</v>
      </c>
      <c r="AP9" s="14">
        <v>0.27712349605855002</v>
      </c>
      <c r="AQ9" s="14">
        <v>0.28972555335012501</v>
      </c>
      <c r="AR9" s="14">
        <v>0.33946938147664302</v>
      </c>
      <c r="AS9" s="14">
        <v>0.34881863665959301</v>
      </c>
      <c r="AT9" s="14">
        <v>0.37317039763301302</v>
      </c>
      <c r="AU9" s="14">
        <v>0.39641143188045802</v>
      </c>
      <c r="AV9" s="14">
        <v>0.38934761697218001</v>
      </c>
      <c r="AW9" s="14">
        <v>0.40153320875738502</v>
      </c>
      <c r="AX9" s="14">
        <v>0.41987353305158398</v>
      </c>
      <c r="AY9" s="14">
        <v>0.46741199841168801</v>
      </c>
      <c r="AZ9" s="14">
        <v>0.49233367887581903</v>
      </c>
      <c r="BA9" s="14">
        <v>0.53564957934246904</v>
      </c>
      <c r="BB9" s="14"/>
      <c r="BC9" s="14">
        <v>0.36291648705804003</v>
      </c>
      <c r="BD9" s="14">
        <v>0.33937738048333799</v>
      </c>
      <c r="BE9" s="14"/>
      <c r="BF9" s="14">
        <v>0.51936454556398604</v>
      </c>
      <c r="BG9" s="14">
        <v>0.35316733263655598</v>
      </c>
      <c r="BH9" s="14">
        <v>0.243518986731247</v>
      </c>
      <c r="BI9" s="14">
        <v>0.16144893572273</v>
      </c>
      <c r="BJ9" s="14"/>
      <c r="BK9" s="14">
        <v>0.49342207532849902</v>
      </c>
      <c r="BL9" s="14">
        <v>0.39445602592335499</v>
      </c>
      <c r="BM9" s="14">
        <v>0.317013760803808</v>
      </c>
      <c r="BN9" s="14">
        <v>0.19563582576524899</v>
      </c>
      <c r="BO9" s="14"/>
      <c r="BP9" s="14">
        <v>0.27783554009391598</v>
      </c>
      <c r="BQ9" s="14">
        <v>0.34107554314539601</v>
      </c>
      <c r="BR9" s="14">
        <v>0.50940860860021597</v>
      </c>
      <c r="BS9" s="14">
        <v>0.60591326769573794</v>
      </c>
      <c r="BT9" s="14">
        <v>0.103723281095543</v>
      </c>
    </row>
    <row r="10" spans="2:72" x14ac:dyDescent="0.35">
      <c r="B10" s="15" t="s">
        <v>215</v>
      </c>
      <c r="C10" s="14">
        <v>0.44578784584894598</v>
      </c>
      <c r="D10" s="14">
        <v>0.431532986969277</v>
      </c>
      <c r="E10" s="14">
        <v>0.460205082843678</v>
      </c>
      <c r="F10" s="14"/>
      <c r="G10" s="14">
        <v>0.42938591267102</v>
      </c>
      <c r="H10" s="14">
        <v>0.42015020178553703</v>
      </c>
      <c r="I10" s="14">
        <v>0.46462309147262998</v>
      </c>
      <c r="J10" s="14">
        <v>0.49170117567788602</v>
      </c>
      <c r="K10" s="14">
        <v>0.45662775900521102</v>
      </c>
      <c r="L10" s="14">
        <v>0.41763779128719702</v>
      </c>
      <c r="M10" s="14"/>
      <c r="N10" s="14">
        <v>0.420573108195888</v>
      </c>
      <c r="O10" s="14">
        <v>0.47596473419131002</v>
      </c>
      <c r="P10" s="14">
        <v>0.44654395360634802</v>
      </c>
      <c r="Q10" s="14">
        <v>0.44389733117160401</v>
      </c>
      <c r="R10" s="14"/>
      <c r="S10" s="14">
        <v>0.43067094153744301</v>
      </c>
      <c r="T10" s="14">
        <v>0.44210818765982401</v>
      </c>
      <c r="U10" s="14">
        <v>0.40877904258256897</v>
      </c>
      <c r="V10" s="14">
        <v>0.49479591904770398</v>
      </c>
      <c r="W10" s="14">
        <v>0.45815831251570599</v>
      </c>
      <c r="X10" s="14">
        <v>0.43048655239174</v>
      </c>
      <c r="Y10" s="14">
        <v>0.43845189782891703</v>
      </c>
      <c r="Z10" s="14">
        <v>0.47731259314531799</v>
      </c>
      <c r="AA10" s="14">
        <v>0.44529052846823097</v>
      </c>
      <c r="AB10" s="14">
        <v>0.457433845069314</v>
      </c>
      <c r="AC10" s="14">
        <v>0.46378318169720001</v>
      </c>
      <c r="AD10" s="14">
        <v>0.415378079280389</v>
      </c>
      <c r="AE10" s="14"/>
      <c r="AF10" s="14">
        <v>0.46545925359784401</v>
      </c>
      <c r="AG10" s="14">
        <v>0.46066504580356799</v>
      </c>
      <c r="AH10" s="14">
        <v>0.43881913729094102</v>
      </c>
      <c r="AI10" s="14">
        <v>0.42996336641305399</v>
      </c>
      <c r="AJ10" s="14">
        <v>0.33758240108937598</v>
      </c>
      <c r="AK10" s="14"/>
      <c r="AL10" s="14">
        <v>0.331603115021816</v>
      </c>
      <c r="AM10" s="14">
        <v>0.41107356493901398</v>
      </c>
      <c r="AN10" s="14">
        <v>0.476870968928988</v>
      </c>
      <c r="AO10" s="14">
        <v>0.44814757767316599</v>
      </c>
      <c r="AP10" s="14">
        <v>0.459376118037429</v>
      </c>
      <c r="AQ10" s="14">
        <v>0.48028288351519</v>
      </c>
      <c r="AR10" s="14">
        <v>0.44049183164243999</v>
      </c>
      <c r="AS10" s="14">
        <v>0.46544679307641201</v>
      </c>
      <c r="AT10" s="14">
        <v>0.46596335663327898</v>
      </c>
      <c r="AU10" s="14">
        <v>0.423272213508957</v>
      </c>
      <c r="AV10" s="14">
        <v>0.418546473480365</v>
      </c>
      <c r="AW10" s="14">
        <v>0.46026656606990102</v>
      </c>
      <c r="AX10" s="14">
        <v>0.46438973554088298</v>
      </c>
      <c r="AY10" s="14">
        <v>0.41891407864225499</v>
      </c>
      <c r="AZ10" s="14">
        <v>0.37813507174814398</v>
      </c>
      <c r="BA10" s="14">
        <v>0.39568243765983502</v>
      </c>
      <c r="BB10" s="14"/>
      <c r="BC10" s="14">
        <v>0.427494623643775</v>
      </c>
      <c r="BD10" s="14">
        <v>0.45380465430021899</v>
      </c>
      <c r="BE10" s="14"/>
      <c r="BF10" s="14">
        <v>0.39967965885058998</v>
      </c>
      <c r="BG10" s="14">
        <v>0.46449601054080097</v>
      </c>
      <c r="BH10" s="14">
        <v>0.479214381884838</v>
      </c>
      <c r="BI10" s="14">
        <v>0.43107579998627399</v>
      </c>
      <c r="BJ10" s="14"/>
      <c r="BK10" s="14">
        <v>0.41435615568711198</v>
      </c>
      <c r="BL10" s="14">
        <v>0.45252355664986199</v>
      </c>
      <c r="BM10" s="14">
        <v>0.46519598356019998</v>
      </c>
      <c r="BN10" s="14">
        <v>0.44212525107527001</v>
      </c>
      <c r="BO10" s="14"/>
      <c r="BP10" s="14">
        <v>0.50674281924499798</v>
      </c>
      <c r="BQ10" s="14">
        <v>0.50484647065995003</v>
      </c>
      <c r="BR10" s="14">
        <v>0.43196326963160597</v>
      </c>
      <c r="BS10" s="14">
        <v>0.33351570034571199</v>
      </c>
      <c r="BT10" s="14">
        <v>0.46707191915067803</v>
      </c>
    </row>
    <row r="11" spans="2:72" x14ac:dyDescent="0.35">
      <c r="B11" s="15" t="s">
        <v>216</v>
      </c>
      <c r="C11" s="14">
        <v>0.13661253153244601</v>
      </c>
      <c r="D11" s="14">
        <v>0.114306584876259</v>
      </c>
      <c r="E11" s="14">
        <v>0.156988350714864</v>
      </c>
      <c r="F11" s="14"/>
      <c r="G11" s="14">
        <v>0.217658910892612</v>
      </c>
      <c r="H11" s="14">
        <v>0.17140298183951699</v>
      </c>
      <c r="I11" s="14">
        <v>0.150541408333666</v>
      </c>
      <c r="J11" s="14">
        <v>0.13549591981386999</v>
      </c>
      <c r="K11" s="14">
        <v>0.10170589956606001</v>
      </c>
      <c r="L11" s="14">
        <v>6.7593072976722998E-2</v>
      </c>
      <c r="M11" s="14"/>
      <c r="N11" s="14">
        <v>8.5383702547954798E-2</v>
      </c>
      <c r="O11" s="14">
        <v>0.124737316305002</v>
      </c>
      <c r="P11" s="14">
        <v>0.15518419646856499</v>
      </c>
      <c r="Q11" s="14">
        <v>0.18858710991313499</v>
      </c>
      <c r="R11" s="14"/>
      <c r="S11" s="14">
        <v>0.134275685607219</v>
      </c>
      <c r="T11" s="14">
        <v>0.13742273343873199</v>
      </c>
      <c r="U11" s="14">
        <v>0.14144353849752</v>
      </c>
      <c r="V11" s="14">
        <v>0.117843977638612</v>
      </c>
      <c r="W11" s="14">
        <v>0.126963595603237</v>
      </c>
      <c r="X11" s="14">
        <v>0.167803008148323</v>
      </c>
      <c r="Y11" s="14">
        <v>0.128772798331001</v>
      </c>
      <c r="Z11" s="14">
        <v>0.11584662381369</v>
      </c>
      <c r="AA11" s="14">
        <v>0.14040015991604901</v>
      </c>
      <c r="AB11" s="14">
        <v>0.135646443746929</v>
      </c>
      <c r="AC11" s="14">
        <v>0.14079168884601601</v>
      </c>
      <c r="AD11" s="14">
        <v>0.147037433110972</v>
      </c>
      <c r="AE11" s="14"/>
      <c r="AF11" s="14">
        <v>0.154009229768722</v>
      </c>
      <c r="AG11" s="14">
        <v>0.162955082397714</v>
      </c>
      <c r="AH11" s="14">
        <v>0.11949888876157</v>
      </c>
      <c r="AI11" s="14">
        <v>0.111511751590768</v>
      </c>
      <c r="AJ11" s="14">
        <v>5.1011918124275503E-2</v>
      </c>
      <c r="AK11" s="14"/>
      <c r="AL11" s="14">
        <v>0.19919402438412001</v>
      </c>
      <c r="AM11" s="14">
        <v>0.20465201225517099</v>
      </c>
      <c r="AN11" s="14">
        <v>0.188630030607672</v>
      </c>
      <c r="AO11" s="14">
        <v>0.16038925929504599</v>
      </c>
      <c r="AP11" s="14">
        <v>0.169212654877922</v>
      </c>
      <c r="AQ11" s="14">
        <v>0.15215573260865101</v>
      </c>
      <c r="AR11" s="14">
        <v>0.15408833515154</v>
      </c>
      <c r="AS11" s="14">
        <v>0.13065445943425499</v>
      </c>
      <c r="AT11" s="14">
        <v>0.11076789841156801</v>
      </c>
      <c r="AU11" s="14">
        <v>0.13138485361906699</v>
      </c>
      <c r="AV11" s="14">
        <v>0.13488983334941501</v>
      </c>
      <c r="AW11" s="14">
        <v>0.107815802909453</v>
      </c>
      <c r="AX11" s="14">
        <v>8.9829817181399402E-2</v>
      </c>
      <c r="AY11" s="14">
        <v>7.7739023671156898E-2</v>
      </c>
      <c r="AZ11" s="14">
        <v>0.106140069099751</v>
      </c>
      <c r="BA11" s="14">
        <v>4.1387560301612801E-2</v>
      </c>
      <c r="BB11" s="14"/>
      <c r="BC11" s="14">
        <v>0.14957623465617001</v>
      </c>
      <c r="BD11" s="14">
        <v>0.130931327663798</v>
      </c>
      <c r="BE11" s="14"/>
      <c r="BF11" s="14">
        <v>5.8158388506713399E-2</v>
      </c>
      <c r="BG11" s="14">
        <v>0.128793570127858</v>
      </c>
      <c r="BH11" s="14">
        <v>0.185946521278822</v>
      </c>
      <c r="BI11" s="14">
        <v>0.22791194845898799</v>
      </c>
      <c r="BJ11" s="14"/>
      <c r="BK11" s="14">
        <v>7.0186167335007599E-2</v>
      </c>
      <c r="BL11" s="14">
        <v>0.110835892978412</v>
      </c>
      <c r="BM11" s="14">
        <v>0.148575630845979</v>
      </c>
      <c r="BN11" s="14">
        <v>0.210674670968649</v>
      </c>
      <c r="BO11" s="14"/>
      <c r="BP11" s="14">
        <v>0.16135123971829099</v>
      </c>
      <c r="BQ11" s="14">
        <v>9.4154599058987404E-2</v>
      </c>
      <c r="BR11" s="14">
        <v>3.4551101407025803E-2</v>
      </c>
      <c r="BS11" s="14">
        <v>4.6988385435645402E-2</v>
      </c>
      <c r="BT11" s="14">
        <v>0.26456447777615899</v>
      </c>
    </row>
    <row r="12" spans="2:72" x14ac:dyDescent="0.35">
      <c r="B12" s="15" t="s">
        <v>217</v>
      </c>
      <c r="C12" s="14">
        <v>3.9016821468398903E-2</v>
      </c>
      <c r="D12" s="14">
        <v>3.1796510497249603E-2</v>
      </c>
      <c r="E12" s="14">
        <v>4.5982794608495699E-2</v>
      </c>
      <c r="F12" s="14"/>
      <c r="G12" s="14">
        <v>8.3175300834668994E-2</v>
      </c>
      <c r="H12" s="14">
        <v>4.4204673391591898E-2</v>
      </c>
      <c r="I12" s="14">
        <v>4.9634106425370202E-2</v>
      </c>
      <c r="J12" s="14">
        <v>3.9997225299469197E-2</v>
      </c>
      <c r="K12" s="14">
        <v>1.8324902697742101E-2</v>
      </c>
      <c r="L12" s="14">
        <v>9.9764855582088804E-3</v>
      </c>
      <c r="M12" s="14"/>
      <c r="N12" s="14">
        <v>2.2727630915055301E-2</v>
      </c>
      <c r="O12" s="14">
        <v>2.9217412046221702E-2</v>
      </c>
      <c r="P12" s="14">
        <v>4.4468590014717202E-2</v>
      </c>
      <c r="Q12" s="14">
        <v>6.06010049796274E-2</v>
      </c>
      <c r="R12" s="14"/>
      <c r="S12" s="14">
        <v>3.4129820442462502E-2</v>
      </c>
      <c r="T12" s="14">
        <v>4.2455816592781401E-2</v>
      </c>
      <c r="U12" s="14">
        <v>4.75612578452883E-2</v>
      </c>
      <c r="V12" s="14">
        <v>2.53483252617469E-2</v>
      </c>
      <c r="W12" s="14">
        <v>3.3040376488813597E-2</v>
      </c>
      <c r="X12" s="14">
        <v>4.77587759653249E-2</v>
      </c>
      <c r="Y12" s="14">
        <v>2.7271847413822201E-2</v>
      </c>
      <c r="Z12" s="14">
        <v>4.3480024835152301E-2</v>
      </c>
      <c r="AA12" s="14">
        <v>4.75750936651183E-2</v>
      </c>
      <c r="AB12" s="14">
        <v>3.4536420656870799E-2</v>
      </c>
      <c r="AC12" s="14">
        <v>4.4289051721218199E-2</v>
      </c>
      <c r="AD12" s="14">
        <v>5.1539382732459102E-2</v>
      </c>
      <c r="AE12" s="14"/>
      <c r="AF12" s="14">
        <v>5.5697896196701603E-2</v>
      </c>
      <c r="AG12" s="14">
        <v>4.6086877720647797E-2</v>
      </c>
      <c r="AH12" s="14">
        <v>2.63193426458629E-2</v>
      </c>
      <c r="AI12" s="14">
        <v>2.7789091828676501E-2</v>
      </c>
      <c r="AJ12" s="14">
        <v>1.3098487075297101E-2</v>
      </c>
      <c r="AK12" s="14"/>
      <c r="AL12" s="14">
        <v>0.188466298630628</v>
      </c>
      <c r="AM12" s="14">
        <v>9.1023490597015394E-2</v>
      </c>
      <c r="AN12" s="14">
        <v>6.0325959195085897E-2</v>
      </c>
      <c r="AO12" s="14">
        <v>4.6992484180646499E-2</v>
      </c>
      <c r="AP12" s="14">
        <v>5.3514262076119701E-2</v>
      </c>
      <c r="AQ12" s="14">
        <v>5.1894603981059398E-2</v>
      </c>
      <c r="AR12" s="14">
        <v>3.4299773730722703E-2</v>
      </c>
      <c r="AS12" s="14">
        <v>2.4286293330570301E-2</v>
      </c>
      <c r="AT12" s="14">
        <v>3.2135770552832198E-2</v>
      </c>
      <c r="AU12" s="14">
        <v>2.3056091137793E-2</v>
      </c>
      <c r="AV12" s="14">
        <v>2.7827845376516998E-2</v>
      </c>
      <c r="AW12" s="14">
        <v>1.5358832716476801E-2</v>
      </c>
      <c r="AX12" s="14">
        <v>1.7500808576335299E-2</v>
      </c>
      <c r="AY12" s="14">
        <v>2.0041903141363799E-2</v>
      </c>
      <c r="AZ12" s="14">
        <v>1.8518470684792301E-2</v>
      </c>
      <c r="BA12" s="14">
        <v>1.1206828593243999E-2</v>
      </c>
      <c r="BB12" s="14"/>
      <c r="BC12" s="14">
        <v>3.9707278436732399E-2</v>
      </c>
      <c r="BD12" s="14">
        <v>3.8714236106624202E-2</v>
      </c>
      <c r="BE12" s="14"/>
      <c r="BF12" s="14">
        <v>8.8849590185573792E-3</v>
      </c>
      <c r="BG12" s="14">
        <v>3.1738902692868901E-2</v>
      </c>
      <c r="BH12" s="14">
        <v>5.2913256556358902E-2</v>
      </c>
      <c r="BI12" s="14">
        <v>9.4986359752831095E-2</v>
      </c>
      <c r="BJ12" s="14"/>
      <c r="BK12" s="14">
        <v>1.0420385159837E-2</v>
      </c>
      <c r="BL12" s="14">
        <v>2.2458477642232799E-2</v>
      </c>
      <c r="BM12" s="14">
        <v>4.0683827987689103E-2</v>
      </c>
      <c r="BN12" s="14">
        <v>8.1278228687381604E-2</v>
      </c>
      <c r="BO12" s="14"/>
      <c r="BP12" s="14">
        <v>3.2706001570712101E-2</v>
      </c>
      <c r="BQ12" s="14">
        <v>2.6328054629723902E-2</v>
      </c>
      <c r="BR12" s="14">
        <v>3.7573552184700502E-3</v>
      </c>
      <c r="BS12" s="14">
        <v>5.79913331399579E-3</v>
      </c>
      <c r="BT12" s="14">
        <v>9.7039711004397303E-2</v>
      </c>
    </row>
    <row r="13" spans="2:72" x14ac:dyDescent="0.35">
      <c r="B13" s="15" t="s">
        <v>205</v>
      </c>
      <c r="C13" s="20">
        <v>3.20329277500951E-2</v>
      </c>
      <c r="D13" s="20">
        <v>3.21185374682883E-2</v>
      </c>
      <c r="E13" s="20">
        <v>3.2091725176112598E-2</v>
      </c>
      <c r="F13" s="20"/>
      <c r="G13" s="20">
        <v>4.4220842109958303E-2</v>
      </c>
      <c r="H13" s="20">
        <v>3.0550767889481498E-2</v>
      </c>
      <c r="I13" s="20">
        <v>3.5656052249552497E-2</v>
      </c>
      <c r="J13" s="20">
        <v>2.9816210054370899E-2</v>
      </c>
      <c r="K13" s="20">
        <v>3.0756346186690899E-2</v>
      </c>
      <c r="L13" s="20">
        <v>2.4868936509308399E-2</v>
      </c>
      <c r="M13" s="20"/>
      <c r="N13" s="20">
        <v>1.35085878797552E-2</v>
      </c>
      <c r="O13" s="20">
        <v>2.8767709520059099E-2</v>
      </c>
      <c r="P13" s="20">
        <v>3.1168020976184301E-2</v>
      </c>
      <c r="Q13" s="20">
        <v>5.6159462484318502E-2</v>
      </c>
      <c r="R13" s="20"/>
      <c r="S13" s="20">
        <v>3.0614939902470498E-2</v>
      </c>
      <c r="T13" s="20">
        <v>3.6001639339669503E-2</v>
      </c>
      <c r="U13" s="20">
        <v>2.9895889152464401E-2</v>
      </c>
      <c r="V13" s="20">
        <v>2.7680571474862501E-2</v>
      </c>
      <c r="W13" s="20">
        <v>3.5042534859311698E-2</v>
      </c>
      <c r="X13" s="20">
        <v>3.5085921899718903E-2</v>
      </c>
      <c r="Y13" s="20">
        <v>4.3445181221828701E-2</v>
      </c>
      <c r="Z13" s="20">
        <v>2.60201909465913E-2</v>
      </c>
      <c r="AA13" s="20">
        <v>3.3584442267824803E-2</v>
      </c>
      <c r="AB13" s="20">
        <v>2.41545077091397E-2</v>
      </c>
      <c r="AC13" s="20">
        <v>2.5343136345680001E-2</v>
      </c>
      <c r="AD13" s="20">
        <v>3.07013765929578E-2</v>
      </c>
      <c r="AE13" s="20"/>
      <c r="AF13" s="20">
        <v>4.4389004896179397E-2</v>
      </c>
      <c r="AG13" s="20">
        <v>3.9716966482886001E-2</v>
      </c>
      <c r="AH13" s="20">
        <v>2.4988978088764099E-2</v>
      </c>
      <c r="AI13" s="20">
        <v>1.51044880976988E-2</v>
      </c>
      <c r="AJ13" s="20">
        <v>1.18190600948016E-2</v>
      </c>
      <c r="AK13" s="20"/>
      <c r="AL13" s="20">
        <v>0.136847236147602</v>
      </c>
      <c r="AM13" s="20">
        <v>5.8945633407796801E-2</v>
      </c>
      <c r="AN13" s="20">
        <v>4.1034336938643397E-2</v>
      </c>
      <c r="AO13" s="20">
        <v>4.3571961628646599E-2</v>
      </c>
      <c r="AP13" s="20">
        <v>4.0773468949978797E-2</v>
      </c>
      <c r="AQ13" s="20">
        <v>2.5941226544975601E-2</v>
      </c>
      <c r="AR13" s="20">
        <v>3.1650677998653703E-2</v>
      </c>
      <c r="AS13" s="20">
        <v>3.0793817499169599E-2</v>
      </c>
      <c r="AT13" s="20">
        <v>1.7962576769307698E-2</v>
      </c>
      <c r="AU13" s="20">
        <v>2.58754098537252E-2</v>
      </c>
      <c r="AV13" s="20">
        <v>2.9388230821523201E-2</v>
      </c>
      <c r="AW13" s="20">
        <v>1.5025589546784001E-2</v>
      </c>
      <c r="AX13" s="20">
        <v>8.4061056497982695E-3</v>
      </c>
      <c r="AY13" s="20">
        <v>1.5892996133536098E-2</v>
      </c>
      <c r="AZ13" s="20">
        <v>4.8727095914939704E-3</v>
      </c>
      <c r="BA13" s="20">
        <v>1.60735941028394E-2</v>
      </c>
      <c r="BB13" s="20"/>
      <c r="BC13" s="20">
        <v>2.0305376205282399E-2</v>
      </c>
      <c r="BD13" s="20">
        <v>3.7172401446020499E-2</v>
      </c>
      <c r="BE13" s="20"/>
      <c r="BF13" s="20">
        <v>1.3912448060153199E-2</v>
      </c>
      <c r="BG13" s="20">
        <v>2.1804184001916201E-2</v>
      </c>
      <c r="BH13" s="20">
        <v>3.8406853548733098E-2</v>
      </c>
      <c r="BI13" s="20">
        <v>8.4576956079176396E-2</v>
      </c>
      <c r="BJ13" s="20"/>
      <c r="BK13" s="20">
        <v>1.16152164895442E-2</v>
      </c>
      <c r="BL13" s="20">
        <v>1.9726046806137699E-2</v>
      </c>
      <c r="BM13" s="20">
        <v>2.85307968023229E-2</v>
      </c>
      <c r="BN13" s="20">
        <v>7.0286023503451103E-2</v>
      </c>
      <c r="BO13" s="20"/>
      <c r="BP13" s="20">
        <v>2.1364399372082499E-2</v>
      </c>
      <c r="BQ13" s="20">
        <v>3.3595332505942398E-2</v>
      </c>
      <c r="BR13" s="20">
        <v>2.0319665142682498E-2</v>
      </c>
      <c r="BS13" s="20">
        <v>7.7835132089082697E-3</v>
      </c>
      <c r="BT13" s="20">
        <v>6.7600610973222994E-2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263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0.28015407822567001</v>
      </c>
      <c r="D9" s="14">
        <v>0.32879207226684398</v>
      </c>
      <c r="E9" s="14">
        <v>0.23369903601182901</v>
      </c>
      <c r="F9" s="14"/>
      <c r="G9" s="14">
        <v>0.21730220033140099</v>
      </c>
      <c r="H9" s="14">
        <v>0.301999174782487</v>
      </c>
      <c r="I9" s="14">
        <v>0.263806787715199</v>
      </c>
      <c r="J9" s="14">
        <v>0.22288309155942901</v>
      </c>
      <c r="K9" s="14">
        <v>0.28489902364102498</v>
      </c>
      <c r="L9" s="14">
        <v>0.36062820147769997</v>
      </c>
      <c r="M9" s="14"/>
      <c r="N9" s="14">
        <v>0.39224021898707001</v>
      </c>
      <c r="O9" s="14">
        <v>0.27182549445785897</v>
      </c>
      <c r="P9" s="14">
        <v>0.249705383486298</v>
      </c>
      <c r="Q9" s="14">
        <v>0.19491929340192399</v>
      </c>
      <c r="R9" s="14"/>
      <c r="S9" s="14">
        <v>0.34581190243997201</v>
      </c>
      <c r="T9" s="14">
        <v>0.25471680340181602</v>
      </c>
      <c r="U9" s="14">
        <v>0.27609844353958302</v>
      </c>
      <c r="V9" s="14">
        <v>0.30426710609972502</v>
      </c>
      <c r="W9" s="14">
        <v>0.256193683750714</v>
      </c>
      <c r="X9" s="14">
        <v>0.26470627658050999</v>
      </c>
      <c r="Y9" s="14">
        <v>0.26775297054119102</v>
      </c>
      <c r="Z9" s="14">
        <v>0.27432419058784602</v>
      </c>
      <c r="AA9" s="14">
        <v>0.26620688073856003</v>
      </c>
      <c r="AB9" s="14">
        <v>0.27055801583093197</v>
      </c>
      <c r="AC9" s="14">
        <v>0.26027811540902501</v>
      </c>
      <c r="AD9" s="14">
        <v>0.27857486182466301</v>
      </c>
      <c r="AE9" s="14"/>
      <c r="AF9" s="14">
        <v>0.198515591354749</v>
      </c>
      <c r="AG9" s="14">
        <v>0.22816177778000901</v>
      </c>
      <c r="AH9" s="14">
        <v>0.33454506125421202</v>
      </c>
      <c r="AI9" s="14">
        <v>0.36716124110266102</v>
      </c>
      <c r="AJ9" s="14">
        <v>0.56905893926170603</v>
      </c>
      <c r="AK9" s="14"/>
      <c r="AL9" s="14">
        <v>4.7908308634583799E-2</v>
      </c>
      <c r="AM9" s="14">
        <v>0.15884297604557099</v>
      </c>
      <c r="AN9" s="14">
        <v>0.18463427346147901</v>
      </c>
      <c r="AO9" s="14">
        <v>0.22361942414539199</v>
      </c>
      <c r="AP9" s="14">
        <v>0.21157144248222401</v>
      </c>
      <c r="AQ9" s="14">
        <v>0.22291813080985901</v>
      </c>
      <c r="AR9" s="14">
        <v>0.26947164658933198</v>
      </c>
      <c r="AS9" s="14">
        <v>0.26232080898753402</v>
      </c>
      <c r="AT9" s="14">
        <v>0.294545296666618</v>
      </c>
      <c r="AU9" s="14">
        <v>0.30476516678048199</v>
      </c>
      <c r="AV9" s="14">
        <v>0.32498958121004301</v>
      </c>
      <c r="AW9" s="14">
        <v>0.33343514155064302</v>
      </c>
      <c r="AX9" s="14">
        <v>0.33774952328364799</v>
      </c>
      <c r="AY9" s="14">
        <v>0.42790016017896199</v>
      </c>
      <c r="AZ9" s="14">
        <v>0.454314844724579</v>
      </c>
      <c r="BA9" s="14">
        <v>0.52753246600609505</v>
      </c>
      <c r="BB9" s="14"/>
      <c r="BC9" s="14">
        <v>0.333424519565445</v>
      </c>
      <c r="BD9" s="14">
        <v>0.25680887859129198</v>
      </c>
      <c r="BE9" s="14"/>
      <c r="BF9" s="14">
        <v>0.41371758769922901</v>
      </c>
      <c r="BG9" s="14">
        <v>0.27373842354738998</v>
      </c>
      <c r="BH9" s="14">
        <v>0.21488620062866801</v>
      </c>
      <c r="BI9" s="14">
        <v>0.13825877005491799</v>
      </c>
      <c r="BJ9" s="14"/>
      <c r="BK9" s="14">
        <v>0.39676815749733602</v>
      </c>
      <c r="BL9" s="14">
        <v>0.31864505396003301</v>
      </c>
      <c r="BM9" s="14">
        <v>0.25556710528861898</v>
      </c>
      <c r="BN9" s="14">
        <v>0.161795533987725</v>
      </c>
      <c r="BO9" s="14"/>
      <c r="BP9" s="14">
        <v>0.24211783553065999</v>
      </c>
      <c r="BQ9" s="14">
        <v>0.23299195993952601</v>
      </c>
      <c r="BR9" s="14">
        <v>0.372046933670649</v>
      </c>
      <c r="BS9" s="14">
        <v>0.52829006661077804</v>
      </c>
      <c r="BT9" s="14">
        <v>7.4159413811641706E-2</v>
      </c>
    </row>
    <row r="10" spans="2:72" x14ac:dyDescent="0.35">
      <c r="B10" s="15" t="s">
        <v>215</v>
      </c>
      <c r="C10" s="14">
        <v>0.44676150829420502</v>
      </c>
      <c r="D10" s="14">
        <v>0.45144492668906799</v>
      </c>
      <c r="E10" s="14">
        <v>0.44267639239089102</v>
      </c>
      <c r="F10" s="14"/>
      <c r="G10" s="14">
        <v>0.41447807464618203</v>
      </c>
      <c r="H10" s="14">
        <v>0.41419766318897799</v>
      </c>
      <c r="I10" s="14">
        <v>0.42796322648507201</v>
      </c>
      <c r="J10" s="14">
        <v>0.45072752504170899</v>
      </c>
      <c r="K10" s="14">
        <v>0.46215819816402198</v>
      </c>
      <c r="L10" s="14">
        <v>0.49640431361533699</v>
      </c>
      <c r="M10" s="14"/>
      <c r="N10" s="14">
        <v>0.43778331218925198</v>
      </c>
      <c r="O10" s="14">
        <v>0.47918638950204501</v>
      </c>
      <c r="P10" s="14">
        <v>0.46223857756424303</v>
      </c>
      <c r="Q10" s="14">
        <v>0.40897715273451601</v>
      </c>
      <c r="R10" s="14"/>
      <c r="S10" s="14">
        <v>0.42058938035136001</v>
      </c>
      <c r="T10" s="14">
        <v>0.45088282130844598</v>
      </c>
      <c r="U10" s="14">
        <v>0.43709499644982602</v>
      </c>
      <c r="V10" s="14">
        <v>0.46935918296631102</v>
      </c>
      <c r="W10" s="14">
        <v>0.453066313356352</v>
      </c>
      <c r="X10" s="14">
        <v>0.43095979690813302</v>
      </c>
      <c r="Y10" s="14">
        <v>0.45757275234970901</v>
      </c>
      <c r="Z10" s="14">
        <v>0.47651625396525399</v>
      </c>
      <c r="AA10" s="14">
        <v>0.463414773474775</v>
      </c>
      <c r="AB10" s="14">
        <v>0.45409684731538702</v>
      </c>
      <c r="AC10" s="14">
        <v>0.421130794544475</v>
      </c>
      <c r="AD10" s="14">
        <v>0.43282856108245199</v>
      </c>
      <c r="AE10" s="14"/>
      <c r="AF10" s="14">
        <v>0.46999402991573802</v>
      </c>
      <c r="AG10" s="14">
        <v>0.445709164008464</v>
      </c>
      <c r="AH10" s="14">
        <v>0.43095255211692601</v>
      </c>
      <c r="AI10" s="14">
        <v>0.43759223826731802</v>
      </c>
      <c r="AJ10" s="14">
        <v>0.311660169600805</v>
      </c>
      <c r="AK10" s="14"/>
      <c r="AL10" s="14">
        <v>0.34333774899912201</v>
      </c>
      <c r="AM10" s="14">
        <v>0.40557618479881402</v>
      </c>
      <c r="AN10" s="14">
        <v>0.429307247922812</v>
      </c>
      <c r="AO10" s="14">
        <v>0.44875141429772403</v>
      </c>
      <c r="AP10" s="14">
        <v>0.44850584592828402</v>
      </c>
      <c r="AQ10" s="14">
        <v>0.45847546692418201</v>
      </c>
      <c r="AR10" s="14">
        <v>0.44762934867091198</v>
      </c>
      <c r="AS10" s="14">
        <v>0.47803174468878101</v>
      </c>
      <c r="AT10" s="14">
        <v>0.48107519986761399</v>
      </c>
      <c r="AU10" s="14">
        <v>0.46124696883054001</v>
      </c>
      <c r="AV10" s="14">
        <v>0.42497267785098802</v>
      </c>
      <c r="AW10" s="14">
        <v>0.46486979458900601</v>
      </c>
      <c r="AX10" s="14">
        <v>0.47844292111483999</v>
      </c>
      <c r="AY10" s="14">
        <v>0.46113408419659102</v>
      </c>
      <c r="AZ10" s="14">
        <v>0.42733130359142601</v>
      </c>
      <c r="BA10" s="14">
        <v>0.39254238455601798</v>
      </c>
      <c r="BB10" s="14"/>
      <c r="BC10" s="14">
        <v>0.41567879073608799</v>
      </c>
      <c r="BD10" s="14">
        <v>0.46038317592682199</v>
      </c>
      <c r="BE10" s="14"/>
      <c r="BF10" s="14">
        <v>0.45381572892111</v>
      </c>
      <c r="BG10" s="14">
        <v>0.46931987527350399</v>
      </c>
      <c r="BH10" s="14">
        <v>0.43126339289087701</v>
      </c>
      <c r="BI10" s="14">
        <v>0.404460264146216</v>
      </c>
      <c r="BJ10" s="14"/>
      <c r="BK10" s="14">
        <v>0.45186955084629798</v>
      </c>
      <c r="BL10" s="14">
        <v>0.47757468503872103</v>
      </c>
      <c r="BM10" s="14">
        <v>0.46124899277575399</v>
      </c>
      <c r="BN10" s="14">
        <v>0.391148505344872</v>
      </c>
      <c r="BO10" s="14"/>
      <c r="BP10" s="14">
        <v>0.49668384998976001</v>
      </c>
      <c r="BQ10" s="14">
        <v>0.50016796215944503</v>
      </c>
      <c r="BR10" s="14">
        <v>0.53215633010659102</v>
      </c>
      <c r="BS10" s="14">
        <v>0.37927935464555901</v>
      </c>
      <c r="BT10" s="14">
        <v>0.40084483174871399</v>
      </c>
    </row>
    <row r="11" spans="2:72" x14ac:dyDescent="0.35">
      <c r="B11" s="15" t="s">
        <v>216</v>
      </c>
      <c r="C11" s="14">
        <v>0.182881901545975</v>
      </c>
      <c r="D11" s="14">
        <v>0.15049379467229301</v>
      </c>
      <c r="E11" s="14">
        <v>0.214044800872144</v>
      </c>
      <c r="F11" s="14"/>
      <c r="G11" s="14">
        <v>0.24058800680051001</v>
      </c>
      <c r="H11" s="14">
        <v>0.19207512888242401</v>
      </c>
      <c r="I11" s="14">
        <v>0.20977774354814999</v>
      </c>
      <c r="J11" s="14">
        <v>0.215492964010323</v>
      </c>
      <c r="K11" s="14">
        <v>0.165512904292894</v>
      </c>
      <c r="L11" s="14">
        <v>0.100453290639672</v>
      </c>
      <c r="M11" s="14"/>
      <c r="N11" s="14">
        <v>0.122829961850804</v>
      </c>
      <c r="O11" s="14">
        <v>0.164021590209141</v>
      </c>
      <c r="P11" s="14">
        <v>0.19789351144483999</v>
      </c>
      <c r="Q11" s="14">
        <v>0.255055169439658</v>
      </c>
      <c r="R11" s="14"/>
      <c r="S11" s="14">
        <v>0.15396817058342199</v>
      </c>
      <c r="T11" s="14">
        <v>0.204162874197612</v>
      </c>
      <c r="U11" s="14">
        <v>0.19448362653347201</v>
      </c>
      <c r="V11" s="14">
        <v>0.14878053517727299</v>
      </c>
      <c r="W11" s="14">
        <v>0.19403383901309301</v>
      </c>
      <c r="X11" s="14">
        <v>0.203922968089087</v>
      </c>
      <c r="Y11" s="14">
        <v>0.169163435688823</v>
      </c>
      <c r="Z11" s="14">
        <v>0.17449455804605099</v>
      </c>
      <c r="AA11" s="14">
        <v>0.19461291107335499</v>
      </c>
      <c r="AB11" s="14">
        <v>0.17531918156670101</v>
      </c>
      <c r="AC11" s="14">
        <v>0.21176140151796</v>
      </c>
      <c r="AD11" s="14">
        <v>0.18717730297941201</v>
      </c>
      <c r="AE11" s="14"/>
      <c r="AF11" s="14">
        <v>0.21247241228698799</v>
      </c>
      <c r="AG11" s="14">
        <v>0.22349372721365801</v>
      </c>
      <c r="AH11" s="14">
        <v>0.16186322518597401</v>
      </c>
      <c r="AI11" s="14">
        <v>0.14218799728957801</v>
      </c>
      <c r="AJ11" s="14">
        <v>9.2032363891970406E-2</v>
      </c>
      <c r="AK11" s="14"/>
      <c r="AL11" s="14">
        <v>0.22950036696895501</v>
      </c>
      <c r="AM11" s="14">
        <v>0.23467698365256601</v>
      </c>
      <c r="AN11" s="14">
        <v>0.253679583867434</v>
      </c>
      <c r="AO11" s="14">
        <v>0.223645708864461</v>
      </c>
      <c r="AP11" s="14">
        <v>0.23424226352090899</v>
      </c>
      <c r="AQ11" s="14">
        <v>0.19863889400602999</v>
      </c>
      <c r="AR11" s="14">
        <v>0.20190804800750001</v>
      </c>
      <c r="AS11" s="14">
        <v>0.194988139113177</v>
      </c>
      <c r="AT11" s="14">
        <v>0.14640523606467601</v>
      </c>
      <c r="AU11" s="14">
        <v>0.15882839050806899</v>
      </c>
      <c r="AV11" s="14">
        <v>0.187049166299952</v>
      </c>
      <c r="AW11" s="14">
        <v>0.15784704329072399</v>
      </c>
      <c r="AX11" s="14">
        <v>0.14626227906848299</v>
      </c>
      <c r="AY11" s="14">
        <v>7.8130453450573401E-2</v>
      </c>
      <c r="AZ11" s="14">
        <v>8.5129637572906799E-2</v>
      </c>
      <c r="BA11" s="14">
        <v>6.1397644790467297E-2</v>
      </c>
      <c r="BB11" s="14"/>
      <c r="BC11" s="14">
        <v>0.179984491565333</v>
      </c>
      <c r="BD11" s="14">
        <v>0.18415166039759201</v>
      </c>
      <c r="BE11" s="14"/>
      <c r="BF11" s="14">
        <v>9.6415733141864801E-2</v>
      </c>
      <c r="BG11" s="14">
        <v>0.183430301342528</v>
      </c>
      <c r="BH11" s="14">
        <v>0.23970761180967901</v>
      </c>
      <c r="BI11" s="14">
        <v>0.25521246926546798</v>
      </c>
      <c r="BJ11" s="14"/>
      <c r="BK11" s="14">
        <v>0.120138596375564</v>
      </c>
      <c r="BL11" s="14">
        <v>0.14160318289689999</v>
      </c>
      <c r="BM11" s="14">
        <v>0.19838477733575099</v>
      </c>
      <c r="BN11" s="14">
        <v>0.26051258445703901</v>
      </c>
      <c r="BO11" s="14"/>
      <c r="BP11" s="14">
        <v>0.19637050051691601</v>
      </c>
      <c r="BQ11" s="14">
        <v>0.17910941409036699</v>
      </c>
      <c r="BR11" s="14">
        <v>7.2406732954980194E-2</v>
      </c>
      <c r="BS11" s="14">
        <v>7.1786904430409998E-2</v>
      </c>
      <c r="BT11" s="14">
        <v>0.32022805737226501</v>
      </c>
    </row>
    <row r="12" spans="2:72" x14ac:dyDescent="0.35">
      <c r="B12" s="15" t="s">
        <v>217</v>
      </c>
      <c r="C12" s="14">
        <v>5.6372666530623901E-2</v>
      </c>
      <c r="D12" s="14">
        <v>3.87761480462551E-2</v>
      </c>
      <c r="E12" s="14">
        <v>7.2826990411147402E-2</v>
      </c>
      <c r="F12" s="14"/>
      <c r="G12" s="14">
        <v>8.8254464989406006E-2</v>
      </c>
      <c r="H12" s="14">
        <v>5.4604704372263599E-2</v>
      </c>
      <c r="I12" s="14">
        <v>6.9247921182103905E-2</v>
      </c>
      <c r="J12" s="14">
        <v>7.0573287038059304E-2</v>
      </c>
      <c r="K12" s="14">
        <v>4.6313453010992899E-2</v>
      </c>
      <c r="L12" s="14">
        <v>2.1425647582921401E-2</v>
      </c>
      <c r="M12" s="14"/>
      <c r="N12" s="14">
        <v>3.0667120842510599E-2</v>
      </c>
      <c r="O12" s="14">
        <v>5.1090802825526901E-2</v>
      </c>
      <c r="P12" s="14">
        <v>6.0868609283218203E-2</v>
      </c>
      <c r="Q12" s="14">
        <v>8.4544694280063004E-2</v>
      </c>
      <c r="R12" s="14"/>
      <c r="S12" s="14">
        <v>4.6108407630718697E-2</v>
      </c>
      <c r="T12" s="14">
        <v>6.2062835624202603E-2</v>
      </c>
      <c r="U12" s="14">
        <v>5.6850216390011102E-2</v>
      </c>
      <c r="V12" s="14">
        <v>4.3998929325357497E-2</v>
      </c>
      <c r="W12" s="14">
        <v>5.4504414033583998E-2</v>
      </c>
      <c r="X12" s="14">
        <v>6.9758673998284795E-2</v>
      </c>
      <c r="Y12" s="14">
        <v>5.5191074481498799E-2</v>
      </c>
      <c r="Z12" s="14">
        <v>5.9434994395942901E-2</v>
      </c>
      <c r="AA12" s="14">
        <v>4.5561610723824399E-2</v>
      </c>
      <c r="AB12" s="14">
        <v>6.5821793662185005E-2</v>
      </c>
      <c r="AC12" s="14">
        <v>7.07029165706171E-2</v>
      </c>
      <c r="AD12" s="14">
        <v>6.6141803005702896E-2</v>
      </c>
      <c r="AE12" s="14"/>
      <c r="AF12" s="14">
        <v>7.6369567900331406E-2</v>
      </c>
      <c r="AG12" s="14">
        <v>6.8117614099661106E-2</v>
      </c>
      <c r="AH12" s="14">
        <v>4.3962080014135201E-2</v>
      </c>
      <c r="AI12" s="14">
        <v>3.0390154426627E-2</v>
      </c>
      <c r="AJ12" s="14">
        <v>1.3790586285448299E-2</v>
      </c>
      <c r="AK12" s="14"/>
      <c r="AL12" s="14">
        <v>0.228967764332728</v>
      </c>
      <c r="AM12" s="14">
        <v>0.122164646762386</v>
      </c>
      <c r="AN12" s="14">
        <v>8.4614508628280599E-2</v>
      </c>
      <c r="AO12" s="14">
        <v>6.2262752593250897E-2</v>
      </c>
      <c r="AP12" s="14">
        <v>6.9925230773043898E-2</v>
      </c>
      <c r="AQ12" s="14">
        <v>8.3528345902325302E-2</v>
      </c>
      <c r="AR12" s="14">
        <v>5.5863241803815099E-2</v>
      </c>
      <c r="AS12" s="14">
        <v>3.9878497861566498E-2</v>
      </c>
      <c r="AT12" s="14">
        <v>5.6067355707040398E-2</v>
      </c>
      <c r="AU12" s="14">
        <v>3.7913789286900201E-2</v>
      </c>
      <c r="AV12" s="14">
        <v>3.9870305565237997E-2</v>
      </c>
      <c r="AW12" s="14">
        <v>2.87086609716092E-2</v>
      </c>
      <c r="AX12" s="14">
        <v>2.4077567947022101E-2</v>
      </c>
      <c r="AY12" s="14">
        <v>2.2480625922422899E-2</v>
      </c>
      <c r="AZ12" s="14">
        <v>1.5598939475680499E-2</v>
      </c>
      <c r="BA12" s="14">
        <v>4.0273905680296004E-3</v>
      </c>
      <c r="BB12" s="14"/>
      <c r="BC12" s="14">
        <v>4.9453321425507998E-2</v>
      </c>
      <c r="BD12" s="14">
        <v>5.9404995318511601E-2</v>
      </c>
      <c r="BE12" s="14"/>
      <c r="BF12" s="14">
        <v>2.4300225647947E-2</v>
      </c>
      <c r="BG12" s="14">
        <v>4.7239966067776397E-2</v>
      </c>
      <c r="BH12" s="14">
        <v>7.8022393863170794E-2</v>
      </c>
      <c r="BI12" s="14">
        <v>0.10596116328392299</v>
      </c>
      <c r="BJ12" s="14"/>
      <c r="BK12" s="14">
        <v>1.88713114313778E-2</v>
      </c>
      <c r="BL12" s="14">
        <v>3.99973795328422E-2</v>
      </c>
      <c r="BM12" s="14">
        <v>5.9686895409359203E-2</v>
      </c>
      <c r="BN12" s="14">
        <v>0.105367178424323</v>
      </c>
      <c r="BO12" s="14"/>
      <c r="BP12" s="14">
        <v>3.94511064132438E-2</v>
      </c>
      <c r="BQ12" s="14">
        <v>5.2149300699768003E-2</v>
      </c>
      <c r="BR12" s="14">
        <v>7.3901524637872097E-3</v>
      </c>
      <c r="BS12" s="14">
        <v>1.0277790005802199E-2</v>
      </c>
      <c r="BT12" s="14">
        <v>0.13578903618985599</v>
      </c>
    </row>
    <row r="13" spans="2:72" x14ac:dyDescent="0.35">
      <c r="B13" s="15" t="s">
        <v>205</v>
      </c>
      <c r="C13" s="20">
        <v>3.3829845403526702E-2</v>
      </c>
      <c r="D13" s="20">
        <v>3.0493058325539599E-2</v>
      </c>
      <c r="E13" s="20">
        <v>3.6752780313989E-2</v>
      </c>
      <c r="F13" s="20"/>
      <c r="G13" s="20">
        <v>3.9377253232500901E-2</v>
      </c>
      <c r="H13" s="20">
        <v>3.7123328773847698E-2</v>
      </c>
      <c r="I13" s="20">
        <v>2.9204321069475299E-2</v>
      </c>
      <c r="J13" s="20">
        <v>4.0323132350479803E-2</v>
      </c>
      <c r="K13" s="20">
        <v>4.1116420891066E-2</v>
      </c>
      <c r="L13" s="20">
        <v>2.10885466843693E-2</v>
      </c>
      <c r="M13" s="20"/>
      <c r="N13" s="20">
        <v>1.6479386130363399E-2</v>
      </c>
      <c r="O13" s="20">
        <v>3.3875723005428099E-2</v>
      </c>
      <c r="P13" s="20">
        <v>2.9293918221400699E-2</v>
      </c>
      <c r="Q13" s="20">
        <v>5.6503690143838298E-2</v>
      </c>
      <c r="R13" s="20"/>
      <c r="S13" s="20">
        <v>3.3522138994528203E-2</v>
      </c>
      <c r="T13" s="20">
        <v>2.8174665467922699E-2</v>
      </c>
      <c r="U13" s="20">
        <v>3.5472717087107697E-2</v>
      </c>
      <c r="V13" s="20">
        <v>3.3594246431332901E-2</v>
      </c>
      <c r="W13" s="20">
        <v>4.2201749846257297E-2</v>
      </c>
      <c r="X13" s="20">
        <v>3.0652284423986199E-2</v>
      </c>
      <c r="Y13" s="20">
        <v>5.0319766938777398E-2</v>
      </c>
      <c r="Z13" s="20">
        <v>1.5230003004906199E-2</v>
      </c>
      <c r="AA13" s="20">
        <v>3.02038239894853E-2</v>
      </c>
      <c r="AB13" s="20">
        <v>3.4204161624795199E-2</v>
      </c>
      <c r="AC13" s="20">
        <v>3.6126771957923097E-2</v>
      </c>
      <c r="AD13" s="20">
        <v>3.5277471107770401E-2</v>
      </c>
      <c r="AE13" s="20"/>
      <c r="AF13" s="20">
        <v>4.2648398542193398E-2</v>
      </c>
      <c r="AG13" s="20">
        <v>3.4517716898207901E-2</v>
      </c>
      <c r="AH13" s="20">
        <v>2.8677081428752301E-2</v>
      </c>
      <c r="AI13" s="20">
        <v>2.2668368913816701E-2</v>
      </c>
      <c r="AJ13" s="20">
        <v>1.34579409600708E-2</v>
      </c>
      <c r="AK13" s="20"/>
      <c r="AL13" s="20">
        <v>0.150285811064611</v>
      </c>
      <c r="AM13" s="20">
        <v>7.8739208740663105E-2</v>
      </c>
      <c r="AN13" s="20">
        <v>4.7764386119994499E-2</v>
      </c>
      <c r="AO13" s="20">
        <v>4.1720700099172801E-2</v>
      </c>
      <c r="AP13" s="20">
        <v>3.57552172955393E-2</v>
      </c>
      <c r="AQ13" s="20">
        <v>3.64391623576042E-2</v>
      </c>
      <c r="AR13" s="20">
        <v>2.5127714928440899E-2</v>
      </c>
      <c r="AS13" s="20">
        <v>2.47808093489423E-2</v>
      </c>
      <c r="AT13" s="20">
        <v>2.1906911694052102E-2</v>
      </c>
      <c r="AU13" s="20">
        <v>3.7245684594009502E-2</v>
      </c>
      <c r="AV13" s="20">
        <v>2.3118269073779601E-2</v>
      </c>
      <c r="AW13" s="20">
        <v>1.51393595980175E-2</v>
      </c>
      <c r="AX13" s="20">
        <v>1.34677085860058E-2</v>
      </c>
      <c r="AY13" s="20">
        <v>1.03546762514506E-2</v>
      </c>
      <c r="AZ13" s="20">
        <v>1.7625274635408299E-2</v>
      </c>
      <c r="BA13" s="20">
        <v>1.45001140793895E-2</v>
      </c>
      <c r="BB13" s="20"/>
      <c r="BC13" s="20">
        <v>2.1458876707626601E-2</v>
      </c>
      <c r="BD13" s="20">
        <v>3.9251289765783001E-2</v>
      </c>
      <c r="BE13" s="20"/>
      <c r="BF13" s="20">
        <v>1.17507245898484E-2</v>
      </c>
      <c r="BG13" s="20">
        <v>2.62714337688018E-2</v>
      </c>
      <c r="BH13" s="20">
        <v>3.6120400807606201E-2</v>
      </c>
      <c r="BI13" s="20">
        <v>9.6107333249475305E-2</v>
      </c>
      <c r="BJ13" s="20"/>
      <c r="BK13" s="20">
        <v>1.2352383849423901E-2</v>
      </c>
      <c r="BL13" s="20">
        <v>2.2179698571504401E-2</v>
      </c>
      <c r="BM13" s="20">
        <v>2.5112229190516099E-2</v>
      </c>
      <c r="BN13" s="20">
        <v>8.1176197786041196E-2</v>
      </c>
      <c r="BO13" s="20"/>
      <c r="BP13" s="20">
        <v>2.5376707549420299E-2</v>
      </c>
      <c r="BQ13" s="20">
        <v>3.5581363110893702E-2</v>
      </c>
      <c r="BR13" s="20">
        <v>1.5999850803992001E-2</v>
      </c>
      <c r="BS13" s="20">
        <v>1.03658843074509E-2</v>
      </c>
      <c r="BT13" s="20">
        <v>6.8978660877522094E-2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264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0.421517934698668</v>
      </c>
      <c r="D9" s="14">
        <v>0.46540303629604102</v>
      </c>
      <c r="E9" s="14">
        <v>0.37934289744373001</v>
      </c>
      <c r="F9" s="14"/>
      <c r="G9" s="14">
        <v>0.33434878546422198</v>
      </c>
      <c r="H9" s="14">
        <v>0.38335494844683798</v>
      </c>
      <c r="I9" s="14">
        <v>0.389495178146399</v>
      </c>
      <c r="J9" s="14">
        <v>0.41545882272570001</v>
      </c>
      <c r="K9" s="14">
        <v>0.464749543252369</v>
      </c>
      <c r="L9" s="14">
        <v>0.51231551429003197</v>
      </c>
      <c r="M9" s="14"/>
      <c r="N9" s="14">
        <v>0.52114164905465399</v>
      </c>
      <c r="O9" s="14">
        <v>0.41582450040755597</v>
      </c>
      <c r="P9" s="14">
        <v>0.41200468239238403</v>
      </c>
      <c r="Q9" s="14">
        <v>0.32775050906445102</v>
      </c>
      <c r="R9" s="14"/>
      <c r="S9" s="14">
        <v>0.42619126505230398</v>
      </c>
      <c r="T9" s="14">
        <v>0.421837766610693</v>
      </c>
      <c r="U9" s="14">
        <v>0.43935498359859798</v>
      </c>
      <c r="V9" s="14">
        <v>0.42092101529525999</v>
      </c>
      <c r="W9" s="14">
        <v>0.39424272510434799</v>
      </c>
      <c r="X9" s="14">
        <v>0.401869186690261</v>
      </c>
      <c r="Y9" s="14">
        <v>0.429256604472394</v>
      </c>
      <c r="Z9" s="14">
        <v>0.40884294781373598</v>
      </c>
      <c r="AA9" s="14">
        <v>0.42049390818207899</v>
      </c>
      <c r="AB9" s="14">
        <v>0.44215810736755401</v>
      </c>
      <c r="AC9" s="14">
        <v>0.37565414499108302</v>
      </c>
      <c r="AD9" s="14">
        <v>0.489763348002488</v>
      </c>
      <c r="AE9" s="14"/>
      <c r="AF9" s="14">
        <v>0.35266467125143602</v>
      </c>
      <c r="AG9" s="14">
        <v>0.39858086067139598</v>
      </c>
      <c r="AH9" s="14">
        <v>0.46910145890166999</v>
      </c>
      <c r="AI9" s="14">
        <v>0.46010228520406499</v>
      </c>
      <c r="AJ9" s="14">
        <v>0.56454882477665502</v>
      </c>
      <c r="AK9" s="14"/>
      <c r="AL9" s="14">
        <v>0.19758966972985201</v>
      </c>
      <c r="AM9" s="14">
        <v>0.29593429232789997</v>
      </c>
      <c r="AN9" s="14">
        <v>0.34452588731943601</v>
      </c>
      <c r="AO9" s="14">
        <v>0.39844865289012599</v>
      </c>
      <c r="AP9" s="14">
        <v>0.36001642236713699</v>
      </c>
      <c r="AQ9" s="14">
        <v>0.35316921590893302</v>
      </c>
      <c r="AR9" s="14">
        <v>0.42569039374842899</v>
      </c>
      <c r="AS9" s="14">
        <v>0.439800597223169</v>
      </c>
      <c r="AT9" s="14">
        <v>0.41816007017343698</v>
      </c>
      <c r="AU9" s="14">
        <v>0.50178195859234198</v>
      </c>
      <c r="AV9" s="14">
        <v>0.44764982248616397</v>
      </c>
      <c r="AW9" s="14">
        <v>0.48646692804265701</v>
      </c>
      <c r="AX9" s="14">
        <v>0.47804380576487199</v>
      </c>
      <c r="AY9" s="14">
        <v>0.50313554377693104</v>
      </c>
      <c r="AZ9" s="14">
        <v>0.53628554238477599</v>
      </c>
      <c r="BA9" s="14">
        <v>0.58946627437666199</v>
      </c>
      <c r="BB9" s="14"/>
      <c r="BC9" s="14">
        <v>0.43718065778857701</v>
      </c>
      <c r="BD9" s="14">
        <v>0.41465391427466403</v>
      </c>
      <c r="BE9" s="14"/>
      <c r="BF9" s="14">
        <v>0.58272396278347804</v>
      </c>
      <c r="BG9" s="14">
        <v>0.45106473153802301</v>
      </c>
      <c r="BH9" s="14">
        <v>0.32284428671999799</v>
      </c>
      <c r="BI9" s="14">
        <v>0.19410544901464299</v>
      </c>
      <c r="BJ9" s="14"/>
      <c r="BK9" s="14">
        <v>0.58628546242114199</v>
      </c>
      <c r="BL9" s="14">
        <v>0.49221742533406099</v>
      </c>
      <c r="BM9" s="14">
        <v>0.38496389145967003</v>
      </c>
      <c r="BN9" s="14">
        <v>0.24323946702622701</v>
      </c>
      <c r="BO9" s="14"/>
      <c r="BP9" s="14">
        <v>0.36087100540286199</v>
      </c>
      <c r="BQ9" s="14">
        <v>0.44926989076289497</v>
      </c>
      <c r="BR9" s="14">
        <v>0.53499949972166005</v>
      </c>
      <c r="BS9" s="14">
        <v>0.69797761394920399</v>
      </c>
      <c r="BT9" s="14">
        <v>0.154294800022658</v>
      </c>
    </row>
    <row r="10" spans="2:72" x14ac:dyDescent="0.35">
      <c r="B10" s="15" t="s">
        <v>215</v>
      </c>
      <c r="C10" s="14">
        <v>0.45185180227829502</v>
      </c>
      <c r="D10" s="14">
        <v>0.42295257504733402</v>
      </c>
      <c r="E10" s="14">
        <v>0.479584906274162</v>
      </c>
      <c r="F10" s="14"/>
      <c r="G10" s="14">
        <v>0.47186662787053402</v>
      </c>
      <c r="H10" s="14">
        <v>0.44735295163368899</v>
      </c>
      <c r="I10" s="14">
        <v>0.46899437504156599</v>
      </c>
      <c r="J10" s="14">
        <v>0.45940217825074697</v>
      </c>
      <c r="K10" s="14">
        <v>0.44182502875150498</v>
      </c>
      <c r="L10" s="14">
        <v>0.42888621000958199</v>
      </c>
      <c r="M10" s="14"/>
      <c r="N10" s="14">
        <v>0.39346785094626302</v>
      </c>
      <c r="O10" s="14">
        <v>0.48531341030626901</v>
      </c>
      <c r="P10" s="14">
        <v>0.455062974742593</v>
      </c>
      <c r="Q10" s="14">
        <v>0.47782900517456101</v>
      </c>
      <c r="R10" s="14"/>
      <c r="S10" s="14">
        <v>0.42851656844821201</v>
      </c>
      <c r="T10" s="14">
        <v>0.45567439412819499</v>
      </c>
      <c r="U10" s="14">
        <v>0.43768235019948498</v>
      </c>
      <c r="V10" s="14">
        <v>0.47959658599195099</v>
      </c>
      <c r="W10" s="14">
        <v>0.46485418252872601</v>
      </c>
      <c r="X10" s="14">
        <v>0.46633584245161802</v>
      </c>
      <c r="Y10" s="14">
        <v>0.42431574009324602</v>
      </c>
      <c r="Z10" s="14">
        <v>0.46561408719671898</v>
      </c>
      <c r="AA10" s="14">
        <v>0.45909184544634601</v>
      </c>
      <c r="AB10" s="14">
        <v>0.459963446920861</v>
      </c>
      <c r="AC10" s="14">
        <v>0.46799876781120298</v>
      </c>
      <c r="AD10" s="14">
        <v>0.402161340033104</v>
      </c>
      <c r="AE10" s="14"/>
      <c r="AF10" s="14">
        <v>0.49164684671308501</v>
      </c>
      <c r="AG10" s="14">
        <v>0.46551356715862802</v>
      </c>
      <c r="AH10" s="14">
        <v>0.42626720202268298</v>
      </c>
      <c r="AI10" s="14">
        <v>0.43137102315047499</v>
      </c>
      <c r="AJ10" s="14">
        <v>0.33596196238889198</v>
      </c>
      <c r="AK10" s="14"/>
      <c r="AL10" s="14">
        <v>0.42110333976333603</v>
      </c>
      <c r="AM10" s="14">
        <v>0.47271676996101702</v>
      </c>
      <c r="AN10" s="14">
        <v>0.48604817064498401</v>
      </c>
      <c r="AO10" s="14">
        <v>0.47445251439972402</v>
      </c>
      <c r="AP10" s="14">
        <v>0.48344900224776699</v>
      </c>
      <c r="AQ10" s="14">
        <v>0.51740776347233797</v>
      </c>
      <c r="AR10" s="14">
        <v>0.44217533709914397</v>
      </c>
      <c r="AS10" s="14">
        <v>0.43265578235681201</v>
      </c>
      <c r="AT10" s="14">
        <v>0.47244880870502798</v>
      </c>
      <c r="AU10" s="14">
        <v>0.39464271629328501</v>
      </c>
      <c r="AV10" s="14">
        <v>0.44045024021261597</v>
      </c>
      <c r="AW10" s="14">
        <v>0.42412153845677802</v>
      </c>
      <c r="AX10" s="14">
        <v>0.43250184761315402</v>
      </c>
      <c r="AY10" s="14">
        <v>0.43645357915813299</v>
      </c>
      <c r="AZ10" s="14">
        <v>0.38835159205809999</v>
      </c>
      <c r="BA10" s="14">
        <v>0.35335709806413601</v>
      </c>
      <c r="BB10" s="14"/>
      <c r="BC10" s="14">
        <v>0.43492857072247398</v>
      </c>
      <c r="BD10" s="14">
        <v>0.45926822701954101</v>
      </c>
      <c r="BE10" s="14"/>
      <c r="BF10" s="14">
        <v>0.36743948961735301</v>
      </c>
      <c r="BG10" s="14">
        <v>0.46890276121727997</v>
      </c>
      <c r="BH10" s="14">
        <v>0.49806660158130101</v>
      </c>
      <c r="BI10" s="14">
        <v>0.49848065338948</v>
      </c>
      <c r="BJ10" s="14"/>
      <c r="BK10" s="14">
        <v>0.37207597873380299</v>
      </c>
      <c r="BL10" s="14">
        <v>0.43160473951690898</v>
      </c>
      <c r="BM10" s="14">
        <v>0.485153704727595</v>
      </c>
      <c r="BN10" s="14">
        <v>0.50068062031840199</v>
      </c>
      <c r="BO10" s="14"/>
      <c r="BP10" s="14">
        <v>0.51065796167759603</v>
      </c>
      <c r="BQ10" s="14">
        <v>0.483588866161557</v>
      </c>
      <c r="BR10" s="14">
        <v>0.44271823559863899</v>
      </c>
      <c r="BS10" s="14">
        <v>0.27582858542195399</v>
      </c>
      <c r="BT10" s="14">
        <v>0.54973153102630601</v>
      </c>
    </row>
    <row r="11" spans="2:72" x14ac:dyDescent="0.35">
      <c r="B11" s="15" t="s">
        <v>216</v>
      </c>
      <c r="C11" s="14">
        <v>8.2983299691312504E-2</v>
      </c>
      <c r="D11" s="14">
        <v>7.3395482916643301E-2</v>
      </c>
      <c r="E11" s="14">
        <v>9.2223967780561494E-2</v>
      </c>
      <c r="F11" s="14"/>
      <c r="G11" s="14">
        <v>0.12405281104145501</v>
      </c>
      <c r="H11" s="14">
        <v>0.122189710219738</v>
      </c>
      <c r="I11" s="14">
        <v>8.5232116223215304E-2</v>
      </c>
      <c r="J11" s="14">
        <v>8.0261167676654199E-2</v>
      </c>
      <c r="K11" s="14">
        <v>5.6100204064346799E-2</v>
      </c>
      <c r="L11" s="14">
        <v>4.2289457382736803E-2</v>
      </c>
      <c r="M11" s="14"/>
      <c r="N11" s="14">
        <v>5.8660608279788903E-2</v>
      </c>
      <c r="O11" s="14">
        <v>6.3467488735552496E-2</v>
      </c>
      <c r="P11" s="14">
        <v>9.4099127738778598E-2</v>
      </c>
      <c r="Q11" s="14">
        <v>0.12006745298453</v>
      </c>
      <c r="R11" s="14"/>
      <c r="S11" s="14">
        <v>0.101784657272005</v>
      </c>
      <c r="T11" s="14">
        <v>8.1172056853616906E-2</v>
      </c>
      <c r="U11" s="14">
        <v>7.9298183647578804E-2</v>
      </c>
      <c r="V11" s="14">
        <v>5.3162962345174598E-2</v>
      </c>
      <c r="W11" s="14">
        <v>9.4885274295897507E-2</v>
      </c>
      <c r="X11" s="14">
        <v>8.1847915630889598E-2</v>
      </c>
      <c r="Y11" s="14">
        <v>9.4770982218424102E-2</v>
      </c>
      <c r="Z11" s="14">
        <v>8.3869872440793802E-2</v>
      </c>
      <c r="AA11" s="14">
        <v>8.0458423355719705E-2</v>
      </c>
      <c r="AB11" s="14">
        <v>6.7071006709431696E-2</v>
      </c>
      <c r="AC11" s="14">
        <v>0.106250458111131</v>
      </c>
      <c r="AD11" s="14">
        <v>6.35984656979309E-2</v>
      </c>
      <c r="AE11" s="14"/>
      <c r="AF11" s="14">
        <v>9.78754963955909E-2</v>
      </c>
      <c r="AG11" s="14">
        <v>8.6889225863685998E-2</v>
      </c>
      <c r="AH11" s="14">
        <v>7.2272990218590502E-2</v>
      </c>
      <c r="AI11" s="14">
        <v>7.6968074270627698E-2</v>
      </c>
      <c r="AJ11" s="14">
        <v>8.2321498960983994E-2</v>
      </c>
      <c r="AK11" s="14"/>
      <c r="AL11" s="14">
        <v>0.17727687898452599</v>
      </c>
      <c r="AM11" s="14">
        <v>0.12125883775107101</v>
      </c>
      <c r="AN11" s="14">
        <v>0.100188935223102</v>
      </c>
      <c r="AO11" s="14">
        <v>7.8186466821067405E-2</v>
      </c>
      <c r="AP11" s="14">
        <v>0.106349808860115</v>
      </c>
      <c r="AQ11" s="14">
        <v>9.0185907169561902E-2</v>
      </c>
      <c r="AR11" s="14">
        <v>9.1873698126168898E-2</v>
      </c>
      <c r="AS11" s="14">
        <v>9.1560418146253805E-2</v>
      </c>
      <c r="AT11" s="14">
        <v>7.1596862475358902E-2</v>
      </c>
      <c r="AU11" s="14">
        <v>6.8994998780220307E-2</v>
      </c>
      <c r="AV11" s="14">
        <v>8.0528228746018504E-2</v>
      </c>
      <c r="AW11" s="14">
        <v>5.4327559780668E-2</v>
      </c>
      <c r="AX11" s="14">
        <v>7.4265511952145896E-2</v>
      </c>
      <c r="AY11" s="14">
        <v>4.3843875461791602E-2</v>
      </c>
      <c r="AZ11" s="14">
        <v>5.8190838033803198E-2</v>
      </c>
      <c r="BA11" s="14">
        <v>4.74496411148288E-2</v>
      </c>
      <c r="BB11" s="14"/>
      <c r="BC11" s="14">
        <v>9.2458924070351806E-2</v>
      </c>
      <c r="BD11" s="14">
        <v>7.8830708925673704E-2</v>
      </c>
      <c r="BE11" s="14"/>
      <c r="BF11" s="14">
        <v>3.8636606759562098E-2</v>
      </c>
      <c r="BG11" s="14">
        <v>5.9466363865063501E-2</v>
      </c>
      <c r="BH11" s="14">
        <v>0.11882867889042099</v>
      </c>
      <c r="BI11" s="14">
        <v>0.167748922686275</v>
      </c>
      <c r="BJ11" s="14"/>
      <c r="BK11" s="14">
        <v>3.1863017487977902E-2</v>
      </c>
      <c r="BL11" s="14">
        <v>5.3213303860116197E-2</v>
      </c>
      <c r="BM11" s="14">
        <v>9.5290721275143903E-2</v>
      </c>
      <c r="BN11" s="14">
        <v>0.14344532006307101</v>
      </c>
      <c r="BO11" s="14"/>
      <c r="BP11" s="14">
        <v>9.5353055053987806E-2</v>
      </c>
      <c r="BQ11" s="14">
        <v>3.4448441699870998E-2</v>
      </c>
      <c r="BR11" s="14">
        <v>1.7362773157815099E-2</v>
      </c>
      <c r="BS11" s="14">
        <v>2.03781047842479E-2</v>
      </c>
      <c r="BT11" s="14">
        <v>0.18603824962972601</v>
      </c>
    </row>
    <row r="12" spans="2:72" x14ac:dyDescent="0.35">
      <c r="B12" s="15" t="s">
        <v>217</v>
      </c>
      <c r="C12" s="14">
        <v>2.0180560085179801E-2</v>
      </c>
      <c r="D12" s="14">
        <v>1.6813560164686901E-2</v>
      </c>
      <c r="E12" s="14">
        <v>2.3296035997822599E-2</v>
      </c>
      <c r="F12" s="14"/>
      <c r="G12" s="14">
        <v>3.4905559657236199E-2</v>
      </c>
      <c r="H12" s="14">
        <v>2.28089568639047E-2</v>
      </c>
      <c r="I12" s="14">
        <v>2.8037444915805902E-2</v>
      </c>
      <c r="J12" s="14">
        <v>2.0222369495800099E-2</v>
      </c>
      <c r="K12" s="14">
        <v>1.25412521808057E-2</v>
      </c>
      <c r="L12" s="14">
        <v>6.9773077531028798E-3</v>
      </c>
      <c r="M12" s="14"/>
      <c r="N12" s="14">
        <v>1.1704250957630301E-2</v>
      </c>
      <c r="O12" s="14">
        <v>1.73810491394348E-2</v>
      </c>
      <c r="P12" s="14">
        <v>2.00670056786698E-2</v>
      </c>
      <c r="Q12" s="14">
        <v>3.2138048007474003E-2</v>
      </c>
      <c r="R12" s="14"/>
      <c r="S12" s="14">
        <v>1.8692208760728399E-2</v>
      </c>
      <c r="T12" s="14">
        <v>2.0789778309554599E-2</v>
      </c>
      <c r="U12" s="14">
        <v>1.3915669201787099E-2</v>
      </c>
      <c r="V12" s="14">
        <v>2.33942016440703E-2</v>
      </c>
      <c r="W12" s="14">
        <v>1.8298122673521999E-2</v>
      </c>
      <c r="X12" s="14">
        <v>2.3606130806787601E-2</v>
      </c>
      <c r="Y12" s="14">
        <v>2.1993878308828999E-2</v>
      </c>
      <c r="Z12" s="14">
        <v>2.9193309384977401E-2</v>
      </c>
      <c r="AA12" s="14">
        <v>1.75637723256763E-2</v>
      </c>
      <c r="AB12" s="14">
        <v>1.36453255507499E-2</v>
      </c>
      <c r="AC12" s="14">
        <v>3.1980992746842803E-2</v>
      </c>
      <c r="AD12" s="14">
        <v>1.8338098270597701E-2</v>
      </c>
      <c r="AE12" s="14"/>
      <c r="AF12" s="14">
        <v>2.33501646751995E-2</v>
      </c>
      <c r="AG12" s="14">
        <v>2.5603085275752301E-2</v>
      </c>
      <c r="AH12" s="14">
        <v>1.51792921457928E-2</v>
      </c>
      <c r="AI12" s="14">
        <v>1.42517357099515E-2</v>
      </c>
      <c r="AJ12" s="14">
        <v>1.2144838999503201E-2</v>
      </c>
      <c r="AK12" s="14"/>
      <c r="AL12" s="14">
        <v>7.7104484762862205E-2</v>
      </c>
      <c r="AM12" s="14">
        <v>5.4854233121286802E-2</v>
      </c>
      <c r="AN12" s="14">
        <v>3.5587900400624102E-2</v>
      </c>
      <c r="AO12" s="14">
        <v>1.7090997297702599E-2</v>
      </c>
      <c r="AP12" s="14">
        <v>2.18991231465747E-2</v>
      </c>
      <c r="AQ12" s="14">
        <v>2.25642270875046E-2</v>
      </c>
      <c r="AR12" s="14">
        <v>1.9781340470423101E-2</v>
      </c>
      <c r="AS12" s="14">
        <v>1.47349983347869E-2</v>
      </c>
      <c r="AT12" s="14">
        <v>2.79578955634802E-2</v>
      </c>
      <c r="AU12" s="14">
        <v>1.8808232859526399E-2</v>
      </c>
      <c r="AV12" s="14">
        <v>8.3348727988466504E-3</v>
      </c>
      <c r="AW12" s="14">
        <v>2.0168295057810499E-2</v>
      </c>
      <c r="AX12" s="14">
        <v>9.5205598007397502E-3</v>
      </c>
      <c r="AY12" s="14">
        <v>5.6641253120816E-3</v>
      </c>
      <c r="AZ12" s="14">
        <v>1.3360030296664899E-2</v>
      </c>
      <c r="BA12" s="14">
        <v>1.5897062917694001E-3</v>
      </c>
      <c r="BB12" s="14"/>
      <c r="BC12" s="14">
        <v>1.83854763750461E-2</v>
      </c>
      <c r="BD12" s="14">
        <v>2.0967236270312099E-2</v>
      </c>
      <c r="BE12" s="14"/>
      <c r="BF12" s="14">
        <v>5.3276875808902103E-3</v>
      </c>
      <c r="BG12" s="14">
        <v>1.1966701100788599E-2</v>
      </c>
      <c r="BH12" s="14">
        <v>3.0610420439926098E-2</v>
      </c>
      <c r="BI12" s="14">
        <v>5.2543085664227801E-2</v>
      </c>
      <c r="BJ12" s="14"/>
      <c r="BK12" s="14">
        <v>4.3660609579257098E-3</v>
      </c>
      <c r="BL12" s="14">
        <v>1.0607348072247801E-2</v>
      </c>
      <c r="BM12" s="14">
        <v>2.02055012620036E-2</v>
      </c>
      <c r="BN12" s="14">
        <v>4.5374129623282897E-2</v>
      </c>
      <c r="BO12" s="14"/>
      <c r="BP12" s="14">
        <v>1.6933172248892799E-2</v>
      </c>
      <c r="BQ12" s="14">
        <v>1.11939778510372E-2</v>
      </c>
      <c r="BR12" s="14">
        <v>1.27970762305503E-3</v>
      </c>
      <c r="BS12" s="14">
        <v>4.9894300648059499E-4</v>
      </c>
      <c r="BT12" s="14">
        <v>5.4265543195204199E-2</v>
      </c>
    </row>
    <row r="13" spans="2:72" x14ac:dyDescent="0.35">
      <c r="B13" s="15" t="s">
        <v>205</v>
      </c>
      <c r="C13" s="20">
        <v>2.34664032465456E-2</v>
      </c>
      <c r="D13" s="20">
        <v>2.1435345575294799E-2</v>
      </c>
      <c r="E13" s="20">
        <v>2.5552192503724001E-2</v>
      </c>
      <c r="F13" s="20"/>
      <c r="G13" s="20">
        <v>3.48262159665527E-2</v>
      </c>
      <c r="H13" s="20">
        <v>2.42934328358302E-2</v>
      </c>
      <c r="I13" s="20">
        <v>2.8240885673013701E-2</v>
      </c>
      <c r="J13" s="20">
        <v>2.46554618510984E-2</v>
      </c>
      <c r="K13" s="20">
        <v>2.4783971750973102E-2</v>
      </c>
      <c r="L13" s="20">
        <v>9.5315105645461494E-3</v>
      </c>
      <c r="M13" s="20"/>
      <c r="N13" s="20">
        <v>1.50256407616642E-2</v>
      </c>
      <c r="O13" s="20">
        <v>1.8013551411188398E-2</v>
      </c>
      <c r="P13" s="20">
        <v>1.8766209447574501E-2</v>
      </c>
      <c r="Q13" s="20">
        <v>4.2214984768984498E-2</v>
      </c>
      <c r="R13" s="20"/>
      <c r="S13" s="20">
        <v>2.48153004667514E-2</v>
      </c>
      <c r="T13" s="20">
        <v>2.05260040979405E-2</v>
      </c>
      <c r="U13" s="20">
        <v>2.97488133525519E-2</v>
      </c>
      <c r="V13" s="20">
        <v>2.29252347235432E-2</v>
      </c>
      <c r="W13" s="20">
        <v>2.7719695397506398E-2</v>
      </c>
      <c r="X13" s="20">
        <v>2.63409244204444E-2</v>
      </c>
      <c r="Y13" s="20">
        <v>2.9662794907107801E-2</v>
      </c>
      <c r="Z13" s="20">
        <v>1.24797831637741E-2</v>
      </c>
      <c r="AA13" s="20">
        <v>2.2392050690179299E-2</v>
      </c>
      <c r="AB13" s="20">
        <v>1.71621134514034E-2</v>
      </c>
      <c r="AC13" s="20">
        <v>1.8115636339740799E-2</v>
      </c>
      <c r="AD13" s="20">
        <v>2.6138747995878599E-2</v>
      </c>
      <c r="AE13" s="20"/>
      <c r="AF13" s="20">
        <v>3.4462820964688702E-2</v>
      </c>
      <c r="AG13" s="20">
        <v>2.3413261030538399E-2</v>
      </c>
      <c r="AH13" s="20">
        <v>1.7179056711264101E-2</v>
      </c>
      <c r="AI13" s="20">
        <v>1.73068816648814E-2</v>
      </c>
      <c r="AJ13" s="20">
        <v>5.0228748739662302E-3</v>
      </c>
      <c r="AK13" s="20"/>
      <c r="AL13" s="20">
        <v>0.12692562675942301</v>
      </c>
      <c r="AM13" s="20">
        <v>5.5235866838724598E-2</v>
      </c>
      <c r="AN13" s="20">
        <v>3.3649106411853202E-2</v>
      </c>
      <c r="AO13" s="20">
        <v>3.18213685913801E-2</v>
      </c>
      <c r="AP13" s="20">
        <v>2.82856433784054E-2</v>
      </c>
      <c r="AQ13" s="20">
        <v>1.6672886361662E-2</v>
      </c>
      <c r="AR13" s="20">
        <v>2.0479230555835198E-2</v>
      </c>
      <c r="AS13" s="20">
        <v>2.12482039389781E-2</v>
      </c>
      <c r="AT13" s="20">
        <v>9.8363630826953895E-3</v>
      </c>
      <c r="AU13" s="20">
        <v>1.5772093474626499E-2</v>
      </c>
      <c r="AV13" s="20">
        <v>2.3036835756354401E-2</v>
      </c>
      <c r="AW13" s="20">
        <v>1.4915678662086601E-2</v>
      </c>
      <c r="AX13" s="20">
        <v>5.6682748690878599E-3</v>
      </c>
      <c r="AY13" s="20">
        <v>1.09028762910623E-2</v>
      </c>
      <c r="AZ13" s="20">
        <v>3.81199722665551E-3</v>
      </c>
      <c r="BA13" s="20">
        <v>8.1372801526035602E-3</v>
      </c>
      <c r="BB13" s="20"/>
      <c r="BC13" s="20">
        <v>1.70463710435514E-2</v>
      </c>
      <c r="BD13" s="20">
        <v>2.62799135098091E-2</v>
      </c>
      <c r="BE13" s="20"/>
      <c r="BF13" s="20">
        <v>5.8722532587173696E-3</v>
      </c>
      <c r="BG13" s="20">
        <v>8.59944227884556E-3</v>
      </c>
      <c r="BH13" s="20">
        <v>2.9650012368353101E-2</v>
      </c>
      <c r="BI13" s="20">
        <v>8.7121889245375395E-2</v>
      </c>
      <c r="BJ13" s="20"/>
      <c r="BK13" s="20">
        <v>5.4094803991514796E-3</v>
      </c>
      <c r="BL13" s="20">
        <v>1.23571832166652E-2</v>
      </c>
      <c r="BM13" s="20">
        <v>1.43861812755878E-2</v>
      </c>
      <c r="BN13" s="20">
        <v>6.7260462969016693E-2</v>
      </c>
      <c r="BO13" s="20"/>
      <c r="BP13" s="20">
        <v>1.61848056166604E-2</v>
      </c>
      <c r="BQ13" s="20">
        <v>2.1498823524639402E-2</v>
      </c>
      <c r="BR13" s="20">
        <v>3.6397838988314101E-3</v>
      </c>
      <c r="BS13" s="20">
        <v>5.3167528381140401E-3</v>
      </c>
      <c r="BT13" s="20">
        <v>5.5669876126106202E-2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265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0.27826576184187801</v>
      </c>
      <c r="D9" s="14">
        <v>0.347559550591232</v>
      </c>
      <c r="E9" s="14">
        <v>0.211661197714028</v>
      </c>
      <c r="F9" s="14"/>
      <c r="G9" s="14">
        <v>0.23268657112943</v>
      </c>
      <c r="H9" s="14">
        <v>0.30472434528238601</v>
      </c>
      <c r="I9" s="14">
        <v>0.284430174301191</v>
      </c>
      <c r="J9" s="14">
        <v>0.24381436055184499</v>
      </c>
      <c r="K9" s="14">
        <v>0.27152521855021999</v>
      </c>
      <c r="L9" s="14">
        <v>0.314392032387808</v>
      </c>
      <c r="M9" s="14"/>
      <c r="N9" s="14">
        <v>0.40471292493437999</v>
      </c>
      <c r="O9" s="14">
        <v>0.26762449623283602</v>
      </c>
      <c r="P9" s="14">
        <v>0.25015116117790498</v>
      </c>
      <c r="Q9" s="14">
        <v>0.17733843543939001</v>
      </c>
      <c r="R9" s="14"/>
      <c r="S9" s="14">
        <v>0.35481821051972601</v>
      </c>
      <c r="T9" s="14">
        <v>0.250189224289663</v>
      </c>
      <c r="U9" s="14">
        <v>0.285346168390258</v>
      </c>
      <c r="V9" s="14">
        <v>0.25760813336588501</v>
      </c>
      <c r="W9" s="14">
        <v>0.24061811935157201</v>
      </c>
      <c r="X9" s="14">
        <v>0.26456629252643898</v>
      </c>
      <c r="Y9" s="14">
        <v>0.26389902306743401</v>
      </c>
      <c r="Z9" s="14">
        <v>0.27950567489643402</v>
      </c>
      <c r="AA9" s="14">
        <v>0.27597760668771198</v>
      </c>
      <c r="AB9" s="14">
        <v>0.27884339903856298</v>
      </c>
      <c r="AC9" s="14">
        <v>0.25094739212105099</v>
      </c>
      <c r="AD9" s="14">
        <v>0.30359653281646398</v>
      </c>
      <c r="AE9" s="14"/>
      <c r="AF9" s="14">
        <v>0.18250073020274599</v>
      </c>
      <c r="AG9" s="14">
        <v>0.22265594218637</v>
      </c>
      <c r="AH9" s="14">
        <v>0.35199818114409898</v>
      </c>
      <c r="AI9" s="14">
        <v>0.38943733867795599</v>
      </c>
      <c r="AJ9" s="14">
        <v>0.52277988832588895</v>
      </c>
      <c r="AK9" s="14"/>
      <c r="AL9" s="14">
        <v>7.2815298641595597E-2</v>
      </c>
      <c r="AM9" s="14">
        <v>0.14244513425945499</v>
      </c>
      <c r="AN9" s="14">
        <v>0.15410502602693399</v>
      </c>
      <c r="AO9" s="14">
        <v>0.18776334610050199</v>
      </c>
      <c r="AP9" s="14">
        <v>0.20092049645277801</v>
      </c>
      <c r="AQ9" s="14">
        <v>0.22849255085102399</v>
      </c>
      <c r="AR9" s="14">
        <v>0.269775954832428</v>
      </c>
      <c r="AS9" s="14">
        <v>0.273871529439217</v>
      </c>
      <c r="AT9" s="14">
        <v>0.28013923338154101</v>
      </c>
      <c r="AU9" s="14">
        <v>0.32282429362823201</v>
      </c>
      <c r="AV9" s="14">
        <v>0.34486207339830799</v>
      </c>
      <c r="AW9" s="14">
        <v>0.373363877652792</v>
      </c>
      <c r="AX9" s="14">
        <v>0.34025857600386</v>
      </c>
      <c r="AY9" s="14">
        <v>0.405389331836428</v>
      </c>
      <c r="AZ9" s="14">
        <v>0.43462715545173303</v>
      </c>
      <c r="BA9" s="14">
        <v>0.52374042603528703</v>
      </c>
      <c r="BB9" s="14"/>
      <c r="BC9" s="14">
        <v>0.33474095270927701</v>
      </c>
      <c r="BD9" s="14">
        <v>0.25351611509538902</v>
      </c>
      <c r="BE9" s="14"/>
      <c r="BF9" s="14">
        <v>0.41736770886452501</v>
      </c>
      <c r="BG9" s="14">
        <v>0.28421985896209701</v>
      </c>
      <c r="BH9" s="14">
        <v>0.204155189472772</v>
      </c>
      <c r="BI9" s="14">
        <v>0.110264091770035</v>
      </c>
      <c r="BJ9" s="14"/>
      <c r="BK9" s="14">
        <v>0.43760368419268397</v>
      </c>
      <c r="BL9" s="14">
        <v>0.33320413401304</v>
      </c>
      <c r="BM9" s="14">
        <v>0.240080156919142</v>
      </c>
      <c r="BN9" s="14">
        <v>0.122027010800086</v>
      </c>
      <c r="BO9" s="14"/>
      <c r="BP9" s="14">
        <v>0.25990763355048302</v>
      </c>
      <c r="BQ9" s="14">
        <v>0.243018624768014</v>
      </c>
      <c r="BR9" s="14">
        <v>0.31173971447983301</v>
      </c>
      <c r="BS9" s="14">
        <v>0.53305739832643895</v>
      </c>
      <c r="BT9" s="14">
        <v>6.4141952714729902E-2</v>
      </c>
    </row>
    <row r="10" spans="2:72" x14ac:dyDescent="0.35">
      <c r="B10" s="15" t="s">
        <v>215</v>
      </c>
      <c r="C10" s="14">
        <v>0.41731268265766303</v>
      </c>
      <c r="D10" s="14">
        <v>0.42506785509128098</v>
      </c>
      <c r="E10" s="14">
        <v>0.41012940111207202</v>
      </c>
      <c r="F10" s="14"/>
      <c r="G10" s="14">
        <v>0.398036853291029</v>
      </c>
      <c r="H10" s="14">
        <v>0.40720520819587103</v>
      </c>
      <c r="I10" s="14">
        <v>0.42264799445595402</v>
      </c>
      <c r="J10" s="14">
        <v>0.43082582633914901</v>
      </c>
      <c r="K10" s="14">
        <v>0.40996114731463101</v>
      </c>
      <c r="L10" s="14">
        <v>0.42792044522612699</v>
      </c>
      <c r="M10" s="14"/>
      <c r="N10" s="14">
        <v>0.42054595856013799</v>
      </c>
      <c r="O10" s="14">
        <v>0.452402358364766</v>
      </c>
      <c r="P10" s="14">
        <v>0.42630544052506503</v>
      </c>
      <c r="Q10" s="14">
        <v>0.37075525367266299</v>
      </c>
      <c r="R10" s="14"/>
      <c r="S10" s="14">
        <v>0.42332637028761799</v>
      </c>
      <c r="T10" s="14">
        <v>0.43991894709879098</v>
      </c>
      <c r="U10" s="14">
        <v>0.38708025834698301</v>
      </c>
      <c r="V10" s="14">
        <v>0.43383526837826403</v>
      </c>
      <c r="W10" s="14">
        <v>0.42404162732065298</v>
      </c>
      <c r="X10" s="14">
        <v>0.402773646147425</v>
      </c>
      <c r="Y10" s="14">
        <v>0.39793713062170399</v>
      </c>
      <c r="Z10" s="14">
        <v>0.40465566752814802</v>
      </c>
      <c r="AA10" s="14">
        <v>0.419402539254905</v>
      </c>
      <c r="AB10" s="14">
        <v>0.433112484947485</v>
      </c>
      <c r="AC10" s="14">
        <v>0.37655555609123598</v>
      </c>
      <c r="AD10" s="14">
        <v>0.43175225739971002</v>
      </c>
      <c r="AE10" s="14"/>
      <c r="AF10" s="14">
        <v>0.39673650190656801</v>
      </c>
      <c r="AG10" s="14">
        <v>0.43285221577796101</v>
      </c>
      <c r="AH10" s="14">
        <v>0.42173769507567599</v>
      </c>
      <c r="AI10" s="14">
        <v>0.43383714559220599</v>
      </c>
      <c r="AJ10" s="14">
        <v>0.33919920842504597</v>
      </c>
      <c r="AK10" s="14"/>
      <c r="AL10" s="14">
        <v>0.31677972831591</v>
      </c>
      <c r="AM10" s="14">
        <v>0.340871830731661</v>
      </c>
      <c r="AN10" s="14">
        <v>0.39531068929938201</v>
      </c>
      <c r="AO10" s="14">
        <v>0.37903955478074403</v>
      </c>
      <c r="AP10" s="14">
        <v>0.42814486603872398</v>
      </c>
      <c r="AQ10" s="14">
        <v>0.41616121539211798</v>
      </c>
      <c r="AR10" s="14">
        <v>0.43416595685512699</v>
      </c>
      <c r="AS10" s="14">
        <v>0.443542038206929</v>
      </c>
      <c r="AT10" s="14">
        <v>0.45324217931962202</v>
      </c>
      <c r="AU10" s="14">
        <v>0.43775726143848898</v>
      </c>
      <c r="AV10" s="14">
        <v>0.43246775867133902</v>
      </c>
      <c r="AW10" s="14">
        <v>0.44049397573280902</v>
      </c>
      <c r="AX10" s="14">
        <v>0.450632063242352</v>
      </c>
      <c r="AY10" s="14">
        <v>0.39132738340316098</v>
      </c>
      <c r="AZ10" s="14">
        <v>0.41208482023583198</v>
      </c>
      <c r="BA10" s="14">
        <v>0.38246830382435698</v>
      </c>
      <c r="BB10" s="14"/>
      <c r="BC10" s="14">
        <v>0.41117709237482303</v>
      </c>
      <c r="BD10" s="14">
        <v>0.42000153929982997</v>
      </c>
      <c r="BE10" s="14"/>
      <c r="BF10" s="14">
        <v>0.43319681263278798</v>
      </c>
      <c r="BG10" s="14">
        <v>0.435956726330682</v>
      </c>
      <c r="BH10" s="14">
        <v>0.39981844765094499</v>
      </c>
      <c r="BI10" s="14">
        <v>0.36998556314247799</v>
      </c>
      <c r="BJ10" s="14"/>
      <c r="BK10" s="14">
        <v>0.42883596457678202</v>
      </c>
      <c r="BL10" s="14">
        <v>0.45620129712603802</v>
      </c>
      <c r="BM10" s="14">
        <v>0.430249763034184</v>
      </c>
      <c r="BN10" s="14">
        <v>0.35039546590020998</v>
      </c>
      <c r="BO10" s="14"/>
      <c r="BP10" s="14">
        <v>0.47442758931761603</v>
      </c>
      <c r="BQ10" s="14">
        <v>0.49289203290697797</v>
      </c>
      <c r="BR10" s="14">
        <v>0.46152457678847603</v>
      </c>
      <c r="BS10" s="14">
        <v>0.356854063952734</v>
      </c>
      <c r="BT10" s="14">
        <v>0.36082914459068699</v>
      </c>
    </row>
    <row r="11" spans="2:72" x14ac:dyDescent="0.35">
      <c r="B11" s="15" t="s">
        <v>216</v>
      </c>
      <c r="C11" s="14">
        <v>0.17630060654348101</v>
      </c>
      <c r="D11" s="14">
        <v>0.13928780686011499</v>
      </c>
      <c r="E11" s="14">
        <v>0.21170170397195401</v>
      </c>
      <c r="F11" s="14"/>
      <c r="G11" s="14">
        <v>0.23912894274917401</v>
      </c>
      <c r="H11" s="14">
        <v>0.17204371320946699</v>
      </c>
      <c r="I11" s="14">
        <v>0.17619127558169601</v>
      </c>
      <c r="J11" s="14">
        <v>0.18255301175753999</v>
      </c>
      <c r="K11" s="14">
        <v>0.18115989795180601</v>
      </c>
      <c r="L11" s="14">
        <v>0.12990206065306201</v>
      </c>
      <c r="M11" s="14"/>
      <c r="N11" s="14">
        <v>0.114391768215656</v>
      </c>
      <c r="O11" s="14">
        <v>0.175059662113175</v>
      </c>
      <c r="P11" s="14">
        <v>0.20162363604462899</v>
      </c>
      <c r="Q11" s="14">
        <v>0.22147715104613</v>
      </c>
      <c r="R11" s="14"/>
      <c r="S11" s="14">
        <v>0.14037597435174701</v>
      </c>
      <c r="T11" s="14">
        <v>0.190698564096173</v>
      </c>
      <c r="U11" s="14">
        <v>0.16517944145464999</v>
      </c>
      <c r="V11" s="14">
        <v>0.17474035717959399</v>
      </c>
      <c r="W11" s="14">
        <v>0.166631110059964</v>
      </c>
      <c r="X11" s="14">
        <v>0.210307007772847</v>
      </c>
      <c r="Y11" s="14">
        <v>0.17796460192213501</v>
      </c>
      <c r="Z11" s="14">
        <v>0.19259764820216099</v>
      </c>
      <c r="AA11" s="14">
        <v>0.183365778585793</v>
      </c>
      <c r="AB11" s="14">
        <v>0.154073487747455</v>
      </c>
      <c r="AC11" s="14">
        <v>0.22731594760458701</v>
      </c>
      <c r="AD11" s="14">
        <v>0.16598166968171099</v>
      </c>
      <c r="AE11" s="14"/>
      <c r="AF11" s="14">
        <v>0.21794715498595099</v>
      </c>
      <c r="AG11" s="14">
        <v>0.20409631924788599</v>
      </c>
      <c r="AH11" s="14">
        <v>0.14700951046834301</v>
      </c>
      <c r="AI11" s="14">
        <v>0.11708777270984699</v>
      </c>
      <c r="AJ11" s="14">
        <v>0.10404206682764</v>
      </c>
      <c r="AK11" s="14"/>
      <c r="AL11" s="14">
        <v>0.259883837450338</v>
      </c>
      <c r="AM11" s="14">
        <v>0.21926746967181601</v>
      </c>
      <c r="AN11" s="14">
        <v>0.22514771067285799</v>
      </c>
      <c r="AO11" s="14">
        <v>0.22738463924134</v>
      </c>
      <c r="AP11" s="14">
        <v>0.18783195676921599</v>
      </c>
      <c r="AQ11" s="14">
        <v>0.20247567794209101</v>
      </c>
      <c r="AR11" s="14">
        <v>0.19110321878206901</v>
      </c>
      <c r="AS11" s="14">
        <v>0.187235863055387</v>
      </c>
      <c r="AT11" s="14">
        <v>0.19531305156398601</v>
      </c>
      <c r="AU11" s="14">
        <v>0.14374443768578701</v>
      </c>
      <c r="AV11" s="14">
        <v>0.158500806628943</v>
      </c>
      <c r="AW11" s="14">
        <v>0.123852769205495</v>
      </c>
      <c r="AX11" s="14">
        <v>0.14575972060317999</v>
      </c>
      <c r="AY11" s="14">
        <v>0.14799355439016201</v>
      </c>
      <c r="AZ11" s="14">
        <v>0.118685106064901</v>
      </c>
      <c r="BA11" s="14">
        <v>6.2496859404757903E-2</v>
      </c>
      <c r="BB11" s="14"/>
      <c r="BC11" s="14">
        <v>0.15507720876324199</v>
      </c>
      <c r="BD11" s="14">
        <v>0.18560153301674401</v>
      </c>
      <c r="BE11" s="14"/>
      <c r="BF11" s="14">
        <v>9.8263324849773098E-2</v>
      </c>
      <c r="BG11" s="14">
        <v>0.173756471809106</v>
      </c>
      <c r="BH11" s="14">
        <v>0.229830962561243</v>
      </c>
      <c r="BI11" s="14">
        <v>0.24492815372379301</v>
      </c>
      <c r="BJ11" s="14"/>
      <c r="BK11" s="14">
        <v>9.0145635029108301E-2</v>
      </c>
      <c r="BL11" s="14">
        <v>0.13227605487810801</v>
      </c>
      <c r="BM11" s="14">
        <v>0.20548089764429101</v>
      </c>
      <c r="BN11" s="14">
        <v>0.25914062127642101</v>
      </c>
      <c r="BO11" s="14"/>
      <c r="BP11" s="14">
        <v>0.176177019033322</v>
      </c>
      <c r="BQ11" s="14">
        <v>0.148395793477998</v>
      </c>
      <c r="BR11" s="14">
        <v>0.115992093556517</v>
      </c>
      <c r="BS11" s="14">
        <v>7.3592427073967001E-2</v>
      </c>
      <c r="BT11" s="14">
        <v>0.31308916464583098</v>
      </c>
    </row>
    <row r="12" spans="2:72" x14ac:dyDescent="0.35">
      <c r="B12" s="15" t="s">
        <v>217</v>
      </c>
      <c r="C12" s="14">
        <v>7.1115623718110393E-2</v>
      </c>
      <c r="D12" s="14">
        <v>3.9512059795205397E-2</v>
      </c>
      <c r="E12" s="14">
        <v>0.101769926347422</v>
      </c>
      <c r="F12" s="14"/>
      <c r="G12" s="14">
        <v>7.8759958745203196E-2</v>
      </c>
      <c r="H12" s="14">
        <v>6.4486859710142203E-2</v>
      </c>
      <c r="I12" s="14">
        <v>7.2879593711304494E-2</v>
      </c>
      <c r="J12" s="14">
        <v>8.0755788295752001E-2</v>
      </c>
      <c r="K12" s="14">
        <v>7.03247756092161E-2</v>
      </c>
      <c r="L12" s="14">
        <v>6.2714346293492401E-2</v>
      </c>
      <c r="M12" s="14"/>
      <c r="N12" s="14">
        <v>3.5379617789437198E-2</v>
      </c>
      <c r="O12" s="14">
        <v>5.4765751516911203E-2</v>
      </c>
      <c r="P12" s="14">
        <v>7.1680643269717403E-2</v>
      </c>
      <c r="Q12" s="14">
        <v>0.12590294309224201</v>
      </c>
      <c r="R12" s="14"/>
      <c r="S12" s="14">
        <v>4.0745011430746297E-2</v>
      </c>
      <c r="T12" s="14">
        <v>7.2163778890776395E-2</v>
      </c>
      <c r="U12" s="14">
        <v>8.1699134264222401E-2</v>
      </c>
      <c r="V12" s="14">
        <v>7.2657261482827501E-2</v>
      </c>
      <c r="W12" s="14">
        <v>9.0359813909458894E-2</v>
      </c>
      <c r="X12" s="14">
        <v>6.8407496995260303E-2</v>
      </c>
      <c r="Y12" s="14">
        <v>9.5775683003294199E-2</v>
      </c>
      <c r="Z12" s="14">
        <v>6.8820591988355398E-2</v>
      </c>
      <c r="AA12" s="14">
        <v>7.2805903196863003E-2</v>
      </c>
      <c r="AB12" s="14">
        <v>7.7372315747779793E-2</v>
      </c>
      <c r="AC12" s="14">
        <v>7.6197763356527504E-2</v>
      </c>
      <c r="AD12" s="14">
        <v>4.2459240294149402E-2</v>
      </c>
      <c r="AE12" s="14"/>
      <c r="AF12" s="14">
        <v>0.113424564721629</v>
      </c>
      <c r="AG12" s="14">
        <v>7.8182376504615098E-2</v>
      </c>
      <c r="AH12" s="14">
        <v>4.3946073100195202E-2</v>
      </c>
      <c r="AI12" s="14">
        <v>3.2148456354270799E-2</v>
      </c>
      <c r="AJ12" s="14">
        <v>1.3537272931191001E-2</v>
      </c>
      <c r="AK12" s="14"/>
      <c r="AL12" s="14">
        <v>0.18024728420623901</v>
      </c>
      <c r="AM12" s="14">
        <v>0.15811019032038301</v>
      </c>
      <c r="AN12" s="14">
        <v>0.12197123957838001</v>
      </c>
      <c r="AO12" s="14">
        <v>0.105843890867104</v>
      </c>
      <c r="AP12" s="14">
        <v>0.111116591904102</v>
      </c>
      <c r="AQ12" s="14">
        <v>9.7633442081267799E-2</v>
      </c>
      <c r="AR12" s="14">
        <v>6.2878344489332799E-2</v>
      </c>
      <c r="AS12" s="14">
        <v>5.1522156680404697E-2</v>
      </c>
      <c r="AT12" s="14">
        <v>4.5393192397015801E-2</v>
      </c>
      <c r="AU12" s="14">
        <v>5.0125575031114103E-2</v>
      </c>
      <c r="AV12" s="14">
        <v>2.8663039444185599E-2</v>
      </c>
      <c r="AW12" s="14">
        <v>3.6892437097214202E-2</v>
      </c>
      <c r="AX12" s="14">
        <v>3.6395076656238798E-2</v>
      </c>
      <c r="AY12" s="14">
        <v>3.9596793782371902E-2</v>
      </c>
      <c r="AZ12" s="14">
        <v>2.48084471371313E-2</v>
      </c>
      <c r="BA12" s="14">
        <v>1.3472785995186001E-2</v>
      </c>
      <c r="BB12" s="14"/>
      <c r="BC12" s="14">
        <v>6.2859336626020404E-2</v>
      </c>
      <c r="BD12" s="14">
        <v>7.4733852994158495E-2</v>
      </c>
      <c r="BE12" s="14"/>
      <c r="BF12" s="14">
        <v>2.4507427585494401E-2</v>
      </c>
      <c r="BG12" s="14">
        <v>5.2838103848861E-2</v>
      </c>
      <c r="BH12" s="14">
        <v>0.104047828281205</v>
      </c>
      <c r="BI12" s="14">
        <v>0.15308467839907</v>
      </c>
      <c r="BJ12" s="14"/>
      <c r="BK12" s="14">
        <v>1.1202574955872501E-2</v>
      </c>
      <c r="BL12" s="14">
        <v>3.6088306214040598E-2</v>
      </c>
      <c r="BM12" s="14">
        <v>7.5961979950905201E-2</v>
      </c>
      <c r="BN12" s="14">
        <v>0.15773584425261</v>
      </c>
      <c r="BO12" s="14"/>
      <c r="BP12" s="14">
        <v>5.5952497491252202E-2</v>
      </c>
      <c r="BQ12" s="14">
        <v>4.45595564782214E-2</v>
      </c>
      <c r="BR12" s="14">
        <v>4.0145820994716599E-2</v>
      </c>
      <c r="BS12" s="14">
        <v>1.4031203785045699E-2</v>
      </c>
      <c r="BT12" s="14">
        <v>0.16607038586327899</v>
      </c>
    </row>
    <row r="13" spans="2:72" x14ac:dyDescent="0.35">
      <c r="B13" s="15" t="s">
        <v>205</v>
      </c>
      <c r="C13" s="20">
        <v>5.7005325238867303E-2</v>
      </c>
      <c r="D13" s="20">
        <v>4.8572727662166602E-2</v>
      </c>
      <c r="E13" s="20">
        <v>6.4737770854523494E-2</v>
      </c>
      <c r="F13" s="20"/>
      <c r="G13" s="20">
        <v>5.1387674085164599E-2</v>
      </c>
      <c r="H13" s="20">
        <v>5.1539873602134398E-2</v>
      </c>
      <c r="I13" s="20">
        <v>4.3850961949855001E-2</v>
      </c>
      <c r="J13" s="20">
        <v>6.2051013055713797E-2</v>
      </c>
      <c r="K13" s="20">
        <v>6.70289605741273E-2</v>
      </c>
      <c r="L13" s="20">
        <v>6.5071115439510593E-2</v>
      </c>
      <c r="M13" s="20"/>
      <c r="N13" s="20">
        <v>2.4969730500388199E-2</v>
      </c>
      <c r="O13" s="20">
        <v>5.0147731772312298E-2</v>
      </c>
      <c r="P13" s="20">
        <v>5.02391189826841E-2</v>
      </c>
      <c r="Q13" s="20">
        <v>0.10452621674957401</v>
      </c>
      <c r="R13" s="20"/>
      <c r="S13" s="20">
        <v>4.07344334101633E-2</v>
      </c>
      <c r="T13" s="20">
        <v>4.70294856245961E-2</v>
      </c>
      <c r="U13" s="20">
        <v>8.0694997543886607E-2</v>
      </c>
      <c r="V13" s="20">
        <v>6.1158979593429599E-2</v>
      </c>
      <c r="W13" s="20">
        <v>7.8349329358351802E-2</v>
      </c>
      <c r="X13" s="20">
        <v>5.3945556558028497E-2</v>
      </c>
      <c r="Y13" s="20">
        <v>6.4423561385431899E-2</v>
      </c>
      <c r="Z13" s="20">
        <v>5.4420417384902199E-2</v>
      </c>
      <c r="AA13" s="20">
        <v>4.8448172274726697E-2</v>
      </c>
      <c r="AB13" s="20">
        <v>5.6598312518717601E-2</v>
      </c>
      <c r="AC13" s="20">
        <v>6.8983340826598599E-2</v>
      </c>
      <c r="AD13" s="20">
        <v>5.62102998079652E-2</v>
      </c>
      <c r="AE13" s="20"/>
      <c r="AF13" s="20">
        <v>8.93910481831066E-2</v>
      </c>
      <c r="AG13" s="20">
        <v>6.2213146283168798E-2</v>
      </c>
      <c r="AH13" s="20">
        <v>3.53085402116875E-2</v>
      </c>
      <c r="AI13" s="20">
        <v>2.7489286665720002E-2</v>
      </c>
      <c r="AJ13" s="20">
        <v>2.0441563490234099E-2</v>
      </c>
      <c r="AK13" s="20"/>
      <c r="AL13" s="20">
        <v>0.170273851385918</v>
      </c>
      <c r="AM13" s="20">
        <v>0.139305375016684</v>
      </c>
      <c r="AN13" s="20">
        <v>0.103465334422446</v>
      </c>
      <c r="AO13" s="20">
        <v>9.9968569010309302E-2</v>
      </c>
      <c r="AP13" s="20">
        <v>7.1986088835180706E-2</v>
      </c>
      <c r="AQ13" s="20">
        <v>5.5237113733499398E-2</v>
      </c>
      <c r="AR13" s="20">
        <v>4.2076525041043797E-2</v>
      </c>
      <c r="AS13" s="20">
        <v>4.3828412618063098E-2</v>
      </c>
      <c r="AT13" s="20">
        <v>2.5912343337835E-2</v>
      </c>
      <c r="AU13" s="20">
        <v>4.55484322163782E-2</v>
      </c>
      <c r="AV13" s="20">
        <v>3.5506321857224098E-2</v>
      </c>
      <c r="AW13" s="20">
        <v>2.5396940311689601E-2</v>
      </c>
      <c r="AX13" s="20">
        <v>2.6954563494368301E-2</v>
      </c>
      <c r="AY13" s="20">
        <v>1.5692936587876499E-2</v>
      </c>
      <c r="AZ13" s="20">
        <v>9.7944711104020997E-3</v>
      </c>
      <c r="BA13" s="20">
        <v>1.7821624740411601E-2</v>
      </c>
      <c r="BB13" s="20"/>
      <c r="BC13" s="20">
        <v>3.6145409526637098E-2</v>
      </c>
      <c r="BD13" s="20">
        <v>6.6146959593878701E-2</v>
      </c>
      <c r="BE13" s="20"/>
      <c r="BF13" s="20">
        <v>2.66647260674189E-2</v>
      </c>
      <c r="BG13" s="20">
        <v>5.3228839049254698E-2</v>
      </c>
      <c r="BH13" s="20">
        <v>6.2147572033834697E-2</v>
      </c>
      <c r="BI13" s="20">
        <v>0.121737512964625</v>
      </c>
      <c r="BJ13" s="20"/>
      <c r="BK13" s="20">
        <v>3.2212141245553702E-2</v>
      </c>
      <c r="BL13" s="20">
        <v>4.2230207768773398E-2</v>
      </c>
      <c r="BM13" s="20">
        <v>4.8227202451477401E-2</v>
      </c>
      <c r="BN13" s="20">
        <v>0.110701057770673</v>
      </c>
      <c r="BO13" s="20"/>
      <c r="BP13" s="20">
        <v>3.3535260607326201E-2</v>
      </c>
      <c r="BQ13" s="20">
        <v>7.1133992368787605E-2</v>
      </c>
      <c r="BR13" s="20">
        <v>7.0597794180457293E-2</v>
      </c>
      <c r="BS13" s="20">
        <v>2.24649068618137E-2</v>
      </c>
      <c r="BT13" s="20">
        <v>9.5869352185473294E-2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266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214</v>
      </c>
      <c r="C9" s="14">
        <v>0.33442543817310699</v>
      </c>
      <c r="D9" s="14">
        <v>0.33052297315610801</v>
      </c>
      <c r="E9" s="14">
        <v>0.33824156889289703</v>
      </c>
      <c r="F9" s="14"/>
      <c r="G9" s="14">
        <v>0.29570054287713299</v>
      </c>
      <c r="H9" s="14">
        <v>0.34725119773732499</v>
      </c>
      <c r="I9" s="14">
        <v>0.31440955184234998</v>
      </c>
      <c r="J9" s="14">
        <v>0.31933879844720697</v>
      </c>
      <c r="K9" s="14">
        <v>0.332494100974078</v>
      </c>
      <c r="L9" s="14">
        <v>0.37948565493213299</v>
      </c>
      <c r="M9" s="14"/>
      <c r="N9" s="14">
        <v>0.42476962861331702</v>
      </c>
      <c r="O9" s="14">
        <v>0.30431362301036802</v>
      </c>
      <c r="P9" s="14">
        <v>0.33262207276810402</v>
      </c>
      <c r="Q9" s="14">
        <v>0.26939943949339501</v>
      </c>
      <c r="R9" s="14"/>
      <c r="S9" s="14">
        <v>0.359536556619861</v>
      </c>
      <c r="T9" s="14">
        <v>0.30902476079180102</v>
      </c>
      <c r="U9" s="14">
        <v>0.38324997824544998</v>
      </c>
      <c r="V9" s="14">
        <v>0.34099652456245699</v>
      </c>
      <c r="W9" s="14">
        <v>0.29778976445991101</v>
      </c>
      <c r="X9" s="14">
        <v>0.31892963069013502</v>
      </c>
      <c r="Y9" s="14">
        <v>0.30809357940468002</v>
      </c>
      <c r="Z9" s="14">
        <v>0.314557329835359</v>
      </c>
      <c r="AA9" s="14">
        <v>0.34605709966068898</v>
      </c>
      <c r="AB9" s="14">
        <v>0.32380937385105701</v>
      </c>
      <c r="AC9" s="14">
        <v>0.349690843149491</v>
      </c>
      <c r="AD9" s="14">
        <v>0.36989162818356602</v>
      </c>
      <c r="AE9" s="14"/>
      <c r="AF9" s="14">
        <v>0.25575205875810803</v>
      </c>
      <c r="AG9" s="14">
        <v>0.29313573730801901</v>
      </c>
      <c r="AH9" s="14">
        <v>0.39795829519863901</v>
      </c>
      <c r="AI9" s="14">
        <v>0.41009751443980103</v>
      </c>
      <c r="AJ9" s="14">
        <v>0.480092397687718</v>
      </c>
      <c r="AK9" s="14"/>
      <c r="AL9" s="14">
        <v>0.17149393589763101</v>
      </c>
      <c r="AM9" s="14">
        <v>0.23852008157985199</v>
      </c>
      <c r="AN9" s="14">
        <v>0.26587478358040401</v>
      </c>
      <c r="AO9" s="14">
        <v>0.28359143549211002</v>
      </c>
      <c r="AP9" s="14">
        <v>0.30917384960873801</v>
      </c>
      <c r="AQ9" s="14">
        <v>0.29263815140963101</v>
      </c>
      <c r="AR9" s="14">
        <v>0.34145462646855901</v>
      </c>
      <c r="AS9" s="14">
        <v>0.34302983242250301</v>
      </c>
      <c r="AT9" s="14">
        <v>0.33627064792061601</v>
      </c>
      <c r="AU9" s="14">
        <v>0.36010538397299402</v>
      </c>
      <c r="AV9" s="14">
        <v>0.35758544436658202</v>
      </c>
      <c r="AW9" s="14">
        <v>0.39354649148551901</v>
      </c>
      <c r="AX9" s="14">
        <v>0.35705461618391299</v>
      </c>
      <c r="AY9" s="14">
        <v>0.39277085230241698</v>
      </c>
      <c r="AZ9" s="14">
        <v>0.41834366127147399</v>
      </c>
      <c r="BA9" s="14">
        <v>0.48667332333894497</v>
      </c>
      <c r="BB9" s="14"/>
      <c r="BC9" s="14">
        <v>0.373510288478689</v>
      </c>
      <c r="BD9" s="14">
        <v>0.31729692168037299</v>
      </c>
      <c r="BE9" s="14"/>
      <c r="BF9" s="14">
        <v>0.44157458017944801</v>
      </c>
      <c r="BG9" s="14">
        <v>0.34784137918871699</v>
      </c>
      <c r="BH9" s="14">
        <v>0.27206069835933999</v>
      </c>
      <c r="BI9" s="14">
        <v>0.19283771899861499</v>
      </c>
      <c r="BJ9" s="14"/>
      <c r="BK9" s="14">
        <v>0.45401568839624801</v>
      </c>
      <c r="BL9" s="14">
        <v>0.38063637433526298</v>
      </c>
      <c r="BM9" s="14">
        <v>0.30396145359073701</v>
      </c>
      <c r="BN9" s="14">
        <v>0.21583331075446599</v>
      </c>
      <c r="BO9" s="14"/>
      <c r="BP9" s="14">
        <v>0.31531228335974298</v>
      </c>
      <c r="BQ9" s="14">
        <v>0.31580571650988898</v>
      </c>
      <c r="BR9" s="14">
        <v>0.373650219351715</v>
      </c>
      <c r="BS9" s="14">
        <v>0.57322257438922497</v>
      </c>
      <c r="BT9" s="14">
        <v>0.123518432842527</v>
      </c>
    </row>
    <row r="10" spans="2:72" x14ac:dyDescent="0.35">
      <c r="B10" s="15" t="s">
        <v>215</v>
      </c>
      <c r="C10" s="14">
        <v>0.43216142766182902</v>
      </c>
      <c r="D10" s="14">
        <v>0.41808826402431298</v>
      </c>
      <c r="E10" s="14">
        <v>0.446572777338616</v>
      </c>
      <c r="F10" s="14"/>
      <c r="G10" s="14">
        <v>0.43497729590777701</v>
      </c>
      <c r="H10" s="14">
        <v>0.43083494479044199</v>
      </c>
      <c r="I10" s="14">
        <v>0.46127151863153099</v>
      </c>
      <c r="J10" s="14">
        <v>0.43743505440312003</v>
      </c>
      <c r="K10" s="14">
        <v>0.45043097791641401</v>
      </c>
      <c r="L10" s="14">
        <v>0.39113477469240399</v>
      </c>
      <c r="M10" s="14"/>
      <c r="N10" s="14">
        <v>0.41542168251064199</v>
      </c>
      <c r="O10" s="14">
        <v>0.46272536598206399</v>
      </c>
      <c r="P10" s="14">
        <v>0.42283023319246599</v>
      </c>
      <c r="Q10" s="14">
        <v>0.42534816109427298</v>
      </c>
      <c r="R10" s="14"/>
      <c r="S10" s="14">
        <v>0.42504212099669902</v>
      </c>
      <c r="T10" s="14">
        <v>0.44836543802220202</v>
      </c>
      <c r="U10" s="14">
        <v>0.40562610555310702</v>
      </c>
      <c r="V10" s="14">
        <v>0.47832230703892198</v>
      </c>
      <c r="W10" s="14">
        <v>0.441489331728248</v>
      </c>
      <c r="X10" s="14">
        <v>0.42350836116803697</v>
      </c>
      <c r="Y10" s="14">
        <v>0.452035268669846</v>
      </c>
      <c r="Z10" s="14">
        <v>0.41865192324783201</v>
      </c>
      <c r="AA10" s="14">
        <v>0.40917915446642</v>
      </c>
      <c r="AB10" s="14">
        <v>0.44022777338290497</v>
      </c>
      <c r="AC10" s="14">
        <v>0.418417854519892</v>
      </c>
      <c r="AD10" s="14">
        <v>0.37945599899293903</v>
      </c>
      <c r="AE10" s="14"/>
      <c r="AF10" s="14">
        <v>0.44965258558763599</v>
      </c>
      <c r="AG10" s="14">
        <v>0.45872251220621302</v>
      </c>
      <c r="AH10" s="14">
        <v>0.41979017730020501</v>
      </c>
      <c r="AI10" s="14">
        <v>0.42744902246966499</v>
      </c>
      <c r="AJ10" s="14">
        <v>0.36480544026341299</v>
      </c>
      <c r="AK10" s="14"/>
      <c r="AL10" s="14">
        <v>0.32609089298548199</v>
      </c>
      <c r="AM10" s="14">
        <v>0.45674740997284302</v>
      </c>
      <c r="AN10" s="14">
        <v>0.421588573426258</v>
      </c>
      <c r="AO10" s="14">
        <v>0.44190391717105598</v>
      </c>
      <c r="AP10" s="14">
        <v>0.42657276755832402</v>
      </c>
      <c r="AQ10" s="14">
        <v>0.43617779695041597</v>
      </c>
      <c r="AR10" s="14">
        <v>0.42392537511387202</v>
      </c>
      <c r="AS10" s="14">
        <v>0.41537756657878899</v>
      </c>
      <c r="AT10" s="14">
        <v>0.431511446630856</v>
      </c>
      <c r="AU10" s="14">
        <v>0.462460363276683</v>
      </c>
      <c r="AV10" s="14">
        <v>0.45860160691388702</v>
      </c>
      <c r="AW10" s="14">
        <v>0.42879444198903799</v>
      </c>
      <c r="AX10" s="14">
        <v>0.49026741398512302</v>
      </c>
      <c r="AY10" s="14">
        <v>0.44055864684305002</v>
      </c>
      <c r="AZ10" s="14">
        <v>0.417551585953925</v>
      </c>
      <c r="BA10" s="14">
        <v>0.40665769640144001</v>
      </c>
      <c r="BB10" s="14"/>
      <c r="BC10" s="14">
        <v>0.42845802711543501</v>
      </c>
      <c r="BD10" s="14">
        <v>0.433784403235284</v>
      </c>
      <c r="BE10" s="14"/>
      <c r="BF10" s="14">
        <v>0.40031725503385801</v>
      </c>
      <c r="BG10" s="14">
        <v>0.444933686632704</v>
      </c>
      <c r="BH10" s="14">
        <v>0.44943914292050402</v>
      </c>
      <c r="BI10" s="14">
        <v>0.43383990023487101</v>
      </c>
      <c r="BJ10" s="14"/>
      <c r="BK10" s="14">
        <v>0.40220373673499399</v>
      </c>
      <c r="BL10" s="14">
        <v>0.42981075880693898</v>
      </c>
      <c r="BM10" s="14">
        <v>0.45323781078027298</v>
      </c>
      <c r="BN10" s="14">
        <v>0.43199113903177599</v>
      </c>
      <c r="BO10" s="14"/>
      <c r="BP10" s="14">
        <v>0.49069719114411497</v>
      </c>
      <c r="BQ10" s="14">
        <v>0.48740285001280698</v>
      </c>
      <c r="BR10" s="14">
        <v>0.39539600600986402</v>
      </c>
      <c r="BS10" s="14">
        <v>0.33378815169857501</v>
      </c>
      <c r="BT10" s="14">
        <v>0.45371811355060498</v>
      </c>
    </row>
    <row r="11" spans="2:72" x14ac:dyDescent="0.35">
      <c r="B11" s="15" t="s">
        <v>216</v>
      </c>
      <c r="C11" s="14">
        <v>0.13122345492142401</v>
      </c>
      <c r="D11" s="14">
        <v>0.13623813374891</v>
      </c>
      <c r="E11" s="14">
        <v>0.125910038943193</v>
      </c>
      <c r="F11" s="14"/>
      <c r="G11" s="14">
        <v>0.17293826541837001</v>
      </c>
      <c r="H11" s="14">
        <v>0.137785929727745</v>
      </c>
      <c r="I11" s="14">
        <v>0.134083129094107</v>
      </c>
      <c r="J11" s="14">
        <v>0.14705096924140601</v>
      </c>
      <c r="K11" s="14">
        <v>0.106263198317295</v>
      </c>
      <c r="L11" s="14">
        <v>9.9815702870888603E-2</v>
      </c>
      <c r="M11" s="14"/>
      <c r="N11" s="14">
        <v>9.49478916677821E-2</v>
      </c>
      <c r="O11" s="14">
        <v>0.122627655783104</v>
      </c>
      <c r="P11" s="14">
        <v>0.15424072689221899</v>
      </c>
      <c r="Q11" s="14">
        <v>0.16061309417690101</v>
      </c>
      <c r="R11" s="14"/>
      <c r="S11" s="14">
        <v>0.130238596488152</v>
      </c>
      <c r="T11" s="14">
        <v>0.130571178617159</v>
      </c>
      <c r="U11" s="14">
        <v>0.111568501447183</v>
      </c>
      <c r="V11" s="14">
        <v>9.8095356155903701E-2</v>
      </c>
      <c r="W11" s="14">
        <v>0.150762045175137</v>
      </c>
      <c r="X11" s="14">
        <v>0.15563036453408599</v>
      </c>
      <c r="Y11" s="14">
        <v>0.112430091712917</v>
      </c>
      <c r="Z11" s="14">
        <v>0.143904692786026</v>
      </c>
      <c r="AA11" s="14">
        <v>0.15166589543859399</v>
      </c>
      <c r="AB11" s="14">
        <v>0.126791062773949</v>
      </c>
      <c r="AC11" s="14">
        <v>0.14288773413493899</v>
      </c>
      <c r="AD11" s="14">
        <v>0.12383891237282001</v>
      </c>
      <c r="AE11" s="14"/>
      <c r="AF11" s="14">
        <v>0.15439773908637899</v>
      </c>
      <c r="AG11" s="14">
        <v>0.135316643676167</v>
      </c>
      <c r="AH11" s="14">
        <v>0.117701505642964</v>
      </c>
      <c r="AI11" s="14">
        <v>9.20327812294537E-2</v>
      </c>
      <c r="AJ11" s="14">
        <v>8.1569315136712103E-2</v>
      </c>
      <c r="AK11" s="14"/>
      <c r="AL11" s="14">
        <v>0.20628167237000899</v>
      </c>
      <c r="AM11" s="14">
        <v>0.15051965208051499</v>
      </c>
      <c r="AN11" s="14">
        <v>0.19258405059252101</v>
      </c>
      <c r="AO11" s="14">
        <v>0.14899501120586001</v>
      </c>
      <c r="AP11" s="14">
        <v>0.13057226010669301</v>
      </c>
      <c r="AQ11" s="14">
        <v>0.152758733050462</v>
      </c>
      <c r="AR11" s="14">
        <v>0.147516688165513</v>
      </c>
      <c r="AS11" s="14">
        <v>0.13970046033151401</v>
      </c>
      <c r="AT11" s="14">
        <v>0.12876738820304301</v>
      </c>
      <c r="AU11" s="14">
        <v>9.4981217919163197E-2</v>
      </c>
      <c r="AV11" s="14">
        <v>0.10874635239125099</v>
      </c>
      <c r="AW11" s="14">
        <v>0.123998191699035</v>
      </c>
      <c r="AX11" s="14">
        <v>0.105800156856765</v>
      </c>
      <c r="AY11" s="14">
        <v>9.8585402367802999E-2</v>
      </c>
      <c r="AZ11" s="14">
        <v>9.5677827049034506E-2</v>
      </c>
      <c r="BA11" s="14">
        <v>5.5967676947703403E-2</v>
      </c>
      <c r="BB11" s="14"/>
      <c r="BC11" s="14">
        <v>0.132058243934328</v>
      </c>
      <c r="BD11" s="14">
        <v>0.130857617588962</v>
      </c>
      <c r="BE11" s="14"/>
      <c r="BF11" s="14">
        <v>8.2036005389431899E-2</v>
      </c>
      <c r="BG11" s="14">
        <v>0.11724579977578101</v>
      </c>
      <c r="BH11" s="14">
        <v>0.16793125104301701</v>
      </c>
      <c r="BI11" s="14">
        <v>0.200285399813319</v>
      </c>
      <c r="BJ11" s="14"/>
      <c r="BK11" s="14">
        <v>7.1711924627764906E-2</v>
      </c>
      <c r="BL11" s="14">
        <v>0.111699221938973</v>
      </c>
      <c r="BM11" s="14">
        <v>0.151144436503336</v>
      </c>
      <c r="BN11" s="14">
        <v>0.17948195959947999</v>
      </c>
      <c r="BO11" s="14"/>
      <c r="BP11" s="14">
        <v>0.13369763535770801</v>
      </c>
      <c r="BQ11" s="14">
        <v>0.100605052891101</v>
      </c>
      <c r="BR11" s="14">
        <v>9.8964299619914403E-2</v>
      </c>
      <c r="BS11" s="14">
        <v>5.4527933047593097E-2</v>
      </c>
      <c r="BT11" s="14">
        <v>0.23221420981961499</v>
      </c>
    </row>
    <row r="12" spans="2:72" x14ac:dyDescent="0.35">
      <c r="B12" s="15" t="s">
        <v>217</v>
      </c>
      <c r="C12" s="14">
        <v>4.1681232864647803E-2</v>
      </c>
      <c r="D12" s="14">
        <v>4.18391606168909E-2</v>
      </c>
      <c r="E12" s="14">
        <v>4.14607244055826E-2</v>
      </c>
      <c r="F12" s="14"/>
      <c r="G12" s="14">
        <v>5.2176197110093699E-2</v>
      </c>
      <c r="H12" s="14">
        <v>4.6649526836209397E-2</v>
      </c>
      <c r="I12" s="14">
        <v>4.3638004664459898E-2</v>
      </c>
      <c r="J12" s="14">
        <v>3.3615910951092801E-2</v>
      </c>
      <c r="K12" s="14">
        <v>3.5145375598896501E-2</v>
      </c>
      <c r="L12" s="14">
        <v>4.0021588065709698E-2</v>
      </c>
      <c r="M12" s="14"/>
      <c r="N12" s="14">
        <v>2.83771259719015E-2</v>
      </c>
      <c r="O12" s="14">
        <v>4.23114567276551E-2</v>
      </c>
      <c r="P12" s="14">
        <v>4.1551050641613102E-2</v>
      </c>
      <c r="Q12" s="14">
        <v>5.5749699234364097E-2</v>
      </c>
      <c r="R12" s="14"/>
      <c r="S12" s="14">
        <v>3.6258051628119202E-2</v>
      </c>
      <c r="T12" s="14">
        <v>3.65117707126991E-2</v>
      </c>
      <c r="U12" s="14">
        <v>4.1539449047734003E-2</v>
      </c>
      <c r="V12" s="14">
        <v>3.4463582210489403E-2</v>
      </c>
      <c r="W12" s="14">
        <v>3.5691496186494802E-2</v>
      </c>
      <c r="X12" s="14">
        <v>3.7334186358653799E-2</v>
      </c>
      <c r="Y12" s="14">
        <v>5.53341743881679E-2</v>
      </c>
      <c r="Z12" s="14">
        <v>5.8325095481525702E-2</v>
      </c>
      <c r="AA12" s="14">
        <v>4.0962203099144598E-2</v>
      </c>
      <c r="AB12" s="14">
        <v>4.4452019190924001E-2</v>
      </c>
      <c r="AC12" s="14">
        <v>4.05620569213236E-2</v>
      </c>
      <c r="AD12" s="14">
        <v>7.6088213720396702E-2</v>
      </c>
      <c r="AE12" s="14"/>
      <c r="AF12" s="14">
        <v>5.1622078710719499E-2</v>
      </c>
      <c r="AG12" s="14">
        <v>4.77762465980155E-2</v>
      </c>
      <c r="AH12" s="14">
        <v>2.8881454335632498E-2</v>
      </c>
      <c r="AI12" s="14">
        <v>3.43474015965037E-2</v>
      </c>
      <c r="AJ12" s="14">
        <v>3.4550953197147002E-2</v>
      </c>
      <c r="AK12" s="14"/>
      <c r="AL12" s="14">
        <v>8.9264767481115503E-2</v>
      </c>
      <c r="AM12" s="14">
        <v>5.8151638645008198E-2</v>
      </c>
      <c r="AN12" s="14">
        <v>5.3755305278133103E-2</v>
      </c>
      <c r="AO12" s="14">
        <v>4.5659912310988301E-2</v>
      </c>
      <c r="AP12" s="14">
        <v>5.6568260162507399E-2</v>
      </c>
      <c r="AQ12" s="14">
        <v>5.4226910343043701E-2</v>
      </c>
      <c r="AR12" s="14">
        <v>4.6332691675123397E-2</v>
      </c>
      <c r="AS12" s="14">
        <v>3.3940416420813399E-2</v>
      </c>
      <c r="AT12" s="14">
        <v>4.6554969599038203E-2</v>
      </c>
      <c r="AU12" s="14">
        <v>2.62352327501231E-2</v>
      </c>
      <c r="AV12" s="14">
        <v>2.4001873885706699E-2</v>
      </c>
      <c r="AW12" s="14">
        <v>3.0726424828316001E-2</v>
      </c>
      <c r="AX12" s="14">
        <v>2.2750558183067499E-2</v>
      </c>
      <c r="AY12" s="14">
        <v>3.7593225157610398E-2</v>
      </c>
      <c r="AZ12" s="14">
        <v>1.4500506103100099E-2</v>
      </c>
      <c r="BA12" s="14">
        <v>2.6095406061705299E-2</v>
      </c>
      <c r="BB12" s="14"/>
      <c r="BC12" s="14">
        <v>3.5721274336186402E-2</v>
      </c>
      <c r="BD12" s="14">
        <v>4.4293120773968603E-2</v>
      </c>
      <c r="BE12" s="14"/>
      <c r="BF12" s="14">
        <v>2.6002351334908601E-2</v>
      </c>
      <c r="BG12" s="14">
        <v>3.5781873053274703E-2</v>
      </c>
      <c r="BH12" s="14">
        <v>5.27871119492134E-2</v>
      </c>
      <c r="BI12" s="14">
        <v>6.8563549509205401E-2</v>
      </c>
      <c r="BJ12" s="14"/>
      <c r="BK12" s="14">
        <v>2.3139618014954299E-2</v>
      </c>
      <c r="BL12" s="14">
        <v>3.47847240863942E-2</v>
      </c>
      <c r="BM12" s="14">
        <v>4.0024796679313197E-2</v>
      </c>
      <c r="BN12" s="14">
        <v>7.0256027024029805E-2</v>
      </c>
      <c r="BO12" s="14"/>
      <c r="BP12" s="14">
        <v>3.1532041144234899E-2</v>
      </c>
      <c r="BQ12" s="14">
        <v>3.0249350404661601E-2</v>
      </c>
      <c r="BR12" s="14">
        <v>3.4871479616871801E-2</v>
      </c>
      <c r="BS12" s="14">
        <v>1.29458858068655E-2</v>
      </c>
      <c r="BT12" s="14">
        <v>8.7091340935357003E-2</v>
      </c>
    </row>
    <row r="13" spans="2:72" x14ac:dyDescent="0.35">
      <c r="B13" s="15" t="s">
        <v>205</v>
      </c>
      <c r="C13" s="20">
        <v>6.0508446378991498E-2</v>
      </c>
      <c r="D13" s="20">
        <v>7.3311468453777798E-2</v>
      </c>
      <c r="E13" s="20">
        <v>4.7814890419710897E-2</v>
      </c>
      <c r="F13" s="20"/>
      <c r="G13" s="20">
        <v>4.4207698686626003E-2</v>
      </c>
      <c r="H13" s="20">
        <v>3.7478400908278899E-2</v>
      </c>
      <c r="I13" s="20">
        <v>4.6597795767552803E-2</v>
      </c>
      <c r="J13" s="20">
        <v>6.2559266957174994E-2</v>
      </c>
      <c r="K13" s="20">
        <v>7.5666347193315803E-2</v>
      </c>
      <c r="L13" s="20">
        <v>8.9542279438864905E-2</v>
      </c>
      <c r="M13" s="20"/>
      <c r="N13" s="20">
        <v>3.6483671236357602E-2</v>
      </c>
      <c r="O13" s="20">
        <v>6.8021898496808203E-2</v>
      </c>
      <c r="P13" s="20">
        <v>4.8755916505598497E-2</v>
      </c>
      <c r="Q13" s="20">
        <v>8.8889606001067198E-2</v>
      </c>
      <c r="R13" s="20"/>
      <c r="S13" s="20">
        <v>4.8924674267168997E-2</v>
      </c>
      <c r="T13" s="20">
        <v>7.5526851856138902E-2</v>
      </c>
      <c r="U13" s="20">
        <v>5.80159657065265E-2</v>
      </c>
      <c r="V13" s="20">
        <v>4.8122230032227903E-2</v>
      </c>
      <c r="W13" s="20">
        <v>7.4267362450209304E-2</v>
      </c>
      <c r="X13" s="20">
        <v>6.4597457249087803E-2</v>
      </c>
      <c r="Y13" s="20">
        <v>7.2106885824389802E-2</v>
      </c>
      <c r="Z13" s="20">
        <v>6.4560958649256803E-2</v>
      </c>
      <c r="AA13" s="20">
        <v>5.2135647335152802E-2</v>
      </c>
      <c r="AB13" s="20">
        <v>6.4719770801165102E-2</v>
      </c>
      <c r="AC13" s="20">
        <v>4.8441511274354497E-2</v>
      </c>
      <c r="AD13" s="20">
        <v>5.0725246730278499E-2</v>
      </c>
      <c r="AE13" s="20"/>
      <c r="AF13" s="20">
        <v>8.8575537857157799E-2</v>
      </c>
      <c r="AG13" s="20">
        <v>6.5048860211585804E-2</v>
      </c>
      <c r="AH13" s="20">
        <v>3.5668567522558897E-2</v>
      </c>
      <c r="AI13" s="20">
        <v>3.6073280264576298E-2</v>
      </c>
      <c r="AJ13" s="20">
        <v>3.8981893715009701E-2</v>
      </c>
      <c r="AK13" s="20"/>
      <c r="AL13" s="20">
        <v>0.206868731265763</v>
      </c>
      <c r="AM13" s="20">
        <v>9.6061217721782194E-2</v>
      </c>
      <c r="AN13" s="20">
        <v>6.6197287122683704E-2</v>
      </c>
      <c r="AO13" s="20">
        <v>7.9849723819986604E-2</v>
      </c>
      <c r="AP13" s="20">
        <v>7.7112862563737505E-2</v>
      </c>
      <c r="AQ13" s="20">
        <v>6.4198408246447097E-2</v>
      </c>
      <c r="AR13" s="20">
        <v>4.0770618576932899E-2</v>
      </c>
      <c r="AS13" s="20">
        <v>6.7951724246379699E-2</v>
      </c>
      <c r="AT13" s="20">
        <v>5.6895547646446103E-2</v>
      </c>
      <c r="AU13" s="20">
        <v>5.62178020810368E-2</v>
      </c>
      <c r="AV13" s="20">
        <v>5.1064722442573499E-2</v>
      </c>
      <c r="AW13" s="20">
        <v>2.2934449998091098E-2</v>
      </c>
      <c r="AX13" s="20">
        <v>2.4127254791132299E-2</v>
      </c>
      <c r="AY13" s="20">
        <v>3.0491873329120098E-2</v>
      </c>
      <c r="AZ13" s="20">
        <v>5.3926419622466401E-2</v>
      </c>
      <c r="BA13" s="20">
        <v>2.4605897250206201E-2</v>
      </c>
      <c r="BB13" s="20"/>
      <c r="BC13" s="20">
        <v>3.0252166135361001E-2</v>
      </c>
      <c r="BD13" s="20">
        <v>7.37679367214122E-2</v>
      </c>
      <c r="BE13" s="20"/>
      <c r="BF13" s="20">
        <v>5.0069808062353997E-2</v>
      </c>
      <c r="BG13" s="20">
        <v>5.4197261349523899E-2</v>
      </c>
      <c r="BH13" s="20">
        <v>5.7781795727925599E-2</v>
      </c>
      <c r="BI13" s="20">
        <v>0.10447343144399</v>
      </c>
      <c r="BJ13" s="20"/>
      <c r="BK13" s="20">
        <v>4.89290322260389E-2</v>
      </c>
      <c r="BL13" s="20">
        <v>4.3068920832430899E-2</v>
      </c>
      <c r="BM13" s="20">
        <v>5.1631502446340898E-2</v>
      </c>
      <c r="BN13" s="20">
        <v>0.102437563590247</v>
      </c>
      <c r="BO13" s="20"/>
      <c r="BP13" s="20">
        <v>2.8760848994198802E-2</v>
      </c>
      <c r="BQ13" s="20">
        <v>6.5937030181541095E-2</v>
      </c>
      <c r="BR13" s="20">
        <v>9.7117995401635196E-2</v>
      </c>
      <c r="BS13" s="20">
        <v>2.5515455057740999E-2</v>
      </c>
      <c r="BT13" s="20">
        <v>0.103457902851895</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I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9" width="20.6328125" customWidth="1"/>
  </cols>
  <sheetData>
    <row r="2" spans="2:9" ht="40" customHeight="1" x14ac:dyDescent="0.35">
      <c r="D2" s="27" t="s">
        <v>278</v>
      </c>
      <c r="E2" s="24"/>
      <c r="F2" s="24"/>
      <c r="G2" s="24"/>
      <c r="H2" s="24"/>
      <c r="I2" s="24"/>
    </row>
    <row r="6" spans="2:9" ht="50" customHeight="1" x14ac:dyDescent="0.35">
      <c r="B6" s="17" t="s">
        <v>15</v>
      </c>
      <c r="C6" s="17" t="s">
        <v>267</v>
      </c>
      <c r="D6" s="17" t="s">
        <v>268</v>
      </c>
      <c r="E6" s="17" t="s">
        <v>269</v>
      </c>
      <c r="F6" s="17" t="s">
        <v>270</v>
      </c>
      <c r="G6" s="17" t="s">
        <v>271</v>
      </c>
      <c r="H6" s="17" t="s">
        <v>272</v>
      </c>
    </row>
    <row r="7" spans="2:9" x14ac:dyDescent="0.35">
      <c r="B7" s="15" t="s">
        <v>273</v>
      </c>
      <c r="C7" s="14">
        <v>0.31312132325222303</v>
      </c>
      <c r="D7" s="14">
        <v>0.33683982421888897</v>
      </c>
      <c r="E7" s="14">
        <v>0.22834253020769399</v>
      </c>
      <c r="F7" s="14">
        <v>0.24360374475270599</v>
      </c>
      <c r="G7" s="14">
        <v>0.37727654972635299</v>
      </c>
      <c r="H7" s="14">
        <v>0.29383660182674998</v>
      </c>
    </row>
    <row r="8" spans="2:9" x14ac:dyDescent="0.35">
      <c r="B8" s="15" t="s">
        <v>274</v>
      </c>
      <c r="C8" s="14">
        <v>0.37407353480650701</v>
      </c>
      <c r="D8" s="14">
        <v>0.38097950895277899</v>
      </c>
      <c r="E8" s="14">
        <v>0.35929037837654698</v>
      </c>
      <c r="F8" s="14">
        <v>0.35376958069359998</v>
      </c>
      <c r="G8" s="14">
        <v>0.41690117352773998</v>
      </c>
      <c r="H8" s="14">
        <v>0.38002063515137102</v>
      </c>
    </row>
    <row r="9" spans="2:9" x14ac:dyDescent="0.35">
      <c r="B9" s="15" t="s">
        <v>275</v>
      </c>
      <c r="C9" s="14">
        <v>0.18557667519614399</v>
      </c>
      <c r="D9" s="14">
        <v>0.16639128792233099</v>
      </c>
      <c r="E9" s="14">
        <v>0.220733903289449</v>
      </c>
      <c r="F9" s="14">
        <v>0.18936874213834401</v>
      </c>
      <c r="G9" s="14">
        <v>0.141489620783257</v>
      </c>
      <c r="H9" s="14">
        <v>0.178560716343617</v>
      </c>
    </row>
    <row r="10" spans="2:9" x14ac:dyDescent="0.35">
      <c r="B10" s="15" t="s">
        <v>276</v>
      </c>
      <c r="C10" s="14">
        <v>8.5278844948727298E-2</v>
      </c>
      <c r="D10" s="14">
        <v>7.2908047279765603E-2</v>
      </c>
      <c r="E10" s="14">
        <v>0.131393195009604</v>
      </c>
      <c r="F10" s="14">
        <v>0.117699065573466</v>
      </c>
      <c r="G10" s="14">
        <v>4.2084723656452001E-2</v>
      </c>
      <c r="H10" s="14">
        <v>7.8608543654953095E-2</v>
      </c>
    </row>
    <row r="11" spans="2:9" x14ac:dyDescent="0.35">
      <c r="B11" s="15" t="s">
        <v>277</v>
      </c>
      <c r="C11" s="14">
        <v>2.2373080277147999E-2</v>
      </c>
      <c r="D11" s="14">
        <v>1.8554814231777999E-2</v>
      </c>
      <c r="E11" s="14">
        <v>3.9235025723875598E-2</v>
      </c>
      <c r="F11" s="14">
        <v>5.0737959789906903E-2</v>
      </c>
      <c r="G11" s="14">
        <v>8.7488046794473896E-3</v>
      </c>
      <c r="H11" s="14">
        <v>2.2774982577649899E-2</v>
      </c>
    </row>
    <row r="12" spans="2:9" x14ac:dyDescent="0.35">
      <c r="B12" s="15" t="s">
        <v>102</v>
      </c>
      <c r="C12" s="14">
        <v>1.9576541519250999E-2</v>
      </c>
      <c r="D12" s="14">
        <v>2.4326517394457101E-2</v>
      </c>
      <c r="E12" s="14">
        <v>2.1004967392830601E-2</v>
      </c>
      <c r="F12" s="14">
        <v>4.4820907051977298E-2</v>
      </c>
      <c r="G12" s="14">
        <v>1.34991276267511E-2</v>
      </c>
      <c r="H12" s="14">
        <v>4.6198520445659003E-2</v>
      </c>
    </row>
    <row r="13" spans="2:9" x14ac:dyDescent="0.35">
      <c r="B13" s="16"/>
      <c r="C13" s="16"/>
      <c r="D13" s="16"/>
      <c r="E13" s="16"/>
      <c r="F13" s="16"/>
      <c r="G13" s="16"/>
      <c r="H13" s="16"/>
    </row>
    <row r="14" spans="2:9" x14ac:dyDescent="0.35">
      <c r="B14" t="s">
        <v>104</v>
      </c>
    </row>
    <row r="15" spans="2:9" x14ac:dyDescent="0.35">
      <c r="B15" t="s">
        <v>105</v>
      </c>
    </row>
    <row r="19" spans="2:2" x14ac:dyDescent="0.35">
      <c r="B19"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279</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273</v>
      </c>
      <c r="C9" s="14">
        <v>0.31312132325222303</v>
      </c>
      <c r="D9" s="14">
        <v>0.34825168673271001</v>
      </c>
      <c r="E9" s="14">
        <v>0.279022313826504</v>
      </c>
      <c r="F9" s="14"/>
      <c r="G9" s="14">
        <v>0.214257765990719</v>
      </c>
      <c r="H9" s="14">
        <v>0.28824508650499298</v>
      </c>
      <c r="I9" s="14">
        <v>0.27560927288841303</v>
      </c>
      <c r="J9" s="14">
        <v>0.28184571637556</v>
      </c>
      <c r="K9" s="14">
        <v>0.35780604668330002</v>
      </c>
      <c r="L9" s="14">
        <v>0.42481788419037803</v>
      </c>
      <c r="M9" s="14"/>
      <c r="N9" s="14">
        <v>0.40982481018533001</v>
      </c>
      <c r="O9" s="14">
        <v>0.30376436202950102</v>
      </c>
      <c r="P9" s="14">
        <v>0.29899348088836297</v>
      </c>
      <c r="Q9" s="14">
        <v>0.22914168519602701</v>
      </c>
      <c r="R9" s="14"/>
      <c r="S9" s="14">
        <v>0.31738880331029801</v>
      </c>
      <c r="T9" s="14">
        <v>0.31132124629003</v>
      </c>
      <c r="U9" s="14">
        <v>0.30893458388455403</v>
      </c>
      <c r="V9" s="14">
        <v>0.33259141685221799</v>
      </c>
      <c r="W9" s="14">
        <v>0.29538317813548998</v>
      </c>
      <c r="X9" s="14">
        <v>0.28613408925577899</v>
      </c>
      <c r="Y9" s="14">
        <v>0.30201473380259702</v>
      </c>
      <c r="Z9" s="14">
        <v>0.31300866655781701</v>
      </c>
      <c r="AA9" s="14">
        <v>0.320337645549372</v>
      </c>
      <c r="AB9" s="14">
        <v>0.33479898468230102</v>
      </c>
      <c r="AC9" s="14">
        <v>0.31419356234471901</v>
      </c>
      <c r="AD9" s="14">
        <v>0.31258964263716399</v>
      </c>
      <c r="AE9" s="14"/>
      <c r="AF9" s="14">
        <v>0.253549753904807</v>
      </c>
      <c r="AG9" s="14">
        <v>0.27387581403786199</v>
      </c>
      <c r="AH9" s="14">
        <v>0.352050353426625</v>
      </c>
      <c r="AI9" s="14">
        <v>0.37306511214830701</v>
      </c>
      <c r="AJ9" s="14">
        <v>0.49587240661023402</v>
      </c>
      <c r="AK9" s="14"/>
      <c r="AL9" s="14">
        <v>0.12033685899048201</v>
      </c>
      <c r="AM9" s="14">
        <v>0.21188971341325899</v>
      </c>
      <c r="AN9" s="14">
        <v>0.21740062481795899</v>
      </c>
      <c r="AO9" s="14">
        <v>0.26715036357413602</v>
      </c>
      <c r="AP9" s="14">
        <v>0.23655770639647999</v>
      </c>
      <c r="AQ9" s="14">
        <v>0.26803558050786003</v>
      </c>
      <c r="AR9" s="14">
        <v>0.30243388747293298</v>
      </c>
      <c r="AS9" s="14">
        <v>0.315275768397419</v>
      </c>
      <c r="AT9" s="14">
        <v>0.35098471474224102</v>
      </c>
      <c r="AU9" s="14">
        <v>0.35086531382643199</v>
      </c>
      <c r="AV9" s="14">
        <v>0.356265269633601</v>
      </c>
      <c r="AW9" s="14">
        <v>0.39333034161612201</v>
      </c>
      <c r="AX9" s="14">
        <v>0.34333874934438302</v>
      </c>
      <c r="AY9" s="14">
        <v>0.40896585454501699</v>
      </c>
      <c r="AZ9" s="14">
        <v>0.41465242404775099</v>
      </c>
      <c r="BA9" s="14">
        <v>0.49989015590145203</v>
      </c>
      <c r="BB9" s="14"/>
      <c r="BC9" s="14">
        <v>0.32289764968059598</v>
      </c>
      <c r="BD9" s="14">
        <v>0.30883695303825198</v>
      </c>
      <c r="BE9" s="14"/>
      <c r="BF9" s="14">
        <v>0.459237641728027</v>
      </c>
      <c r="BG9" s="14">
        <v>0.32297810207042299</v>
      </c>
      <c r="BH9" s="14">
        <v>0.23054477151549899</v>
      </c>
      <c r="BI9" s="14">
        <v>0.13676126207735201</v>
      </c>
      <c r="BJ9" s="14"/>
      <c r="BK9" s="14">
        <v>0.44242978315376902</v>
      </c>
      <c r="BL9" s="14">
        <v>0.370565829846771</v>
      </c>
      <c r="BM9" s="14">
        <v>0.28075885877342499</v>
      </c>
      <c r="BN9" s="14">
        <v>0.17752807421769301</v>
      </c>
      <c r="BO9" s="14"/>
      <c r="BP9" s="14">
        <v>0.24706816003593501</v>
      </c>
      <c r="BQ9" s="14">
        <v>0.31057021633647702</v>
      </c>
      <c r="BR9" s="14">
        <v>0.42560202374915901</v>
      </c>
      <c r="BS9" s="14">
        <v>0.56619051141568</v>
      </c>
      <c r="BT9" s="14">
        <v>9.1523266037525003E-2</v>
      </c>
    </row>
    <row r="10" spans="2:72" x14ac:dyDescent="0.35">
      <c r="B10" s="15" t="s">
        <v>274</v>
      </c>
      <c r="C10" s="14">
        <v>0.37407353480650701</v>
      </c>
      <c r="D10" s="14">
        <v>0.37288995486354698</v>
      </c>
      <c r="E10" s="14">
        <v>0.37514292285259798</v>
      </c>
      <c r="F10" s="14"/>
      <c r="G10" s="14">
        <v>0.352372469769201</v>
      </c>
      <c r="H10" s="14">
        <v>0.35671113130312698</v>
      </c>
      <c r="I10" s="14">
        <v>0.39957164073990897</v>
      </c>
      <c r="J10" s="14">
        <v>0.37966450214078801</v>
      </c>
      <c r="K10" s="14">
        <v>0.37984838780751601</v>
      </c>
      <c r="L10" s="14">
        <v>0.37339374755661597</v>
      </c>
      <c r="M10" s="14"/>
      <c r="N10" s="14">
        <v>0.37343232355024297</v>
      </c>
      <c r="O10" s="14">
        <v>0.398332326861011</v>
      </c>
      <c r="P10" s="14">
        <v>0.382254001242747</v>
      </c>
      <c r="Q10" s="14">
        <v>0.34459127778066101</v>
      </c>
      <c r="R10" s="14"/>
      <c r="S10" s="14">
        <v>0.371077726421916</v>
      </c>
      <c r="T10" s="14">
        <v>0.37175724624883899</v>
      </c>
      <c r="U10" s="14">
        <v>0.34026631070652602</v>
      </c>
      <c r="V10" s="14">
        <v>0.39303078451382101</v>
      </c>
      <c r="W10" s="14">
        <v>0.40458703669345503</v>
      </c>
      <c r="X10" s="14">
        <v>0.37878881100654299</v>
      </c>
      <c r="Y10" s="14">
        <v>0.40394516857425999</v>
      </c>
      <c r="Z10" s="14">
        <v>0.39577095995125</v>
      </c>
      <c r="AA10" s="14">
        <v>0.37159661928563598</v>
      </c>
      <c r="AB10" s="14">
        <v>0.36280164878839699</v>
      </c>
      <c r="AC10" s="14">
        <v>0.33917936860899001</v>
      </c>
      <c r="AD10" s="14">
        <v>0.33843751198431898</v>
      </c>
      <c r="AE10" s="14"/>
      <c r="AF10" s="14">
        <v>0.37565107973727402</v>
      </c>
      <c r="AG10" s="14">
        <v>0.37359606154381098</v>
      </c>
      <c r="AH10" s="14">
        <v>0.373152826127226</v>
      </c>
      <c r="AI10" s="14">
        <v>0.39190892339975703</v>
      </c>
      <c r="AJ10" s="14">
        <v>0.29401794602973802</v>
      </c>
      <c r="AK10" s="14"/>
      <c r="AL10" s="14">
        <v>0.23318344072738501</v>
      </c>
      <c r="AM10" s="14">
        <v>0.30123604946973098</v>
      </c>
      <c r="AN10" s="14">
        <v>0.35125876244945597</v>
      </c>
      <c r="AO10" s="14">
        <v>0.35201542198428798</v>
      </c>
      <c r="AP10" s="14">
        <v>0.37854850711558302</v>
      </c>
      <c r="AQ10" s="14">
        <v>0.372214330097489</v>
      </c>
      <c r="AR10" s="14">
        <v>0.38241708232777299</v>
      </c>
      <c r="AS10" s="14">
        <v>0.40755409234692902</v>
      </c>
      <c r="AT10" s="14">
        <v>0.39417030212631898</v>
      </c>
      <c r="AU10" s="14">
        <v>0.367910392412579</v>
      </c>
      <c r="AV10" s="14">
        <v>0.379493499993942</v>
      </c>
      <c r="AW10" s="14">
        <v>0.388207751440036</v>
      </c>
      <c r="AX10" s="14">
        <v>0.43949323221814202</v>
      </c>
      <c r="AY10" s="14">
        <v>0.39493749335575901</v>
      </c>
      <c r="AZ10" s="14">
        <v>0.39444783028687502</v>
      </c>
      <c r="BA10" s="14">
        <v>0.35187021388753698</v>
      </c>
      <c r="BB10" s="14"/>
      <c r="BC10" s="14">
        <v>0.37891962048025202</v>
      </c>
      <c r="BD10" s="14">
        <v>0.37194978973037202</v>
      </c>
      <c r="BE10" s="14"/>
      <c r="BF10" s="14">
        <v>0.38020389692512901</v>
      </c>
      <c r="BG10" s="14">
        <v>0.39187979960410502</v>
      </c>
      <c r="BH10" s="14">
        <v>0.35963980055248601</v>
      </c>
      <c r="BI10" s="14">
        <v>0.34381663240070898</v>
      </c>
      <c r="BJ10" s="14"/>
      <c r="BK10" s="14">
        <v>0.38887866563824702</v>
      </c>
      <c r="BL10" s="14">
        <v>0.38657306102688999</v>
      </c>
      <c r="BM10" s="14">
        <v>0.385106101550167</v>
      </c>
      <c r="BN10" s="14">
        <v>0.32939579180793999</v>
      </c>
      <c r="BO10" s="14"/>
      <c r="BP10" s="14">
        <v>0.42258260170861101</v>
      </c>
      <c r="BQ10" s="14">
        <v>0.43903500137099299</v>
      </c>
      <c r="BR10" s="14">
        <v>0.43094647646353101</v>
      </c>
      <c r="BS10" s="14">
        <v>0.31038265017412803</v>
      </c>
      <c r="BT10" s="14">
        <v>0.329740309195246</v>
      </c>
    </row>
    <row r="11" spans="2:72" x14ac:dyDescent="0.35">
      <c r="B11" s="15" t="s">
        <v>275</v>
      </c>
      <c r="C11" s="14">
        <v>0.18557667519614399</v>
      </c>
      <c r="D11" s="14">
        <v>0.178578853245768</v>
      </c>
      <c r="E11" s="14">
        <v>0.19298895483464301</v>
      </c>
      <c r="F11" s="14"/>
      <c r="G11" s="14">
        <v>0.228107297134784</v>
      </c>
      <c r="H11" s="14">
        <v>0.21077434064311801</v>
      </c>
      <c r="I11" s="14">
        <v>0.16556694323398899</v>
      </c>
      <c r="J11" s="14">
        <v>0.21237274017774299</v>
      </c>
      <c r="K11" s="14">
        <v>0.16636540803361499</v>
      </c>
      <c r="L11" s="14">
        <v>0.144341610935381</v>
      </c>
      <c r="M11" s="14"/>
      <c r="N11" s="14">
        <v>0.13687995085214799</v>
      </c>
      <c r="O11" s="14">
        <v>0.18275872980956301</v>
      </c>
      <c r="P11" s="14">
        <v>0.19699729662520299</v>
      </c>
      <c r="Q11" s="14">
        <v>0.23203620745619</v>
      </c>
      <c r="R11" s="14"/>
      <c r="S11" s="14">
        <v>0.201442745324033</v>
      </c>
      <c r="T11" s="14">
        <v>0.17251840295367099</v>
      </c>
      <c r="U11" s="14">
        <v>0.20185370917032799</v>
      </c>
      <c r="V11" s="14">
        <v>0.18266527461410301</v>
      </c>
      <c r="W11" s="14">
        <v>0.19978591870276599</v>
      </c>
      <c r="X11" s="14">
        <v>0.189846659261004</v>
      </c>
      <c r="Y11" s="14">
        <v>0.159117992389053</v>
      </c>
      <c r="Z11" s="14">
        <v>0.188497732224922</v>
      </c>
      <c r="AA11" s="14">
        <v>0.17774731933948601</v>
      </c>
      <c r="AB11" s="14">
        <v>0.17581988389654499</v>
      </c>
      <c r="AC11" s="14">
        <v>0.19457793501135701</v>
      </c>
      <c r="AD11" s="14">
        <v>0.197199914557879</v>
      </c>
      <c r="AE11" s="14"/>
      <c r="AF11" s="14">
        <v>0.21542297566164101</v>
      </c>
      <c r="AG11" s="14">
        <v>0.21187553714395799</v>
      </c>
      <c r="AH11" s="14">
        <v>0.16438774753093599</v>
      </c>
      <c r="AI11" s="14">
        <v>0.14301398356648901</v>
      </c>
      <c r="AJ11" s="14">
        <v>0.15079187430183899</v>
      </c>
      <c r="AK11" s="14"/>
      <c r="AL11" s="14">
        <v>0.31986537932687098</v>
      </c>
      <c r="AM11" s="14">
        <v>0.26482649448304002</v>
      </c>
      <c r="AN11" s="14">
        <v>0.28056436203887802</v>
      </c>
      <c r="AO11" s="14">
        <v>0.21204221217126001</v>
      </c>
      <c r="AP11" s="14">
        <v>0.21632511315868</v>
      </c>
      <c r="AQ11" s="14">
        <v>0.21289743986762899</v>
      </c>
      <c r="AR11" s="14">
        <v>0.17689170591404901</v>
      </c>
      <c r="AS11" s="14">
        <v>0.16310129609479301</v>
      </c>
      <c r="AT11" s="14">
        <v>0.15018884225111001</v>
      </c>
      <c r="AU11" s="14">
        <v>0.18929512935196699</v>
      </c>
      <c r="AV11" s="14">
        <v>0.146206049935727</v>
      </c>
      <c r="AW11" s="14">
        <v>0.140120194004484</v>
      </c>
      <c r="AX11" s="14">
        <v>0.14733748366977301</v>
      </c>
      <c r="AY11" s="14">
        <v>0.12707699616256399</v>
      </c>
      <c r="AZ11" s="14">
        <v>0.13458102653429399</v>
      </c>
      <c r="BA11" s="14">
        <v>9.4916527705078094E-2</v>
      </c>
      <c r="BB11" s="14"/>
      <c r="BC11" s="14">
        <v>0.171748194257384</v>
      </c>
      <c r="BD11" s="14">
        <v>0.191636858668183</v>
      </c>
      <c r="BE11" s="14"/>
      <c r="BF11" s="14">
        <v>0.106154147041953</v>
      </c>
      <c r="BG11" s="14">
        <v>0.170881003147931</v>
      </c>
      <c r="BH11" s="14">
        <v>0.24287213724718201</v>
      </c>
      <c r="BI11" s="14">
        <v>0.28084363815504299</v>
      </c>
      <c r="BJ11" s="14"/>
      <c r="BK11" s="14">
        <v>0.113742424267294</v>
      </c>
      <c r="BL11" s="14">
        <v>0.154585733322744</v>
      </c>
      <c r="BM11" s="14">
        <v>0.20024627951316301</v>
      </c>
      <c r="BN11" s="14">
        <v>0.26551449469204602</v>
      </c>
      <c r="BO11" s="14"/>
      <c r="BP11" s="14">
        <v>0.199828517732974</v>
      </c>
      <c r="BQ11" s="14">
        <v>0.156993451834923</v>
      </c>
      <c r="BR11" s="14">
        <v>0.113354673302342</v>
      </c>
      <c r="BS11" s="14">
        <v>7.9750386686474106E-2</v>
      </c>
      <c r="BT11" s="14">
        <v>0.31779959616147602</v>
      </c>
    </row>
    <row r="12" spans="2:72" x14ac:dyDescent="0.35">
      <c r="B12" s="15" t="s">
        <v>276</v>
      </c>
      <c r="C12" s="14">
        <v>8.5278844948727298E-2</v>
      </c>
      <c r="D12" s="14">
        <v>6.71673146750182E-2</v>
      </c>
      <c r="E12" s="14">
        <v>0.103070836524451</v>
      </c>
      <c r="F12" s="14"/>
      <c r="G12" s="14">
        <v>0.15223469539253601</v>
      </c>
      <c r="H12" s="14">
        <v>9.6519664485832199E-2</v>
      </c>
      <c r="I12" s="14">
        <v>0.104497143833062</v>
      </c>
      <c r="J12" s="14">
        <v>8.2954627272781301E-2</v>
      </c>
      <c r="K12" s="14">
        <v>6.3500454030721201E-2</v>
      </c>
      <c r="L12" s="14">
        <v>3.2618157171750498E-2</v>
      </c>
      <c r="M12" s="14"/>
      <c r="N12" s="14">
        <v>5.2821591819932803E-2</v>
      </c>
      <c r="O12" s="14">
        <v>8.2336963481520795E-2</v>
      </c>
      <c r="P12" s="14">
        <v>8.4201927627750098E-2</v>
      </c>
      <c r="Q12" s="14">
        <v>0.124188746039439</v>
      </c>
      <c r="R12" s="14"/>
      <c r="S12" s="14">
        <v>7.4553370556671994E-2</v>
      </c>
      <c r="T12" s="14">
        <v>9.3051438347603002E-2</v>
      </c>
      <c r="U12" s="14">
        <v>9.5727491377235699E-2</v>
      </c>
      <c r="V12" s="14">
        <v>5.6961129429435597E-2</v>
      </c>
      <c r="W12" s="14">
        <v>5.5320633451341902E-2</v>
      </c>
      <c r="X12" s="14">
        <v>0.10518747974994801</v>
      </c>
      <c r="Y12" s="14">
        <v>8.5624492406476599E-2</v>
      </c>
      <c r="Z12" s="14">
        <v>6.8046811595999193E-2</v>
      </c>
      <c r="AA12" s="14">
        <v>9.4354751661430897E-2</v>
      </c>
      <c r="AB12" s="14">
        <v>9.0516463924817395E-2</v>
      </c>
      <c r="AC12" s="14">
        <v>0.10714367525841</v>
      </c>
      <c r="AD12" s="14">
        <v>0.105541471650521</v>
      </c>
      <c r="AE12" s="14"/>
      <c r="AF12" s="14">
        <v>0.100861871297769</v>
      </c>
      <c r="AG12" s="14">
        <v>9.1398215494891397E-2</v>
      </c>
      <c r="AH12" s="14">
        <v>7.7068054859465093E-2</v>
      </c>
      <c r="AI12" s="14">
        <v>7.3251223335770804E-2</v>
      </c>
      <c r="AJ12" s="14">
        <v>2.7693351195520501E-2</v>
      </c>
      <c r="AK12" s="14"/>
      <c r="AL12" s="14">
        <v>0.16356743145315999</v>
      </c>
      <c r="AM12" s="14">
        <v>0.12671821384717399</v>
      </c>
      <c r="AN12" s="14">
        <v>9.6697326935703307E-2</v>
      </c>
      <c r="AO12" s="14">
        <v>0.10987753812675299</v>
      </c>
      <c r="AP12" s="14">
        <v>0.103459543865355</v>
      </c>
      <c r="AQ12" s="14">
        <v>0.10214855533468301</v>
      </c>
      <c r="AR12" s="14">
        <v>0.101493923954771</v>
      </c>
      <c r="AS12" s="14">
        <v>7.6690101234138996E-2</v>
      </c>
      <c r="AT12" s="14">
        <v>7.8094594792103206E-2</v>
      </c>
      <c r="AU12" s="14">
        <v>5.8970525539965402E-2</v>
      </c>
      <c r="AV12" s="14">
        <v>8.5495514066385794E-2</v>
      </c>
      <c r="AW12" s="14">
        <v>5.57561872196978E-2</v>
      </c>
      <c r="AX12" s="14">
        <v>5.8713529564714997E-2</v>
      </c>
      <c r="AY12" s="14">
        <v>4.9934095124669502E-2</v>
      </c>
      <c r="AZ12" s="14">
        <v>5.6318719131079401E-2</v>
      </c>
      <c r="BA12" s="14">
        <v>3.9356114890878299E-2</v>
      </c>
      <c r="BB12" s="14"/>
      <c r="BC12" s="14">
        <v>9.2098792301106999E-2</v>
      </c>
      <c r="BD12" s="14">
        <v>8.2290076160014894E-2</v>
      </c>
      <c r="BE12" s="14"/>
      <c r="BF12" s="14">
        <v>4.2023031227630799E-2</v>
      </c>
      <c r="BG12" s="14">
        <v>8.2069149560722296E-2</v>
      </c>
      <c r="BH12" s="14">
        <v>0.11870808014996399</v>
      </c>
      <c r="BI12" s="14">
        <v>0.120509119718116</v>
      </c>
      <c r="BJ12" s="14"/>
      <c r="BK12" s="14">
        <v>3.8045458097885003E-2</v>
      </c>
      <c r="BL12" s="14">
        <v>6.6684101695923606E-2</v>
      </c>
      <c r="BM12" s="14">
        <v>9.7135168672895206E-2</v>
      </c>
      <c r="BN12" s="14">
        <v>0.132699755257256</v>
      </c>
      <c r="BO12" s="14"/>
      <c r="BP12" s="14">
        <v>9.9149684105134694E-2</v>
      </c>
      <c r="BQ12" s="14">
        <v>6.1332713445559003E-2</v>
      </c>
      <c r="BR12" s="14">
        <v>1.8182696314127399E-2</v>
      </c>
      <c r="BS12" s="14">
        <v>3.2277088364969897E-2</v>
      </c>
      <c r="BT12" s="14">
        <v>0.163493296690709</v>
      </c>
    </row>
    <row r="13" spans="2:72" x14ac:dyDescent="0.35">
      <c r="B13" s="15" t="s">
        <v>277</v>
      </c>
      <c r="C13" s="14">
        <v>2.2373080277147999E-2</v>
      </c>
      <c r="D13" s="14">
        <v>1.6617730126620399E-2</v>
      </c>
      <c r="E13" s="14">
        <v>2.73366998963907E-2</v>
      </c>
      <c r="F13" s="14"/>
      <c r="G13" s="14">
        <v>3.4753034041495802E-2</v>
      </c>
      <c r="H13" s="14">
        <v>2.63173716290609E-2</v>
      </c>
      <c r="I13" s="14">
        <v>3.4284184283720202E-2</v>
      </c>
      <c r="J13" s="14">
        <v>2.26949713095853E-2</v>
      </c>
      <c r="K13" s="14">
        <v>1.66072273033008E-2</v>
      </c>
      <c r="L13" s="14">
        <v>4.86710219063596E-3</v>
      </c>
      <c r="M13" s="14"/>
      <c r="N13" s="14">
        <v>1.46941036433519E-2</v>
      </c>
      <c r="O13" s="14">
        <v>1.4847808871064801E-2</v>
      </c>
      <c r="P13" s="14">
        <v>2.3226807899006101E-2</v>
      </c>
      <c r="Q13" s="14">
        <v>3.6592192089958099E-2</v>
      </c>
      <c r="R13" s="14"/>
      <c r="S13" s="14">
        <v>2.0644379345476999E-2</v>
      </c>
      <c r="T13" s="14">
        <v>3.15475283710136E-2</v>
      </c>
      <c r="U13" s="14">
        <v>1.9811057086346201E-2</v>
      </c>
      <c r="V13" s="14">
        <v>1.8962459729894798E-2</v>
      </c>
      <c r="W13" s="14">
        <v>2.65898970849247E-2</v>
      </c>
      <c r="X13" s="14">
        <v>2.0734412657094501E-2</v>
      </c>
      <c r="Y13" s="14">
        <v>1.8764745019348699E-2</v>
      </c>
      <c r="Z13" s="14">
        <v>1.9068680628165802E-2</v>
      </c>
      <c r="AA13" s="14">
        <v>1.5808824237790901E-2</v>
      </c>
      <c r="AB13" s="14">
        <v>2.3088013904344999E-2</v>
      </c>
      <c r="AC13" s="14">
        <v>2.9883571425902599E-2</v>
      </c>
      <c r="AD13" s="14">
        <v>2.6273643841362101E-2</v>
      </c>
      <c r="AE13" s="14"/>
      <c r="AF13" s="14">
        <v>2.76158699405019E-2</v>
      </c>
      <c r="AG13" s="14">
        <v>2.2567440346680599E-2</v>
      </c>
      <c r="AH13" s="14">
        <v>2.1164471219964599E-2</v>
      </c>
      <c r="AI13" s="14">
        <v>1.2025703908523099E-2</v>
      </c>
      <c r="AJ13" s="14">
        <v>1.45619560802859E-2</v>
      </c>
      <c r="AK13" s="14"/>
      <c r="AL13" s="14">
        <v>6.4937017711917996E-2</v>
      </c>
      <c r="AM13" s="14">
        <v>4.5176154480469403E-2</v>
      </c>
      <c r="AN13" s="14">
        <v>3.8039810837164498E-2</v>
      </c>
      <c r="AO13" s="14">
        <v>2.67951721926987E-2</v>
      </c>
      <c r="AP13" s="14">
        <v>3.7837285337073097E-2</v>
      </c>
      <c r="AQ13" s="14">
        <v>3.0684569602937899E-2</v>
      </c>
      <c r="AR13" s="14">
        <v>2.0915320620041301E-2</v>
      </c>
      <c r="AS13" s="14">
        <v>1.6368163634298601E-2</v>
      </c>
      <c r="AT13" s="14">
        <v>1.74726938823654E-2</v>
      </c>
      <c r="AU13" s="14">
        <v>1.8067576060066901E-2</v>
      </c>
      <c r="AV13" s="14">
        <v>1.44904532686961E-2</v>
      </c>
      <c r="AW13" s="14">
        <v>1.1984684684647201E-2</v>
      </c>
      <c r="AX13" s="14">
        <v>5.3195146902456697E-3</v>
      </c>
      <c r="AY13" s="14">
        <v>1.41437725654625E-2</v>
      </c>
      <c r="AZ13" s="14">
        <v>0</v>
      </c>
      <c r="BA13" s="14">
        <v>1.7930930304719201E-3</v>
      </c>
      <c r="BB13" s="14"/>
      <c r="BC13" s="14">
        <v>2.14925149244195E-2</v>
      </c>
      <c r="BD13" s="14">
        <v>2.2758978599623701E-2</v>
      </c>
      <c r="BE13" s="14"/>
      <c r="BF13" s="14">
        <v>4.5652027498866302E-3</v>
      </c>
      <c r="BG13" s="14">
        <v>2.07888992565557E-2</v>
      </c>
      <c r="BH13" s="14">
        <v>3.04218904486365E-2</v>
      </c>
      <c r="BI13" s="14">
        <v>4.8822663628053702E-2</v>
      </c>
      <c r="BJ13" s="14"/>
      <c r="BK13" s="14">
        <v>8.0944190189698798E-3</v>
      </c>
      <c r="BL13" s="14">
        <v>1.33491614876452E-2</v>
      </c>
      <c r="BM13" s="14">
        <v>2.29889864075285E-2</v>
      </c>
      <c r="BN13" s="14">
        <v>4.4477595077054399E-2</v>
      </c>
      <c r="BO13" s="14"/>
      <c r="BP13" s="14">
        <v>2.0324438052919801E-2</v>
      </c>
      <c r="BQ13" s="14">
        <v>1.4950756628443E-2</v>
      </c>
      <c r="BR13" s="14">
        <v>0</v>
      </c>
      <c r="BS13" s="14">
        <v>4.70668494412741E-3</v>
      </c>
      <c r="BT13" s="14">
        <v>5.3905610736711601E-2</v>
      </c>
    </row>
    <row r="14" spans="2:72" x14ac:dyDescent="0.35">
      <c r="B14" s="15" t="s">
        <v>102</v>
      </c>
      <c r="C14" s="20">
        <v>1.9576541519250999E-2</v>
      </c>
      <c r="D14" s="20">
        <v>1.64944603563364E-2</v>
      </c>
      <c r="E14" s="20">
        <v>2.2438272065413999E-2</v>
      </c>
      <c r="F14" s="20"/>
      <c r="G14" s="20">
        <v>1.8274737671264901E-2</v>
      </c>
      <c r="H14" s="20">
        <v>2.1432405433869602E-2</v>
      </c>
      <c r="I14" s="20">
        <v>2.04708150209067E-2</v>
      </c>
      <c r="J14" s="20">
        <v>2.0467442723543099E-2</v>
      </c>
      <c r="K14" s="20">
        <v>1.5872476141546799E-2</v>
      </c>
      <c r="L14" s="20">
        <v>1.99614979552383E-2</v>
      </c>
      <c r="M14" s="20"/>
      <c r="N14" s="20">
        <v>1.23472199489939E-2</v>
      </c>
      <c r="O14" s="20">
        <v>1.79598089473396E-2</v>
      </c>
      <c r="P14" s="20">
        <v>1.43264857169314E-2</v>
      </c>
      <c r="Q14" s="20">
        <v>3.3449891437724803E-2</v>
      </c>
      <c r="R14" s="20"/>
      <c r="S14" s="20">
        <v>1.4892975041605E-2</v>
      </c>
      <c r="T14" s="20">
        <v>1.9804137788842401E-2</v>
      </c>
      <c r="U14" s="20">
        <v>3.3406847775010302E-2</v>
      </c>
      <c r="V14" s="20">
        <v>1.57889348605285E-2</v>
      </c>
      <c r="W14" s="20">
        <v>1.8333335932021601E-2</v>
      </c>
      <c r="X14" s="20">
        <v>1.9308548069632E-2</v>
      </c>
      <c r="Y14" s="20">
        <v>3.0532867808264499E-2</v>
      </c>
      <c r="Z14" s="20">
        <v>1.5607149041845699E-2</v>
      </c>
      <c r="AA14" s="20">
        <v>2.01548399262837E-2</v>
      </c>
      <c r="AB14" s="20">
        <v>1.29750048035937E-2</v>
      </c>
      <c r="AC14" s="20">
        <v>1.5021887350622201E-2</v>
      </c>
      <c r="AD14" s="20">
        <v>1.99578153287551E-2</v>
      </c>
      <c r="AE14" s="20"/>
      <c r="AF14" s="20">
        <v>2.6898449458007699E-2</v>
      </c>
      <c r="AG14" s="20">
        <v>2.66869314327964E-2</v>
      </c>
      <c r="AH14" s="20">
        <v>1.2176546835783701E-2</v>
      </c>
      <c r="AI14" s="20">
        <v>6.7350536411526496E-3</v>
      </c>
      <c r="AJ14" s="20">
        <v>1.70624657823822E-2</v>
      </c>
      <c r="AK14" s="20"/>
      <c r="AL14" s="20">
        <v>9.8109871790184294E-2</v>
      </c>
      <c r="AM14" s="20">
        <v>5.0153374306326402E-2</v>
      </c>
      <c r="AN14" s="20">
        <v>1.60391129208396E-2</v>
      </c>
      <c r="AO14" s="20">
        <v>3.2119291950863403E-2</v>
      </c>
      <c r="AP14" s="20">
        <v>2.7271844126828398E-2</v>
      </c>
      <c r="AQ14" s="20">
        <v>1.4019524589401399E-2</v>
      </c>
      <c r="AR14" s="20">
        <v>1.58480797104328E-2</v>
      </c>
      <c r="AS14" s="20">
        <v>2.1010578292420898E-2</v>
      </c>
      <c r="AT14" s="20">
        <v>9.0888522058616503E-3</v>
      </c>
      <c r="AU14" s="20">
        <v>1.48910628089906E-2</v>
      </c>
      <c r="AV14" s="20">
        <v>1.8049213101648101E-2</v>
      </c>
      <c r="AW14" s="20">
        <v>1.06008410350131E-2</v>
      </c>
      <c r="AX14" s="20">
        <v>5.7974905127407897E-3</v>
      </c>
      <c r="AY14" s="20">
        <v>4.9417882465285796E-3</v>
      </c>
      <c r="AZ14" s="20">
        <v>0</v>
      </c>
      <c r="BA14" s="20">
        <v>1.21738945845831E-2</v>
      </c>
      <c r="BB14" s="20"/>
      <c r="BC14" s="20">
        <v>1.28432283562413E-2</v>
      </c>
      <c r="BD14" s="20">
        <v>2.2527343803554201E-2</v>
      </c>
      <c r="BE14" s="20"/>
      <c r="BF14" s="20">
        <v>7.8160803273740996E-3</v>
      </c>
      <c r="BG14" s="20">
        <v>1.1403046360263199E-2</v>
      </c>
      <c r="BH14" s="20">
        <v>1.7813320086231401E-2</v>
      </c>
      <c r="BI14" s="20">
        <v>6.9246684020725494E-2</v>
      </c>
      <c r="BJ14" s="20"/>
      <c r="BK14" s="20">
        <v>8.8092498238355899E-3</v>
      </c>
      <c r="BL14" s="20">
        <v>8.2421126200267099E-3</v>
      </c>
      <c r="BM14" s="20">
        <v>1.37646050828223E-2</v>
      </c>
      <c r="BN14" s="20">
        <v>5.0384288948010801E-2</v>
      </c>
      <c r="BO14" s="20"/>
      <c r="BP14" s="20">
        <v>1.10465983644252E-2</v>
      </c>
      <c r="BQ14" s="20">
        <v>1.7117860383605101E-2</v>
      </c>
      <c r="BR14" s="20">
        <v>1.19141301708408E-2</v>
      </c>
      <c r="BS14" s="20">
        <v>6.6926784146214896E-3</v>
      </c>
      <c r="BT14" s="20">
        <v>4.3537921178333099E-2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110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0.341025473368678</v>
      </c>
      <c r="D9" s="14">
        <v>0.39283151944126299</v>
      </c>
      <c r="E9" s="14">
        <v>0.29151790834925301</v>
      </c>
      <c r="F9" s="14"/>
      <c r="G9" s="14">
        <v>0.401716539872502</v>
      </c>
      <c r="H9" s="14">
        <v>0.384977092020726</v>
      </c>
      <c r="I9" s="14">
        <v>0.31224184009301398</v>
      </c>
      <c r="J9" s="14">
        <v>0.29246538509590198</v>
      </c>
      <c r="K9" s="14">
        <v>0.28969338243261</v>
      </c>
      <c r="L9" s="14">
        <v>0.362342431732465</v>
      </c>
      <c r="M9" s="14"/>
      <c r="N9" s="14">
        <v>0.39294411284998798</v>
      </c>
      <c r="O9" s="14">
        <v>0.30674973590355697</v>
      </c>
      <c r="P9" s="14">
        <v>0.33146772358624299</v>
      </c>
      <c r="Q9" s="14">
        <v>0.32915377238726301</v>
      </c>
      <c r="R9" s="14"/>
      <c r="S9" s="14">
        <v>0.37512334665768698</v>
      </c>
      <c r="T9" s="14">
        <v>0.34302644930423798</v>
      </c>
      <c r="U9" s="14">
        <v>0.33165662746483898</v>
      </c>
      <c r="V9" s="14">
        <v>0.35133196766316799</v>
      </c>
      <c r="W9" s="14">
        <v>0.270029643871878</v>
      </c>
      <c r="X9" s="14">
        <v>0.33904774809166099</v>
      </c>
      <c r="Y9" s="14">
        <v>0.33400518195432599</v>
      </c>
      <c r="Z9" s="14">
        <v>0.31620301035103998</v>
      </c>
      <c r="AA9" s="14">
        <v>0.36086536737094899</v>
      </c>
      <c r="AB9" s="14">
        <v>0.35402225020442601</v>
      </c>
      <c r="AC9" s="14">
        <v>0.324781306709927</v>
      </c>
      <c r="AD9" s="14">
        <v>0.30585361808990003</v>
      </c>
      <c r="AE9" s="14"/>
      <c r="AF9" s="14">
        <v>0.33141657327332702</v>
      </c>
      <c r="AG9" s="14">
        <v>0.30158276859538802</v>
      </c>
      <c r="AH9" s="14">
        <v>0.34831860691880201</v>
      </c>
      <c r="AI9" s="14">
        <v>0.38905942344606498</v>
      </c>
      <c r="AJ9" s="14">
        <v>0.56532255860782898</v>
      </c>
      <c r="AK9" s="14"/>
      <c r="AL9" s="14">
        <v>0.32837288501853401</v>
      </c>
      <c r="AM9" s="14">
        <v>0.33250690776485797</v>
      </c>
      <c r="AN9" s="14">
        <v>0.30133965805540602</v>
      </c>
      <c r="AO9" s="14">
        <v>0.33067818527125398</v>
      </c>
      <c r="AP9" s="14">
        <v>0.29625610376171901</v>
      </c>
      <c r="AQ9" s="14">
        <v>0.30737021589837499</v>
      </c>
      <c r="AR9" s="14">
        <v>0.31539180116169702</v>
      </c>
      <c r="AS9" s="14">
        <v>0.35614102552664101</v>
      </c>
      <c r="AT9" s="14">
        <v>0.37210578018749602</v>
      </c>
      <c r="AU9" s="14">
        <v>0.311151643452935</v>
      </c>
      <c r="AV9" s="14">
        <v>0.36725637537662797</v>
      </c>
      <c r="AW9" s="14">
        <v>0.36901020943971202</v>
      </c>
      <c r="AX9" s="14">
        <v>0.35650953925851198</v>
      </c>
      <c r="AY9" s="14">
        <v>0.41729459381455702</v>
      </c>
      <c r="AZ9" s="14">
        <v>0.39328217336413301</v>
      </c>
      <c r="BA9" s="14">
        <v>0.47830614037205299</v>
      </c>
      <c r="BB9" s="14"/>
      <c r="BC9" s="14">
        <v>0.38478991419408198</v>
      </c>
      <c r="BD9" s="14">
        <v>0.32184617651548902</v>
      </c>
      <c r="BE9" s="14"/>
      <c r="BF9" s="14">
        <v>0.37929285789807299</v>
      </c>
      <c r="BG9" s="14">
        <v>0.33543522089913702</v>
      </c>
      <c r="BH9" s="14">
        <v>0.33752316788430398</v>
      </c>
      <c r="BI9" s="14">
        <v>0.279984871545984</v>
      </c>
      <c r="BJ9" s="14"/>
      <c r="BK9" s="14">
        <v>0.36179590488081698</v>
      </c>
      <c r="BL9" s="14">
        <v>0.36644365421409802</v>
      </c>
      <c r="BM9" s="14">
        <v>0.33713076717934498</v>
      </c>
      <c r="BN9" s="14">
        <v>0.30321363780927502</v>
      </c>
      <c r="BO9" s="14"/>
      <c r="BP9" s="14">
        <v>0.37788784700526901</v>
      </c>
      <c r="BQ9" s="14">
        <v>0.28524070881880298</v>
      </c>
      <c r="BR9" s="14">
        <v>0.33232022577723802</v>
      </c>
      <c r="BS9" s="14">
        <v>0.46105701885851702</v>
      </c>
      <c r="BT9" s="14">
        <v>0.2340817457794</v>
      </c>
    </row>
    <row r="10" spans="2:72" x14ac:dyDescent="0.35">
      <c r="B10" s="15" t="s">
        <v>99</v>
      </c>
      <c r="C10" s="14">
        <v>0.469296624881124</v>
      </c>
      <c r="D10" s="14">
        <v>0.447344440494648</v>
      </c>
      <c r="E10" s="14">
        <v>0.489833374541778</v>
      </c>
      <c r="F10" s="14"/>
      <c r="G10" s="14">
        <v>0.40987050819851401</v>
      </c>
      <c r="H10" s="14">
        <v>0.44936096045563301</v>
      </c>
      <c r="I10" s="14">
        <v>0.46657881970604698</v>
      </c>
      <c r="J10" s="14">
        <v>0.484205053356346</v>
      </c>
      <c r="K10" s="14">
        <v>0.49134599617887698</v>
      </c>
      <c r="L10" s="14">
        <v>0.50020827502856402</v>
      </c>
      <c r="M10" s="14"/>
      <c r="N10" s="14">
        <v>0.48372398299490699</v>
      </c>
      <c r="O10" s="14">
        <v>0.50324403740591905</v>
      </c>
      <c r="P10" s="14">
        <v>0.45844909399943401</v>
      </c>
      <c r="Q10" s="14">
        <v>0.42781710592223399</v>
      </c>
      <c r="R10" s="14"/>
      <c r="S10" s="14">
        <v>0.44352588965800699</v>
      </c>
      <c r="T10" s="14">
        <v>0.48055629597844002</v>
      </c>
      <c r="U10" s="14">
        <v>0.46213214336971697</v>
      </c>
      <c r="V10" s="14">
        <v>0.45872448172102198</v>
      </c>
      <c r="W10" s="14">
        <v>0.52790733488729102</v>
      </c>
      <c r="X10" s="14">
        <v>0.44521876651844899</v>
      </c>
      <c r="Y10" s="14">
        <v>0.47253146540550001</v>
      </c>
      <c r="Z10" s="14">
        <v>0.49551869774295998</v>
      </c>
      <c r="AA10" s="14">
        <v>0.45483104586908102</v>
      </c>
      <c r="AB10" s="14">
        <v>0.47827640691501699</v>
      </c>
      <c r="AC10" s="14">
        <v>0.48457439104755301</v>
      </c>
      <c r="AD10" s="14">
        <v>0.484243088397665</v>
      </c>
      <c r="AE10" s="14"/>
      <c r="AF10" s="14">
        <v>0.43230441844056999</v>
      </c>
      <c r="AG10" s="14">
        <v>0.48867699491225502</v>
      </c>
      <c r="AH10" s="14">
        <v>0.49649667403952003</v>
      </c>
      <c r="AI10" s="14">
        <v>0.46644858676482598</v>
      </c>
      <c r="AJ10" s="14">
        <v>0.38632793502842</v>
      </c>
      <c r="AK10" s="14"/>
      <c r="AL10" s="14">
        <v>0.29618978015854103</v>
      </c>
      <c r="AM10" s="14">
        <v>0.38364712822271202</v>
      </c>
      <c r="AN10" s="14">
        <v>0.46581504515889</v>
      </c>
      <c r="AO10" s="14">
        <v>0.448202857310109</v>
      </c>
      <c r="AP10" s="14">
        <v>0.46173532439564202</v>
      </c>
      <c r="AQ10" s="14">
        <v>0.489155438257316</v>
      </c>
      <c r="AR10" s="14">
        <v>0.48851209223889203</v>
      </c>
      <c r="AS10" s="14">
        <v>0.48354293575247997</v>
      </c>
      <c r="AT10" s="14">
        <v>0.45199761879118899</v>
      </c>
      <c r="AU10" s="14">
        <v>0.501296457704135</v>
      </c>
      <c r="AV10" s="14">
        <v>0.46350778257460301</v>
      </c>
      <c r="AW10" s="14">
        <v>0.466452733869754</v>
      </c>
      <c r="AX10" s="14">
        <v>0.51809879322695396</v>
      </c>
      <c r="AY10" s="14">
        <v>0.46115059645768403</v>
      </c>
      <c r="AZ10" s="14">
        <v>0.48536878491504298</v>
      </c>
      <c r="BA10" s="14">
        <v>0.45636863056704702</v>
      </c>
      <c r="BB10" s="14"/>
      <c r="BC10" s="14">
        <v>0.44592265551201998</v>
      </c>
      <c r="BD10" s="14">
        <v>0.47954001629005</v>
      </c>
      <c r="BE10" s="14"/>
      <c r="BF10" s="14">
        <v>0.48729691008346898</v>
      </c>
      <c r="BG10" s="14">
        <v>0.48909030968021</v>
      </c>
      <c r="BH10" s="14">
        <v>0.45049654125198701</v>
      </c>
      <c r="BI10" s="14">
        <v>0.41705600939785797</v>
      </c>
      <c r="BJ10" s="14"/>
      <c r="BK10" s="14">
        <v>0.51305940332327304</v>
      </c>
      <c r="BL10" s="14">
        <v>0.47768190346016998</v>
      </c>
      <c r="BM10" s="14">
        <v>0.46579410662128101</v>
      </c>
      <c r="BN10" s="14">
        <v>0.42073425920335</v>
      </c>
      <c r="BO10" s="14"/>
      <c r="BP10" s="14">
        <v>0.46230666024014599</v>
      </c>
      <c r="BQ10" s="14">
        <v>0.52009163309827</v>
      </c>
      <c r="BR10" s="14">
        <v>0.52670457668120596</v>
      </c>
      <c r="BS10" s="14">
        <v>0.43185766338681902</v>
      </c>
      <c r="BT10" s="14">
        <v>0.45711761012910401</v>
      </c>
    </row>
    <row r="11" spans="2:72" x14ac:dyDescent="0.35">
      <c r="B11" s="15" t="s">
        <v>100</v>
      </c>
      <c r="C11" s="14">
        <v>0.147979076712798</v>
      </c>
      <c r="D11" s="14">
        <v>0.12275839958628</v>
      </c>
      <c r="E11" s="14">
        <v>0.172244424070992</v>
      </c>
      <c r="F11" s="14"/>
      <c r="G11" s="14">
        <v>0.14032605765669201</v>
      </c>
      <c r="H11" s="14">
        <v>0.119126196565165</v>
      </c>
      <c r="I11" s="14">
        <v>0.174222536055441</v>
      </c>
      <c r="J11" s="14">
        <v>0.17301272411889199</v>
      </c>
      <c r="K11" s="14">
        <v>0.17932597061053501</v>
      </c>
      <c r="L11" s="14">
        <v>0.113808839641184</v>
      </c>
      <c r="M11" s="14"/>
      <c r="N11" s="14">
        <v>0.101690841189232</v>
      </c>
      <c r="O11" s="14">
        <v>0.15740452541845201</v>
      </c>
      <c r="P11" s="14">
        <v>0.15973619825593999</v>
      </c>
      <c r="Q11" s="14">
        <v>0.177686834345057</v>
      </c>
      <c r="R11" s="14"/>
      <c r="S11" s="14">
        <v>0.136023974703252</v>
      </c>
      <c r="T11" s="14">
        <v>0.13871100314128099</v>
      </c>
      <c r="U11" s="14">
        <v>0.16901503539743601</v>
      </c>
      <c r="V11" s="14">
        <v>0.15441846430092701</v>
      </c>
      <c r="W11" s="14">
        <v>0.16744756051576701</v>
      </c>
      <c r="X11" s="14">
        <v>0.16710378333310499</v>
      </c>
      <c r="Y11" s="14">
        <v>0.14684359982799899</v>
      </c>
      <c r="Z11" s="14">
        <v>0.13342232557723999</v>
      </c>
      <c r="AA11" s="14">
        <v>0.14091275669117501</v>
      </c>
      <c r="AB11" s="14">
        <v>0.13912228352745201</v>
      </c>
      <c r="AC11" s="14">
        <v>0.13716818400981801</v>
      </c>
      <c r="AD11" s="14">
        <v>0.15869278204114701</v>
      </c>
      <c r="AE11" s="14"/>
      <c r="AF11" s="14">
        <v>0.18387622743176801</v>
      </c>
      <c r="AG11" s="14">
        <v>0.15995517166754</v>
      </c>
      <c r="AH11" s="14">
        <v>0.124856161840791</v>
      </c>
      <c r="AI11" s="14">
        <v>0.116149680602842</v>
      </c>
      <c r="AJ11" s="14">
        <v>3.7951697229172701E-2</v>
      </c>
      <c r="AK11" s="14"/>
      <c r="AL11" s="14">
        <v>0.195181772212178</v>
      </c>
      <c r="AM11" s="14">
        <v>0.18416769956366899</v>
      </c>
      <c r="AN11" s="14">
        <v>0.17578381015665001</v>
      </c>
      <c r="AO11" s="14">
        <v>0.17221739160001301</v>
      </c>
      <c r="AP11" s="14">
        <v>0.18635558106693001</v>
      </c>
      <c r="AQ11" s="14">
        <v>0.15668221341139599</v>
      </c>
      <c r="AR11" s="14">
        <v>0.161140086310474</v>
      </c>
      <c r="AS11" s="14">
        <v>0.14230073298829299</v>
      </c>
      <c r="AT11" s="14">
        <v>0.15226959489882999</v>
      </c>
      <c r="AU11" s="14">
        <v>0.13671501282902501</v>
      </c>
      <c r="AV11" s="14">
        <v>0.139386559261438</v>
      </c>
      <c r="AW11" s="14">
        <v>0.13495310257843399</v>
      </c>
      <c r="AX11" s="14">
        <v>0.111811792504059</v>
      </c>
      <c r="AY11" s="14">
        <v>9.5833108430262604E-2</v>
      </c>
      <c r="AZ11" s="14">
        <v>0.11047250709485</v>
      </c>
      <c r="BA11" s="14">
        <v>5.5660527575920798E-2</v>
      </c>
      <c r="BB11" s="14"/>
      <c r="BC11" s="14">
        <v>0.138168375787208</v>
      </c>
      <c r="BD11" s="14">
        <v>0.15227851118153499</v>
      </c>
      <c r="BE11" s="14"/>
      <c r="BF11" s="14">
        <v>0.10952113793668899</v>
      </c>
      <c r="BG11" s="14">
        <v>0.14322563967865501</v>
      </c>
      <c r="BH11" s="14">
        <v>0.166352397647928</v>
      </c>
      <c r="BI11" s="14">
        <v>0.206552807030524</v>
      </c>
      <c r="BJ11" s="14"/>
      <c r="BK11" s="14">
        <v>0.111126016762851</v>
      </c>
      <c r="BL11" s="14">
        <v>0.12905643168653699</v>
      </c>
      <c r="BM11" s="14">
        <v>0.15585252476542999</v>
      </c>
      <c r="BN11" s="14">
        <v>0.19101815919342599</v>
      </c>
      <c r="BO11" s="14"/>
      <c r="BP11" s="14">
        <v>0.13371059699919</v>
      </c>
      <c r="BQ11" s="14">
        <v>0.149441662506691</v>
      </c>
      <c r="BR11" s="14">
        <v>0.12603297125020499</v>
      </c>
      <c r="BS11" s="14">
        <v>8.5650584331090407E-2</v>
      </c>
      <c r="BT11" s="14">
        <v>0.226379741270441</v>
      </c>
    </row>
    <row r="12" spans="2:72" x14ac:dyDescent="0.35">
      <c r="B12" s="15" t="s">
        <v>101</v>
      </c>
      <c r="C12" s="14">
        <v>3.1485379351243598E-2</v>
      </c>
      <c r="D12" s="14">
        <v>2.80964826579513E-2</v>
      </c>
      <c r="E12" s="14">
        <v>3.4931524157973702E-2</v>
      </c>
      <c r="F12" s="14"/>
      <c r="G12" s="14">
        <v>3.1556987635817997E-2</v>
      </c>
      <c r="H12" s="14">
        <v>3.3072405158033301E-2</v>
      </c>
      <c r="I12" s="14">
        <v>3.4544758394316803E-2</v>
      </c>
      <c r="J12" s="14">
        <v>4.01016210213824E-2</v>
      </c>
      <c r="K12" s="14">
        <v>3.1496500746310697E-2</v>
      </c>
      <c r="L12" s="14">
        <v>2.06553998192796E-2</v>
      </c>
      <c r="M12" s="14"/>
      <c r="N12" s="14">
        <v>1.77129508494435E-2</v>
      </c>
      <c r="O12" s="14">
        <v>2.5273036863272601E-2</v>
      </c>
      <c r="P12" s="14">
        <v>4.1933878493495599E-2</v>
      </c>
      <c r="Q12" s="14">
        <v>4.3593010289637898E-2</v>
      </c>
      <c r="R12" s="14"/>
      <c r="S12" s="14">
        <v>3.59279992119357E-2</v>
      </c>
      <c r="T12" s="14">
        <v>3.2445807398157701E-2</v>
      </c>
      <c r="U12" s="14">
        <v>2.3405377836113801E-2</v>
      </c>
      <c r="V12" s="14">
        <v>2.68539317600331E-2</v>
      </c>
      <c r="W12" s="14">
        <v>1.9908824618636699E-2</v>
      </c>
      <c r="X12" s="14">
        <v>3.19421575057523E-2</v>
      </c>
      <c r="Y12" s="14">
        <v>3.7095488643628702E-2</v>
      </c>
      <c r="Z12" s="14">
        <v>4.2169858257955203E-2</v>
      </c>
      <c r="AA12" s="14">
        <v>2.9925142334757598E-2</v>
      </c>
      <c r="AB12" s="14">
        <v>2.2843231314320301E-2</v>
      </c>
      <c r="AC12" s="14">
        <v>4.5323185223071598E-2</v>
      </c>
      <c r="AD12" s="14">
        <v>4.7072002615786999E-2</v>
      </c>
      <c r="AE12" s="14"/>
      <c r="AF12" s="14">
        <v>3.82255519238947E-2</v>
      </c>
      <c r="AG12" s="14">
        <v>3.6149362070974897E-2</v>
      </c>
      <c r="AH12" s="14">
        <v>2.6585862618450001E-2</v>
      </c>
      <c r="AI12" s="14">
        <v>2.3336935198161102E-2</v>
      </c>
      <c r="AJ12" s="14">
        <v>4.6634209891924698E-3</v>
      </c>
      <c r="AK12" s="14"/>
      <c r="AL12" s="14">
        <v>6.3047124526763004E-2</v>
      </c>
      <c r="AM12" s="14">
        <v>7.1008018161079794E-2</v>
      </c>
      <c r="AN12" s="14">
        <v>4.22802187650946E-2</v>
      </c>
      <c r="AO12" s="14">
        <v>3.5287739258182002E-2</v>
      </c>
      <c r="AP12" s="14">
        <v>4.3004260786991898E-2</v>
      </c>
      <c r="AQ12" s="14">
        <v>3.6127782951527999E-2</v>
      </c>
      <c r="AR12" s="14">
        <v>2.6928987097790701E-2</v>
      </c>
      <c r="AS12" s="14">
        <v>1.6143978862515701E-2</v>
      </c>
      <c r="AT12" s="14">
        <v>2.3627006122484601E-2</v>
      </c>
      <c r="AU12" s="14">
        <v>4.1559670275829297E-2</v>
      </c>
      <c r="AV12" s="14">
        <v>2.8281198652196599E-2</v>
      </c>
      <c r="AW12" s="14">
        <v>2.1246486431924502E-2</v>
      </c>
      <c r="AX12" s="14">
        <v>1.1451084316295599E-2</v>
      </c>
      <c r="AY12" s="14">
        <v>2.5721701297496301E-2</v>
      </c>
      <c r="AZ12" s="14">
        <v>1.08765346259736E-2</v>
      </c>
      <c r="BA12" s="14">
        <v>5.7158125935701702E-3</v>
      </c>
      <c r="BB12" s="14"/>
      <c r="BC12" s="14">
        <v>2.5388831272920302E-2</v>
      </c>
      <c r="BD12" s="14">
        <v>3.4157126165978102E-2</v>
      </c>
      <c r="BE12" s="14"/>
      <c r="BF12" s="14">
        <v>2.0499857331281301E-2</v>
      </c>
      <c r="BG12" s="14">
        <v>2.6635293578854E-2</v>
      </c>
      <c r="BH12" s="14">
        <v>3.48975444218282E-2</v>
      </c>
      <c r="BI12" s="14">
        <v>6.0775162987131599E-2</v>
      </c>
      <c r="BJ12" s="14"/>
      <c r="BK12" s="14">
        <v>1.1378958692284599E-2</v>
      </c>
      <c r="BL12" s="14">
        <v>2.1671858347810699E-2</v>
      </c>
      <c r="BM12" s="14">
        <v>3.5845257801040302E-2</v>
      </c>
      <c r="BN12" s="14">
        <v>5.4423617651080801E-2</v>
      </c>
      <c r="BO12" s="14"/>
      <c r="BP12" s="14">
        <v>2.04385015117024E-2</v>
      </c>
      <c r="BQ12" s="14">
        <v>4.0775599150038602E-2</v>
      </c>
      <c r="BR12" s="14">
        <v>1.4942226291350001E-2</v>
      </c>
      <c r="BS12" s="14">
        <v>1.8182340739611402E-2</v>
      </c>
      <c r="BT12" s="14">
        <v>5.4238850546546702E-2</v>
      </c>
    </row>
    <row r="13" spans="2:72" x14ac:dyDescent="0.35">
      <c r="B13" s="15" t="s">
        <v>102</v>
      </c>
      <c r="C13" s="20">
        <v>1.02134456861568E-2</v>
      </c>
      <c r="D13" s="20">
        <v>8.9691578198575692E-3</v>
      </c>
      <c r="E13" s="20">
        <v>1.1472768880002499E-2</v>
      </c>
      <c r="F13" s="20"/>
      <c r="G13" s="20">
        <v>1.6529906636473999E-2</v>
      </c>
      <c r="H13" s="20">
        <v>1.3463345800443E-2</v>
      </c>
      <c r="I13" s="20">
        <v>1.24120457511816E-2</v>
      </c>
      <c r="J13" s="20">
        <v>1.02152164074766E-2</v>
      </c>
      <c r="K13" s="20">
        <v>8.1381500316668708E-3</v>
      </c>
      <c r="L13" s="20">
        <v>2.98505377850763E-3</v>
      </c>
      <c r="M13" s="20"/>
      <c r="N13" s="20">
        <v>3.9281121164301902E-3</v>
      </c>
      <c r="O13" s="20">
        <v>7.3286644087986698E-3</v>
      </c>
      <c r="P13" s="20">
        <v>8.4131056648870401E-3</v>
      </c>
      <c r="Q13" s="20">
        <v>2.1749277055808602E-2</v>
      </c>
      <c r="R13" s="20"/>
      <c r="S13" s="20">
        <v>9.3987897691187403E-3</v>
      </c>
      <c r="T13" s="20">
        <v>5.2604441778832797E-3</v>
      </c>
      <c r="U13" s="20">
        <v>1.37908159318941E-2</v>
      </c>
      <c r="V13" s="20">
        <v>8.6711545548508896E-3</v>
      </c>
      <c r="W13" s="20">
        <v>1.47066361064273E-2</v>
      </c>
      <c r="X13" s="20">
        <v>1.6687544551032801E-2</v>
      </c>
      <c r="Y13" s="20">
        <v>9.5242641685466395E-3</v>
      </c>
      <c r="Z13" s="20">
        <v>1.26861080708046E-2</v>
      </c>
      <c r="AA13" s="20">
        <v>1.34656877340373E-2</v>
      </c>
      <c r="AB13" s="20">
        <v>5.7358280387848999E-3</v>
      </c>
      <c r="AC13" s="20">
        <v>8.1529330096294199E-3</v>
      </c>
      <c r="AD13" s="20">
        <v>4.1385088555006303E-3</v>
      </c>
      <c r="AE13" s="20"/>
      <c r="AF13" s="20">
        <v>1.41772289304404E-2</v>
      </c>
      <c r="AG13" s="20">
        <v>1.3635702753842601E-2</v>
      </c>
      <c r="AH13" s="20">
        <v>3.7426945824364298E-3</v>
      </c>
      <c r="AI13" s="20">
        <v>5.0053739881057999E-3</v>
      </c>
      <c r="AJ13" s="20">
        <v>5.73438814538536E-3</v>
      </c>
      <c r="AK13" s="20"/>
      <c r="AL13" s="20">
        <v>0.117208438083984</v>
      </c>
      <c r="AM13" s="20">
        <v>2.8670246287681798E-2</v>
      </c>
      <c r="AN13" s="20">
        <v>1.47812678639587E-2</v>
      </c>
      <c r="AO13" s="20">
        <v>1.36138265604418E-2</v>
      </c>
      <c r="AP13" s="20">
        <v>1.2648729988716899E-2</v>
      </c>
      <c r="AQ13" s="20">
        <v>1.0664349481384399E-2</v>
      </c>
      <c r="AR13" s="20">
        <v>8.0270331911457306E-3</v>
      </c>
      <c r="AS13" s="20">
        <v>1.8713268700707301E-3</v>
      </c>
      <c r="AT13" s="20">
        <v>0</v>
      </c>
      <c r="AU13" s="20">
        <v>9.2772157380759807E-3</v>
      </c>
      <c r="AV13" s="20">
        <v>1.5680841351353801E-3</v>
      </c>
      <c r="AW13" s="20">
        <v>8.3374676801761995E-3</v>
      </c>
      <c r="AX13" s="20">
        <v>2.12879069418004E-3</v>
      </c>
      <c r="AY13" s="20">
        <v>0</v>
      </c>
      <c r="AZ13" s="20">
        <v>0</v>
      </c>
      <c r="BA13" s="20">
        <v>3.9488888914088202E-3</v>
      </c>
      <c r="BB13" s="20"/>
      <c r="BC13" s="20">
        <v>5.7302232337700498E-3</v>
      </c>
      <c r="BD13" s="20">
        <v>1.2178169846948399E-2</v>
      </c>
      <c r="BE13" s="20"/>
      <c r="BF13" s="20">
        <v>3.3892367504871602E-3</v>
      </c>
      <c r="BG13" s="20">
        <v>5.6135361631441498E-3</v>
      </c>
      <c r="BH13" s="20">
        <v>1.0730348793952399E-2</v>
      </c>
      <c r="BI13" s="20">
        <v>3.5631149038502702E-2</v>
      </c>
      <c r="BJ13" s="20"/>
      <c r="BK13" s="20">
        <v>2.6397163407742702E-3</v>
      </c>
      <c r="BL13" s="20">
        <v>5.1461522913847898E-3</v>
      </c>
      <c r="BM13" s="20">
        <v>5.3773436329034004E-3</v>
      </c>
      <c r="BN13" s="20">
        <v>3.06103261428693E-2</v>
      </c>
      <c r="BO13" s="20"/>
      <c r="BP13" s="20">
        <v>5.6563942436925899E-3</v>
      </c>
      <c r="BQ13" s="20">
        <v>4.4503964261976099E-3</v>
      </c>
      <c r="BR13" s="20">
        <v>0</v>
      </c>
      <c r="BS13" s="20">
        <v>3.25239268396205E-3</v>
      </c>
      <c r="BT13" s="20">
        <v>2.8182052274507902E-2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280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273</v>
      </c>
      <c r="C9" s="14">
        <v>0.33683982421888897</v>
      </c>
      <c r="D9" s="14">
        <v>0.38139557921449402</v>
      </c>
      <c r="E9" s="14">
        <v>0.29365784995726502</v>
      </c>
      <c r="F9" s="14"/>
      <c r="G9" s="14">
        <v>0.27759990551442598</v>
      </c>
      <c r="H9" s="14">
        <v>0.317405220529211</v>
      </c>
      <c r="I9" s="14">
        <v>0.30513700044194297</v>
      </c>
      <c r="J9" s="14">
        <v>0.31168171402444</v>
      </c>
      <c r="K9" s="14">
        <v>0.36449308542357101</v>
      </c>
      <c r="L9" s="14">
        <v>0.41958656299508001</v>
      </c>
      <c r="M9" s="14"/>
      <c r="N9" s="14">
        <v>0.436207263731266</v>
      </c>
      <c r="O9" s="14">
        <v>0.33540433943847398</v>
      </c>
      <c r="P9" s="14">
        <v>0.31610985383630102</v>
      </c>
      <c r="Q9" s="14">
        <v>0.24642958887517399</v>
      </c>
      <c r="R9" s="14"/>
      <c r="S9" s="14">
        <v>0.35003197897815802</v>
      </c>
      <c r="T9" s="14">
        <v>0.33985025729164298</v>
      </c>
      <c r="U9" s="14">
        <v>0.34198378707578397</v>
      </c>
      <c r="V9" s="14">
        <v>0.33746911200723401</v>
      </c>
      <c r="W9" s="14">
        <v>0.31546363371147601</v>
      </c>
      <c r="X9" s="14">
        <v>0.32074639942571698</v>
      </c>
      <c r="Y9" s="14">
        <v>0.31608136723053998</v>
      </c>
      <c r="Z9" s="14">
        <v>0.35356063192500398</v>
      </c>
      <c r="AA9" s="14">
        <v>0.33075088944896303</v>
      </c>
      <c r="AB9" s="14">
        <v>0.35166651601901699</v>
      </c>
      <c r="AC9" s="14">
        <v>0.348987504039941</v>
      </c>
      <c r="AD9" s="14">
        <v>0.33540100298074599</v>
      </c>
      <c r="AE9" s="14"/>
      <c r="AF9" s="14">
        <v>0.27011441624000099</v>
      </c>
      <c r="AG9" s="14">
        <v>0.309085993752021</v>
      </c>
      <c r="AH9" s="14">
        <v>0.37885964779114101</v>
      </c>
      <c r="AI9" s="14">
        <v>0.40300718472457697</v>
      </c>
      <c r="AJ9" s="14">
        <v>0.47839174391183797</v>
      </c>
      <c r="AK9" s="14"/>
      <c r="AL9" s="14">
        <v>0.149092687413831</v>
      </c>
      <c r="AM9" s="14">
        <v>0.186660290546312</v>
      </c>
      <c r="AN9" s="14">
        <v>0.22381365172345499</v>
      </c>
      <c r="AO9" s="14">
        <v>0.31969687946095299</v>
      </c>
      <c r="AP9" s="14">
        <v>0.27006106561249799</v>
      </c>
      <c r="AQ9" s="14">
        <v>0.28872387464383997</v>
      </c>
      <c r="AR9" s="14">
        <v>0.34318597946759299</v>
      </c>
      <c r="AS9" s="14">
        <v>0.359982303593958</v>
      </c>
      <c r="AT9" s="14">
        <v>0.35325241737938801</v>
      </c>
      <c r="AU9" s="14">
        <v>0.39679547323342601</v>
      </c>
      <c r="AV9" s="14">
        <v>0.358555417611572</v>
      </c>
      <c r="AW9" s="14">
        <v>0.41275241060371698</v>
      </c>
      <c r="AX9" s="14">
        <v>0.38249127123554599</v>
      </c>
      <c r="AY9" s="14">
        <v>0.41841835269674499</v>
      </c>
      <c r="AZ9" s="14">
        <v>0.45445157100107803</v>
      </c>
      <c r="BA9" s="14">
        <v>0.51054421199450195</v>
      </c>
      <c r="BB9" s="14"/>
      <c r="BC9" s="14">
        <v>0.35098386273526799</v>
      </c>
      <c r="BD9" s="14">
        <v>0.33064135102256098</v>
      </c>
      <c r="BE9" s="14"/>
      <c r="BF9" s="14">
        <v>0.48838642757211198</v>
      </c>
      <c r="BG9" s="14">
        <v>0.359839762863781</v>
      </c>
      <c r="BH9" s="14">
        <v>0.24112651081747299</v>
      </c>
      <c r="BI9" s="14">
        <v>0.141099566648625</v>
      </c>
      <c r="BJ9" s="14"/>
      <c r="BK9" s="14">
        <v>0.51732895636564702</v>
      </c>
      <c r="BL9" s="14">
        <v>0.40989951389555501</v>
      </c>
      <c r="BM9" s="14">
        <v>0.28630448493057198</v>
      </c>
      <c r="BN9" s="14">
        <v>0.162452686609807</v>
      </c>
      <c r="BO9" s="14"/>
      <c r="BP9" s="14">
        <v>0.25926446123309999</v>
      </c>
      <c r="BQ9" s="14">
        <v>0.35282512178132802</v>
      </c>
      <c r="BR9" s="14">
        <v>0.43279357301027199</v>
      </c>
      <c r="BS9" s="14">
        <v>0.62141883824648403</v>
      </c>
      <c r="BT9" s="14">
        <v>9.0718929810162996E-2</v>
      </c>
    </row>
    <row r="10" spans="2:72" x14ac:dyDescent="0.35">
      <c r="B10" s="15" t="s">
        <v>274</v>
      </c>
      <c r="C10" s="14">
        <v>0.38097950895277899</v>
      </c>
      <c r="D10" s="14">
        <v>0.37163020806361902</v>
      </c>
      <c r="E10" s="14">
        <v>0.39078875750124098</v>
      </c>
      <c r="F10" s="14"/>
      <c r="G10" s="14">
        <v>0.36693693081400403</v>
      </c>
      <c r="H10" s="14">
        <v>0.37516327619704498</v>
      </c>
      <c r="I10" s="14">
        <v>0.40117320882756502</v>
      </c>
      <c r="J10" s="14">
        <v>0.37964637172322302</v>
      </c>
      <c r="K10" s="14">
        <v>0.378052433564533</v>
      </c>
      <c r="L10" s="14">
        <v>0.38160894874802798</v>
      </c>
      <c r="M10" s="14"/>
      <c r="N10" s="14">
        <v>0.36264815494590402</v>
      </c>
      <c r="O10" s="14">
        <v>0.40154256972401903</v>
      </c>
      <c r="P10" s="14">
        <v>0.39573888123024198</v>
      </c>
      <c r="Q10" s="14">
        <v>0.36889130981880502</v>
      </c>
      <c r="R10" s="14"/>
      <c r="S10" s="14">
        <v>0.37347285983580097</v>
      </c>
      <c r="T10" s="14">
        <v>0.37374269437249202</v>
      </c>
      <c r="U10" s="14">
        <v>0.34157767185646698</v>
      </c>
      <c r="V10" s="14">
        <v>0.41444421283458799</v>
      </c>
      <c r="W10" s="14">
        <v>0.38429621054851798</v>
      </c>
      <c r="X10" s="14">
        <v>0.36106140292834399</v>
      </c>
      <c r="Y10" s="14">
        <v>0.38803636738786101</v>
      </c>
      <c r="Z10" s="14">
        <v>0.352903472414897</v>
      </c>
      <c r="AA10" s="14">
        <v>0.413052189470071</v>
      </c>
      <c r="AB10" s="14">
        <v>0.41565374618656598</v>
      </c>
      <c r="AC10" s="14">
        <v>0.333767943297687</v>
      </c>
      <c r="AD10" s="14">
        <v>0.37982613527072401</v>
      </c>
      <c r="AE10" s="14"/>
      <c r="AF10" s="14">
        <v>0.39113100215052898</v>
      </c>
      <c r="AG10" s="14">
        <v>0.38955701041649199</v>
      </c>
      <c r="AH10" s="14">
        <v>0.38662065403544199</v>
      </c>
      <c r="AI10" s="14">
        <v>0.36715102759962698</v>
      </c>
      <c r="AJ10" s="14">
        <v>0.308263848500756</v>
      </c>
      <c r="AK10" s="14"/>
      <c r="AL10" s="14">
        <v>0.28860814698892201</v>
      </c>
      <c r="AM10" s="14">
        <v>0.33952264074710298</v>
      </c>
      <c r="AN10" s="14">
        <v>0.37164214649754301</v>
      </c>
      <c r="AO10" s="14">
        <v>0.34567452915021701</v>
      </c>
      <c r="AP10" s="14">
        <v>0.39993219876998698</v>
      </c>
      <c r="AQ10" s="14">
        <v>0.409087674523404</v>
      </c>
      <c r="AR10" s="14">
        <v>0.36392409678721399</v>
      </c>
      <c r="AS10" s="14">
        <v>0.37496778680266502</v>
      </c>
      <c r="AT10" s="14">
        <v>0.39995645532115598</v>
      </c>
      <c r="AU10" s="14">
        <v>0.34822541189373502</v>
      </c>
      <c r="AV10" s="14">
        <v>0.41049967338937199</v>
      </c>
      <c r="AW10" s="14">
        <v>0.391187856256482</v>
      </c>
      <c r="AX10" s="14">
        <v>0.41461440215523498</v>
      </c>
      <c r="AY10" s="14">
        <v>0.430166530633531</v>
      </c>
      <c r="AZ10" s="14">
        <v>0.37599430749006402</v>
      </c>
      <c r="BA10" s="14">
        <v>0.352466891710359</v>
      </c>
      <c r="BB10" s="14"/>
      <c r="BC10" s="14">
        <v>0.38655602980193499</v>
      </c>
      <c r="BD10" s="14">
        <v>0.378535658494352</v>
      </c>
      <c r="BE10" s="14"/>
      <c r="BF10" s="14">
        <v>0.37727298139211202</v>
      </c>
      <c r="BG10" s="14">
        <v>0.40303308267768601</v>
      </c>
      <c r="BH10" s="14">
        <v>0.379748472911285</v>
      </c>
      <c r="BI10" s="14">
        <v>0.33494952403880501</v>
      </c>
      <c r="BJ10" s="14"/>
      <c r="BK10" s="14">
        <v>0.373580926727692</v>
      </c>
      <c r="BL10" s="14">
        <v>0.40209978073028502</v>
      </c>
      <c r="BM10" s="14">
        <v>0.41088186796862303</v>
      </c>
      <c r="BN10" s="14">
        <v>0.32197182108674199</v>
      </c>
      <c r="BO10" s="14"/>
      <c r="BP10" s="14">
        <v>0.44649948614199902</v>
      </c>
      <c r="BQ10" s="14">
        <v>0.47539285144903398</v>
      </c>
      <c r="BR10" s="14">
        <v>0.44225814877532699</v>
      </c>
      <c r="BS10" s="14">
        <v>0.29625324372657103</v>
      </c>
      <c r="BT10" s="14">
        <v>0.32177949447395598</v>
      </c>
    </row>
    <row r="11" spans="2:72" x14ac:dyDescent="0.35">
      <c r="B11" s="15" t="s">
        <v>275</v>
      </c>
      <c r="C11" s="14">
        <v>0.16639128792233099</v>
      </c>
      <c r="D11" s="14">
        <v>0.152882806853367</v>
      </c>
      <c r="E11" s="14">
        <v>0.17933988463918399</v>
      </c>
      <c r="F11" s="14"/>
      <c r="G11" s="14">
        <v>0.20995797212732201</v>
      </c>
      <c r="H11" s="14">
        <v>0.18534109279835001</v>
      </c>
      <c r="I11" s="14">
        <v>0.16644740725957299</v>
      </c>
      <c r="J11" s="14">
        <v>0.18152983817380899</v>
      </c>
      <c r="K11" s="14">
        <v>0.156397770933284</v>
      </c>
      <c r="L11" s="14">
        <v>0.11648774667700799</v>
      </c>
      <c r="M11" s="14"/>
      <c r="N11" s="14">
        <v>0.124704061911537</v>
      </c>
      <c r="O11" s="14">
        <v>0.16693645454967901</v>
      </c>
      <c r="P11" s="14">
        <v>0.18029348628096001</v>
      </c>
      <c r="Q11" s="14">
        <v>0.19808822518991101</v>
      </c>
      <c r="R11" s="14"/>
      <c r="S11" s="14">
        <v>0.17892088662958</v>
      </c>
      <c r="T11" s="14">
        <v>0.16504987688773501</v>
      </c>
      <c r="U11" s="14">
        <v>0.164676546628966</v>
      </c>
      <c r="V11" s="14">
        <v>0.15149063455737899</v>
      </c>
      <c r="W11" s="14">
        <v>0.18048708549280801</v>
      </c>
      <c r="X11" s="14">
        <v>0.189905952162291</v>
      </c>
      <c r="Y11" s="14">
        <v>0.15495443383846999</v>
      </c>
      <c r="Z11" s="14">
        <v>0.18736973926057501</v>
      </c>
      <c r="AA11" s="14">
        <v>0.1504628562326</v>
      </c>
      <c r="AB11" s="14">
        <v>0.143630428393972</v>
      </c>
      <c r="AC11" s="14">
        <v>0.16963118366944199</v>
      </c>
      <c r="AD11" s="14">
        <v>0.18344880389736401</v>
      </c>
      <c r="AE11" s="14"/>
      <c r="AF11" s="14">
        <v>0.18897259815459</v>
      </c>
      <c r="AG11" s="14">
        <v>0.16710718562330101</v>
      </c>
      <c r="AH11" s="14">
        <v>0.147942681512573</v>
      </c>
      <c r="AI11" s="14">
        <v>0.16127151071437701</v>
      </c>
      <c r="AJ11" s="14">
        <v>0.103216331260813</v>
      </c>
      <c r="AK11" s="14"/>
      <c r="AL11" s="14">
        <v>0.211037510464333</v>
      </c>
      <c r="AM11" s="14">
        <v>0.24298471177849901</v>
      </c>
      <c r="AN11" s="14">
        <v>0.24154043687657401</v>
      </c>
      <c r="AO11" s="14">
        <v>0.17466332728794801</v>
      </c>
      <c r="AP11" s="14">
        <v>0.19418949702673899</v>
      </c>
      <c r="AQ11" s="14">
        <v>0.17528874347522</v>
      </c>
      <c r="AR11" s="14">
        <v>0.17007591279228601</v>
      </c>
      <c r="AS11" s="14">
        <v>0.165707064533344</v>
      </c>
      <c r="AT11" s="14">
        <v>0.15959875867423301</v>
      </c>
      <c r="AU11" s="14">
        <v>0.15417776711948999</v>
      </c>
      <c r="AV11" s="14">
        <v>0.14526475154056701</v>
      </c>
      <c r="AW11" s="14">
        <v>0.119632518530095</v>
      </c>
      <c r="AX11" s="14">
        <v>0.12921014234641701</v>
      </c>
      <c r="AY11" s="14">
        <v>0.11357560939092699</v>
      </c>
      <c r="AZ11" s="14">
        <v>0.12032461416746</v>
      </c>
      <c r="BA11" s="14">
        <v>8.7015517478120599E-2</v>
      </c>
      <c r="BB11" s="14"/>
      <c r="BC11" s="14">
        <v>0.158546715095396</v>
      </c>
      <c r="BD11" s="14">
        <v>0.16982908783698</v>
      </c>
      <c r="BE11" s="14"/>
      <c r="BF11" s="14">
        <v>8.5108115024428901E-2</v>
      </c>
      <c r="BG11" s="14">
        <v>0.143658149493885</v>
      </c>
      <c r="BH11" s="14">
        <v>0.23410268083953401</v>
      </c>
      <c r="BI11" s="14">
        <v>0.26567072474519499</v>
      </c>
      <c r="BJ11" s="14"/>
      <c r="BK11" s="14">
        <v>7.6777713364307207E-2</v>
      </c>
      <c r="BL11" s="14">
        <v>0.12867938556074501</v>
      </c>
      <c r="BM11" s="14">
        <v>0.1917609394874</v>
      </c>
      <c r="BN11" s="14">
        <v>0.25375449355421698</v>
      </c>
      <c r="BO11" s="14"/>
      <c r="BP11" s="14">
        <v>0.1832066116885</v>
      </c>
      <c r="BQ11" s="14">
        <v>0.12302431700732901</v>
      </c>
      <c r="BR11" s="14">
        <v>9.2955734242891705E-2</v>
      </c>
      <c r="BS11" s="14">
        <v>5.6636289426780499E-2</v>
      </c>
      <c r="BT11" s="14">
        <v>0.30961602587519099</v>
      </c>
    </row>
    <row r="12" spans="2:72" x14ac:dyDescent="0.35">
      <c r="B12" s="15" t="s">
        <v>276</v>
      </c>
      <c r="C12" s="14">
        <v>7.2908047279765603E-2</v>
      </c>
      <c r="D12" s="14">
        <v>5.4214664200791303E-2</v>
      </c>
      <c r="E12" s="14">
        <v>9.0713571446668306E-2</v>
      </c>
      <c r="F12" s="14"/>
      <c r="G12" s="14">
        <v>9.8997611383060499E-2</v>
      </c>
      <c r="H12" s="14">
        <v>7.84328171970083E-2</v>
      </c>
      <c r="I12" s="14">
        <v>7.9389439929629504E-2</v>
      </c>
      <c r="J12" s="14">
        <v>8.0336413292884407E-2</v>
      </c>
      <c r="K12" s="14">
        <v>6.1628660753882798E-2</v>
      </c>
      <c r="L12" s="14">
        <v>4.7387562577511699E-2</v>
      </c>
      <c r="M12" s="14"/>
      <c r="N12" s="14">
        <v>5.2701089097574601E-2</v>
      </c>
      <c r="O12" s="14">
        <v>6.4656847970143205E-2</v>
      </c>
      <c r="P12" s="14">
        <v>7.0645628679229397E-2</v>
      </c>
      <c r="Q12" s="14">
        <v>0.106034887192081</v>
      </c>
      <c r="R12" s="14"/>
      <c r="S12" s="14">
        <v>6.5299531855432899E-2</v>
      </c>
      <c r="T12" s="14">
        <v>7.4163894587412002E-2</v>
      </c>
      <c r="U12" s="14">
        <v>0.100566516303602</v>
      </c>
      <c r="V12" s="14">
        <v>6.2902861187863895E-2</v>
      </c>
      <c r="W12" s="14">
        <v>6.5201167304666102E-2</v>
      </c>
      <c r="X12" s="14">
        <v>7.8589780289734804E-2</v>
      </c>
      <c r="Y12" s="14">
        <v>8.1905269081646304E-2</v>
      </c>
      <c r="Z12" s="14">
        <v>8.5419933015532606E-2</v>
      </c>
      <c r="AA12" s="14">
        <v>6.7603849630101201E-2</v>
      </c>
      <c r="AB12" s="14">
        <v>5.0340693789431602E-2</v>
      </c>
      <c r="AC12" s="14">
        <v>9.2708828515730604E-2</v>
      </c>
      <c r="AD12" s="14">
        <v>7.3583235192353699E-2</v>
      </c>
      <c r="AE12" s="14"/>
      <c r="AF12" s="14">
        <v>8.5890076528093898E-2</v>
      </c>
      <c r="AG12" s="14">
        <v>8.7341904369304696E-2</v>
      </c>
      <c r="AH12" s="14">
        <v>6.1802377269694501E-2</v>
      </c>
      <c r="AI12" s="14">
        <v>5.1023197458656598E-2</v>
      </c>
      <c r="AJ12" s="14">
        <v>5.8820427414471202E-2</v>
      </c>
      <c r="AK12" s="14"/>
      <c r="AL12" s="14">
        <v>0.152879093401943</v>
      </c>
      <c r="AM12" s="14">
        <v>0.11755881950196601</v>
      </c>
      <c r="AN12" s="14">
        <v>0.10111944111179701</v>
      </c>
      <c r="AO12" s="14">
        <v>8.8188995007652496E-2</v>
      </c>
      <c r="AP12" s="14">
        <v>8.6165581520343204E-2</v>
      </c>
      <c r="AQ12" s="14">
        <v>8.1462810225424204E-2</v>
      </c>
      <c r="AR12" s="14">
        <v>8.5335744014198897E-2</v>
      </c>
      <c r="AS12" s="14">
        <v>7.0166700880184299E-2</v>
      </c>
      <c r="AT12" s="14">
        <v>6.6067730602751507E-2</v>
      </c>
      <c r="AU12" s="14">
        <v>6.5982115250596204E-2</v>
      </c>
      <c r="AV12" s="14">
        <v>5.4295241378658501E-2</v>
      </c>
      <c r="AW12" s="14">
        <v>4.9042261382341697E-2</v>
      </c>
      <c r="AX12" s="14">
        <v>6.2506015753986094E-2</v>
      </c>
      <c r="AY12" s="14">
        <v>2.5462878820969901E-2</v>
      </c>
      <c r="AZ12" s="14">
        <v>3.59068108536411E-2</v>
      </c>
      <c r="BA12" s="14">
        <v>3.6814642204172E-2</v>
      </c>
      <c r="BB12" s="14"/>
      <c r="BC12" s="14">
        <v>7.1278330688297406E-2</v>
      </c>
      <c r="BD12" s="14">
        <v>7.3622253098572593E-2</v>
      </c>
      <c r="BE12" s="14"/>
      <c r="BF12" s="14">
        <v>3.5428715694385597E-2</v>
      </c>
      <c r="BG12" s="14">
        <v>6.6104517840382807E-2</v>
      </c>
      <c r="BH12" s="14">
        <v>9.4516683267570706E-2</v>
      </c>
      <c r="BI12" s="14">
        <v>0.12824011257132101</v>
      </c>
      <c r="BJ12" s="14"/>
      <c r="BK12" s="14">
        <v>2.25074893025362E-2</v>
      </c>
      <c r="BL12" s="14">
        <v>3.87687305566837E-2</v>
      </c>
      <c r="BM12" s="14">
        <v>7.9936536057276894E-2</v>
      </c>
      <c r="BN12" s="14">
        <v>0.14496833676123499</v>
      </c>
      <c r="BO12" s="14"/>
      <c r="BP12" s="14">
        <v>8.0276068022309494E-2</v>
      </c>
      <c r="BQ12" s="14">
        <v>2.3501551742520398E-2</v>
      </c>
      <c r="BR12" s="14">
        <v>1.73913891807813E-2</v>
      </c>
      <c r="BS12" s="14">
        <v>1.6879493124895301E-2</v>
      </c>
      <c r="BT12" s="14">
        <v>0.17078515018440099</v>
      </c>
    </row>
    <row r="13" spans="2:72" x14ac:dyDescent="0.35">
      <c r="B13" s="15" t="s">
        <v>277</v>
      </c>
      <c r="C13" s="14">
        <v>1.8554814231777999E-2</v>
      </c>
      <c r="D13" s="14">
        <v>1.5648761247202499E-2</v>
      </c>
      <c r="E13" s="14">
        <v>2.12208222282394E-2</v>
      </c>
      <c r="F13" s="14"/>
      <c r="G13" s="14">
        <v>2.5920246699361299E-2</v>
      </c>
      <c r="H13" s="14">
        <v>1.8300121490142401E-2</v>
      </c>
      <c r="I13" s="14">
        <v>2.2873186330545799E-2</v>
      </c>
      <c r="J13" s="14">
        <v>1.9794969376903001E-2</v>
      </c>
      <c r="K13" s="14">
        <v>1.3887189165979001E-2</v>
      </c>
      <c r="L13" s="14">
        <v>1.2488969010448299E-2</v>
      </c>
      <c r="M13" s="14"/>
      <c r="N13" s="14">
        <v>1.07033820338771E-2</v>
      </c>
      <c r="O13" s="14">
        <v>1.2334193420321399E-2</v>
      </c>
      <c r="P13" s="14">
        <v>1.5764725709584902E-2</v>
      </c>
      <c r="Q13" s="14">
        <v>3.62532594726796E-2</v>
      </c>
      <c r="R13" s="14"/>
      <c r="S13" s="14">
        <v>1.8031315583548198E-2</v>
      </c>
      <c r="T13" s="14">
        <v>2.06510372080424E-2</v>
      </c>
      <c r="U13" s="14">
        <v>1.89282986592955E-2</v>
      </c>
      <c r="V13" s="14">
        <v>1.34574939324345E-2</v>
      </c>
      <c r="W13" s="14">
        <v>2.9332372105680699E-2</v>
      </c>
      <c r="X13" s="14">
        <v>1.7989845043104701E-2</v>
      </c>
      <c r="Y13" s="14">
        <v>1.8399825166135201E-2</v>
      </c>
      <c r="Z13" s="14">
        <v>5.5099588802123498E-3</v>
      </c>
      <c r="AA13" s="14">
        <v>1.5968600541292201E-2</v>
      </c>
      <c r="AB13" s="14">
        <v>2.1472172238115199E-2</v>
      </c>
      <c r="AC13" s="14">
        <v>2.6993873784285801E-2</v>
      </c>
      <c r="AD13" s="14">
        <v>7.2259902901682504E-3</v>
      </c>
      <c r="AE13" s="14"/>
      <c r="AF13" s="14">
        <v>2.4047928243324E-2</v>
      </c>
      <c r="AG13" s="14">
        <v>2.1692259347608499E-2</v>
      </c>
      <c r="AH13" s="14">
        <v>1.01115831505729E-2</v>
      </c>
      <c r="AI13" s="14">
        <v>8.9278732410576194E-3</v>
      </c>
      <c r="AJ13" s="14">
        <v>3.42451831297391E-2</v>
      </c>
      <c r="AK13" s="14"/>
      <c r="AL13" s="14">
        <v>7.7293529811634495E-2</v>
      </c>
      <c r="AM13" s="14">
        <v>4.6139140114377697E-2</v>
      </c>
      <c r="AN13" s="14">
        <v>3.01401034494116E-2</v>
      </c>
      <c r="AO13" s="14">
        <v>2.45327975673423E-2</v>
      </c>
      <c r="AP13" s="14">
        <v>2.5173186990928E-2</v>
      </c>
      <c r="AQ13" s="14">
        <v>2.2737355709560599E-2</v>
      </c>
      <c r="AR13" s="14">
        <v>2.4048819988425101E-2</v>
      </c>
      <c r="AS13" s="14">
        <v>9.4083175587851408E-3</v>
      </c>
      <c r="AT13" s="14">
        <v>8.0873983426581406E-3</v>
      </c>
      <c r="AU13" s="14">
        <v>1.6675319693240698E-2</v>
      </c>
      <c r="AV13" s="14">
        <v>8.2073958644012304E-3</v>
      </c>
      <c r="AW13" s="14">
        <v>1.6968842788600998E-2</v>
      </c>
      <c r="AX13" s="14">
        <v>3.0239235631838602E-3</v>
      </c>
      <c r="AY13" s="14">
        <v>7.34440330844439E-3</v>
      </c>
      <c r="AZ13" s="14">
        <v>4.6014662797254904E-3</v>
      </c>
      <c r="BA13" s="14">
        <v>7.70721251275779E-3</v>
      </c>
      <c r="BB13" s="14"/>
      <c r="BC13" s="14">
        <v>1.8130056857359099E-2</v>
      </c>
      <c r="BD13" s="14">
        <v>1.87409595959348E-2</v>
      </c>
      <c r="BE13" s="14"/>
      <c r="BF13" s="14">
        <v>6.7739907651120698E-3</v>
      </c>
      <c r="BG13" s="14">
        <v>1.01596385786387E-2</v>
      </c>
      <c r="BH13" s="14">
        <v>2.63886368798056E-2</v>
      </c>
      <c r="BI13" s="14">
        <v>4.9900203032638098E-2</v>
      </c>
      <c r="BJ13" s="14"/>
      <c r="BK13" s="14">
        <v>1.80925566730069E-3</v>
      </c>
      <c r="BL13" s="14">
        <v>8.3767836088886292E-3</v>
      </c>
      <c r="BM13" s="14">
        <v>1.5771157248725E-2</v>
      </c>
      <c r="BN13" s="14">
        <v>4.9855944468810399E-2</v>
      </c>
      <c r="BO13" s="14"/>
      <c r="BP13" s="14">
        <v>1.2919958663904E-2</v>
      </c>
      <c r="BQ13" s="14">
        <v>5.86085085244908E-3</v>
      </c>
      <c r="BR13" s="14">
        <v>2.4445799015245999E-3</v>
      </c>
      <c r="BS13" s="14">
        <v>3.4076684242780801E-3</v>
      </c>
      <c r="BT13" s="14">
        <v>5.1666204117011803E-2</v>
      </c>
    </row>
    <row r="14" spans="2:72" x14ac:dyDescent="0.35">
      <c r="B14" s="15" t="s">
        <v>102</v>
      </c>
      <c r="C14" s="20">
        <v>2.4326517394457101E-2</v>
      </c>
      <c r="D14" s="20">
        <v>2.4227980420525999E-2</v>
      </c>
      <c r="E14" s="20">
        <v>2.4279114227400998E-2</v>
      </c>
      <c r="F14" s="20"/>
      <c r="G14" s="20">
        <v>2.05873334618253E-2</v>
      </c>
      <c r="H14" s="20">
        <v>2.5357471788242599E-2</v>
      </c>
      <c r="I14" s="20">
        <v>2.4979757210744E-2</v>
      </c>
      <c r="J14" s="20">
        <v>2.7010693408741199E-2</v>
      </c>
      <c r="K14" s="20">
        <v>2.5540860158749599E-2</v>
      </c>
      <c r="L14" s="20">
        <v>2.2440209991922699E-2</v>
      </c>
      <c r="M14" s="20"/>
      <c r="N14" s="20">
        <v>1.30360482798411E-2</v>
      </c>
      <c r="O14" s="20">
        <v>1.91255948973632E-2</v>
      </c>
      <c r="P14" s="20">
        <v>2.1447424263682398E-2</v>
      </c>
      <c r="Q14" s="20">
        <v>4.4302729451349498E-2</v>
      </c>
      <c r="R14" s="20"/>
      <c r="S14" s="20">
        <v>1.4243427117479999E-2</v>
      </c>
      <c r="T14" s="20">
        <v>2.6542239652676401E-2</v>
      </c>
      <c r="U14" s="20">
        <v>3.2267179475886698E-2</v>
      </c>
      <c r="V14" s="20">
        <v>2.0235685480501399E-2</v>
      </c>
      <c r="W14" s="20">
        <v>2.5219530836851699E-2</v>
      </c>
      <c r="X14" s="20">
        <v>3.1706620150808301E-2</v>
      </c>
      <c r="Y14" s="20">
        <v>4.0622737295347003E-2</v>
      </c>
      <c r="Z14" s="20">
        <v>1.5236264503779099E-2</v>
      </c>
      <c r="AA14" s="20">
        <v>2.2161614676972401E-2</v>
      </c>
      <c r="AB14" s="20">
        <v>1.72364433728983E-2</v>
      </c>
      <c r="AC14" s="20">
        <v>2.7910666692913502E-2</v>
      </c>
      <c r="AD14" s="20">
        <v>2.0514832368644501E-2</v>
      </c>
      <c r="AE14" s="20"/>
      <c r="AF14" s="20">
        <v>3.9843978683461401E-2</v>
      </c>
      <c r="AG14" s="20">
        <v>2.5215646491273599E-2</v>
      </c>
      <c r="AH14" s="20">
        <v>1.46630562405759E-2</v>
      </c>
      <c r="AI14" s="20">
        <v>8.6192062617045598E-3</v>
      </c>
      <c r="AJ14" s="20">
        <v>1.70624657823822E-2</v>
      </c>
      <c r="AK14" s="20"/>
      <c r="AL14" s="20">
        <v>0.121089031919337</v>
      </c>
      <c r="AM14" s="20">
        <v>6.7134397311741298E-2</v>
      </c>
      <c r="AN14" s="20">
        <v>3.1744220341218599E-2</v>
      </c>
      <c r="AO14" s="20">
        <v>4.72434715258866E-2</v>
      </c>
      <c r="AP14" s="20">
        <v>2.4478470079504801E-2</v>
      </c>
      <c r="AQ14" s="20">
        <v>2.2699541422551799E-2</v>
      </c>
      <c r="AR14" s="20">
        <v>1.34294469502832E-2</v>
      </c>
      <c r="AS14" s="20">
        <v>1.97678266310643E-2</v>
      </c>
      <c r="AT14" s="20">
        <v>1.3037239679813401E-2</v>
      </c>
      <c r="AU14" s="20">
        <v>1.8143912809511099E-2</v>
      </c>
      <c r="AV14" s="20">
        <v>2.3177520215429102E-2</v>
      </c>
      <c r="AW14" s="20">
        <v>1.04161104387637E-2</v>
      </c>
      <c r="AX14" s="20">
        <v>8.1542449456317306E-3</v>
      </c>
      <c r="AY14" s="20">
        <v>5.03222514938261E-3</v>
      </c>
      <c r="AZ14" s="20">
        <v>8.7212302080319094E-3</v>
      </c>
      <c r="BA14" s="20">
        <v>5.4515241000892504E-3</v>
      </c>
      <c r="BB14" s="20"/>
      <c r="BC14" s="20">
        <v>1.45050048217453E-2</v>
      </c>
      <c r="BD14" s="20">
        <v>2.86306899515992E-2</v>
      </c>
      <c r="BE14" s="20"/>
      <c r="BF14" s="20">
        <v>7.0297695518498201E-3</v>
      </c>
      <c r="BG14" s="20">
        <v>1.7204848545626799E-2</v>
      </c>
      <c r="BH14" s="20">
        <v>2.4117015284330801E-2</v>
      </c>
      <c r="BI14" s="20">
        <v>8.0139868963416294E-2</v>
      </c>
      <c r="BJ14" s="20"/>
      <c r="BK14" s="20">
        <v>7.9956585725170295E-3</v>
      </c>
      <c r="BL14" s="20">
        <v>1.21758056478425E-2</v>
      </c>
      <c r="BM14" s="20">
        <v>1.53450143074028E-2</v>
      </c>
      <c r="BN14" s="20">
        <v>6.6996717519188495E-2</v>
      </c>
      <c r="BO14" s="20"/>
      <c r="BP14" s="20">
        <v>1.7833414250187599E-2</v>
      </c>
      <c r="BQ14" s="20">
        <v>1.9395307167339199E-2</v>
      </c>
      <c r="BR14" s="20">
        <v>1.2156574889203801E-2</v>
      </c>
      <c r="BS14" s="20">
        <v>5.4044670509904302E-3</v>
      </c>
      <c r="BT14" s="20">
        <v>5.5434195539277697E-2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281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273</v>
      </c>
      <c r="C9" s="14">
        <v>0.22834253020769399</v>
      </c>
      <c r="D9" s="14">
        <v>0.26425133782858301</v>
      </c>
      <c r="E9" s="14">
        <v>0.19385487466918</v>
      </c>
      <c r="F9" s="14"/>
      <c r="G9" s="14">
        <v>0.174763891671181</v>
      </c>
      <c r="H9" s="14">
        <v>0.248638890109977</v>
      </c>
      <c r="I9" s="14">
        <v>0.20735676982959</v>
      </c>
      <c r="J9" s="14">
        <v>0.185612814467217</v>
      </c>
      <c r="K9" s="14">
        <v>0.23700755660186201</v>
      </c>
      <c r="L9" s="14">
        <v>0.29328292273698597</v>
      </c>
      <c r="M9" s="14"/>
      <c r="N9" s="14">
        <v>0.316642254021749</v>
      </c>
      <c r="O9" s="14">
        <v>0.22049359298153601</v>
      </c>
      <c r="P9" s="14">
        <v>0.216010282235092</v>
      </c>
      <c r="Q9" s="14">
        <v>0.15203501951721299</v>
      </c>
      <c r="R9" s="14"/>
      <c r="S9" s="14">
        <v>0.25148829646732501</v>
      </c>
      <c r="T9" s="14">
        <v>0.216008735690457</v>
      </c>
      <c r="U9" s="14">
        <v>0.234030146580508</v>
      </c>
      <c r="V9" s="14">
        <v>0.24456528396243299</v>
      </c>
      <c r="W9" s="14">
        <v>0.20970204239884199</v>
      </c>
      <c r="X9" s="14">
        <v>0.22439130454839101</v>
      </c>
      <c r="Y9" s="14">
        <v>0.20927385921182801</v>
      </c>
      <c r="Z9" s="14">
        <v>0.23711648797566501</v>
      </c>
      <c r="AA9" s="14">
        <v>0.223153698496559</v>
      </c>
      <c r="AB9" s="14">
        <v>0.23670648891328699</v>
      </c>
      <c r="AC9" s="14">
        <v>0.21207736053096099</v>
      </c>
      <c r="AD9" s="14">
        <v>0.225441391605429</v>
      </c>
      <c r="AE9" s="14"/>
      <c r="AF9" s="14">
        <v>0.171338070313965</v>
      </c>
      <c r="AG9" s="14">
        <v>0.18533402751525499</v>
      </c>
      <c r="AH9" s="14">
        <v>0.26446968550729599</v>
      </c>
      <c r="AI9" s="14">
        <v>0.29098611624505599</v>
      </c>
      <c r="AJ9" s="14">
        <v>0.42440140102762097</v>
      </c>
      <c r="AK9" s="14"/>
      <c r="AL9" s="14">
        <v>8.6182361758972995E-2</v>
      </c>
      <c r="AM9" s="14">
        <v>0.122972065105238</v>
      </c>
      <c r="AN9" s="14">
        <v>0.12218931613073</v>
      </c>
      <c r="AO9" s="14">
        <v>0.19039481676818101</v>
      </c>
      <c r="AP9" s="14">
        <v>0.158501099927539</v>
      </c>
      <c r="AQ9" s="14">
        <v>0.18835981230482399</v>
      </c>
      <c r="AR9" s="14">
        <v>0.23162770132482299</v>
      </c>
      <c r="AS9" s="14">
        <v>0.22198131982150299</v>
      </c>
      <c r="AT9" s="14">
        <v>0.24823527028298401</v>
      </c>
      <c r="AU9" s="14">
        <v>0.22698551351871901</v>
      </c>
      <c r="AV9" s="14">
        <v>0.25646532280857098</v>
      </c>
      <c r="AW9" s="14">
        <v>0.32583980770100601</v>
      </c>
      <c r="AX9" s="14">
        <v>0.26785394730950901</v>
      </c>
      <c r="AY9" s="14">
        <v>0.35415807099589602</v>
      </c>
      <c r="AZ9" s="14">
        <v>0.36347505459156598</v>
      </c>
      <c r="BA9" s="14">
        <v>0.39806825448472799</v>
      </c>
      <c r="BB9" s="14"/>
      <c r="BC9" s="14">
        <v>0.26315730609803001</v>
      </c>
      <c r="BD9" s="14">
        <v>0.21308532803431601</v>
      </c>
      <c r="BE9" s="14"/>
      <c r="BF9" s="14">
        <v>0.32263542162725101</v>
      </c>
      <c r="BG9" s="14">
        <v>0.23268582403678401</v>
      </c>
      <c r="BH9" s="14">
        <v>0.17827660795483499</v>
      </c>
      <c r="BI9" s="14">
        <v>0.113335371042126</v>
      </c>
      <c r="BJ9" s="14"/>
      <c r="BK9" s="14">
        <v>0.32252382633897497</v>
      </c>
      <c r="BL9" s="14">
        <v>0.24268081841597</v>
      </c>
      <c r="BM9" s="14">
        <v>0.216562658220502</v>
      </c>
      <c r="BN9" s="14">
        <v>0.13394332957838001</v>
      </c>
      <c r="BO9" s="14"/>
      <c r="BP9" s="14">
        <v>0.209789670002312</v>
      </c>
      <c r="BQ9" s="14">
        <v>0.190963098155604</v>
      </c>
      <c r="BR9" s="14">
        <v>0.27063218974214598</v>
      </c>
      <c r="BS9" s="14">
        <v>0.4296917405224</v>
      </c>
      <c r="BT9" s="14">
        <v>6.2389131007761597E-2</v>
      </c>
    </row>
    <row r="10" spans="2:72" x14ac:dyDescent="0.35">
      <c r="B10" s="15" t="s">
        <v>274</v>
      </c>
      <c r="C10" s="14">
        <v>0.35929037837654698</v>
      </c>
      <c r="D10" s="14">
        <v>0.37315751534289299</v>
      </c>
      <c r="E10" s="14">
        <v>0.34635010612252998</v>
      </c>
      <c r="F10" s="14"/>
      <c r="G10" s="14">
        <v>0.33079147755127403</v>
      </c>
      <c r="H10" s="14">
        <v>0.33580860496172998</v>
      </c>
      <c r="I10" s="14">
        <v>0.36720037845604803</v>
      </c>
      <c r="J10" s="14">
        <v>0.32423009292024701</v>
      </c>
      <c r="K10" s="14">
        <v>0.35877155187644</v>
      </c>
      <c r="L10" s="14">
        <v>0.41962629003779001</v>
      </c>
      <c r="M10" s="14"/>
      <c r="N10" s="14">
        <v>0.38093542492784999</v>
      </c>
      <c r="O10" s="14">
        <v>0.38385947000350901</v>
      </c>
      <c r="P10" s="14">
        <v>0.35092037729591402</v>
      </c>
      <c r="Q10" s="14">
        <v>0.31874265937186802</v>
      </c>
      <c r="R10" s="14"/>
      <c r="S10" s="14">
        <v>0.364113763292091</v>
      </c>
      <c r="T10" s="14">
        <v>0.36074126476769303</v>
      </c>
      <c r="U10" s="14">
        <v>0.33995052867215197</v>
      </c>
      <c r="V10" s="14">
        <v>0.387541432963661</v>
      </c>
      <c r="W10" s="14">
        <v>0.35542442258927098</v>
      </c>
      <c r="X10" s="14">
        <v>0.33416433477007901</v>
      </c>
      <c r="Y10" s="14">
        <v>0.38898322162770199</v>
      </c>
      <c r="Z10" s="14">
        <v>0.37724877769352999</v>
      </c>
      <c r="AA10" s="14">
        <v>0.35667935864633299</v>
      </c>
      <c r="AB10" s="14">
        <v>0.36217435145897697</v>
      </c>
      <c r="AC10" s="14">
        <v>0.33913891223268999</v>
      </c>
      <c r="AD10" s="14">
        <v>0.31292705864408898</v>
      </c>
      <c r="AE10" s="14"/>
      <c r="AF10" s="14">
        <v>0.34467501047259502</v>
      </c>
      <c r="AG10" s="14">
        <v>0.36623045382511099</v>
      </c>
      <c r="AH10" s="14">
        <v>0.366928616409742</v>
      </c>
      <c r="AI10" s="14">
        <v>0.384635997448462</v>
      </c>
      <c r="AJ10" s="14">
        <v>0.316734421556914</v>
      </c>
      <c r="AK10" s="14"/>
      <c r="AL10" s="14">
        <v>0.16900032721992</v>
      </c>
      <c r="AM10" s="14">
        <v>0.29032636807332501</v>
      </c>
      <c r="AN10" s="14">
        <v>0.31000673254523697</v>
      </c>
      <c r="AO10" s="14">
        <v>0.32130963964815601</v>
      </c>
      <c r="AP10" s="14">
        <v>0.35647937483400299</v>
      </c>
      <c r="AQ10" s="14">
        <v>0.35579106119009501</v>
      </c>
      <c r="AR10" s="14">
        <v>0.37137301175815302</v>
      </c>
      <c r="AS10" s="14">
        <v>0.38430624133015001</v>
      </c>
      <c r="AT10" s="14">
        <v>0.402972126115267</v>
      </c>
      <c r="AU10" s="14">
        <v>0.37988927727590499</v>
      </c>
      <c r="AV10" s="14">
        <v>0.36496181348643397</v>
      </c>
      <c r="AW10" s="14">
        <v>0.355751928033672</v>
      </c>
      <c r="AX10" s="14">
        <v>0.437426640045668</v>
      </c>
      <c r="AY10" s="14">
        <v>0.40322821756712102</v>
      </c>
      <c r="AZ10" s="14">
        <v>0.36691527377361699</v>
      </c>
      <c r="BA10" s="14">
        <v>0.38752192084530401</v>
      </c>
      <c r="BB10" s="14"/>
      <c r="BC10" s="14">
        <v>0.37112061644896099</v>
      </c>
      <c r="BD10" s="14">
        <v>0.35410590341113102</v>
      </c>
      <c r="BE10" s="14"/>
      <c r="BF10" s="14">
        <v>0.396301403065008</v>
      </c>
      <c r="BG10" s="14">
        <v>0.36830823597595702</v>
      </c>
      <c r="BH10" s="14">
        <v>0.33621698893380703</v>
      </c>
      <c r="BI10" s="14">
        <v>0.30218944420235799</v>
      </c>
      <c r="BJ10" s="14"/>
      <c r="BK10" s="14">
        <v>0.38889269921394898</v>
      </c>
      <c r="BL10" s="14">
        <v>0.41787332152865297</v>
      </c>
      <c r="BM10" s="14">
        <v>0.35682937233061601</v>
      </c>
      <c r="BN10" s="14">
        <v>0.28115727123334699</v>
      </c>
      <c r="BO10" s="14"/>
      <c r="BP10" s="14">
        <v>0.39533083657007501</v>
      </c>
      <c r="BQ10" s="14">
        <v>0.38716814693970197</v>
      </c>
      <c r="BR10" s="14">
        <v>0.488100418394118</v>
      </c>
      <c r="BS10" s="14">
        <v>0.35794424199297398</v>
      </c>
      <c r="BT10" s="14">
        <v>0.26238360434726898</v>
      </c>
    </row>
    <row r="11" spans="2:72" x14ac:dyDescent="0.35">
      <c r="B11" s="15" t="s">
        <v>275</v>
      </c>
      <c r="C11" s="14">
        <v>0.220733903289449</v>
      </c>
      <c r="D11" s="14">
        <v>0.21187176474879599</v>
      </c>
      <c r="E11" s="14">
        <v>0.22938928838323999</v>
      </c>
      <c r="F11" s="14"/>
      <c r="G11" s="14">
        <v>0.23673517026829299</v>
      </c>
      <c r="H11" s="14">
        <v>0.226152206430138</v>
      </c>
      <c r="I11" s="14">
        <v>0.19824740139882899</v>
      </c>
      <c r="J11" s="14">
        <v>0.25504973051364799</v>
      </c>
      <c r="K11" s="14">
        <v>0.22439785165992701</v>
      </c>
      <c r="L11" s="14">
        <v>0.193738146277771</v>
      </c>
      <c r="M11" s="14"/>
      <c r="N11" s="14">
        <v>0.17760577305344499</v>
      </c>
      <c r="O11" s="14">
        <v>0.21791422042293099</v>
      </c>
      <c r="P11" s="14">
        <v>0.22736723664932201</v>
      </c>
      <c r="Q11" s="14">
        <v>0.26481901892690002</v>
      </c>
      <c r="R11" s="14"/>
      <c r="S11" s="14">
        <v>0.22095290014948099</v>
      </c>
      <c r="T11" s="14">
        <v>0.20163000609052401</v>
      </c>
      <c r="U11" s="14">
        <v>0.226523797460744</v>
      </c>
      <c r="V11" s="14">
        <v>0.20451404106914001</v>
      </c>
      <c r="W11" s="14">
        <v>0.25542279350281599</v>
      </c>
      <c r="X11" s="14">
        <v>0.24468442032264001</v>
      </c>
      <c r="Y11" s="14">
        <v>0.19870593756850599</v>
      </c>
      <c r="Z11" s="14">
        <v>0.21008302862247299</v>
      </c>
      <c r="AA11" s="14">
        <v>0.22859922396865801</v>
      </c>
      <c r="AB11" s="14">
        <v>0.20691996642126201</v>
      </c>
      <c r="AC11" s="14">
        <v>0.22290032833336099</v>
      </c>
      <c r="AD11" s="14">
        <v>0.26510361646470298</v>
      </c>
      <c r="AE11" s="14"/>
      <c r="AF11" s="14">
        <v>0.25944429437125399</v>
      </c>
      <c r="AG11" s="14">
        <v>0.22243978855558599</v>
      </c>
      <c r="AH11" s="14">
        <v>0.195899571878342</v>
      </c>
      <c r="AI11" s="14">
        <v>0.19292953841308499</v>
      </c>
      <c r="AJ11" s="14">
        <v>0.13709859306418401</v>
      </c>
      <c r="AK11" s="14"/>
      <c r="AL11" s="14">
        <v>0.27084808916124498</v>
      </c>
      <c r="AM11" s="14">
        <v>0.271587240895377</v>
      </c>
      <c r="AN11" s="14">
        <v>0.32386379592936498</v>
      </c>
      <c r="AO11" s="14">
        <v>0.25569776921821102</v>
      </c>
      <c r="AP11" s="14">
        <v>0.23791226638660101</v>
      </c>
      <c r="AQ11" s="14">
        <v>0.229872133132627</v>
      </c>
      <c r="AR11" s="14">
        <v>0.21315294629769699</v>
      </c>
      <c r="AS11" s="14">
        <v>0.22747840772738401</v>
      </c>
      <c r="AT11" s="14">
        <v>0.19287380674908799</v>
      </c>
      <c r="AU11" s="14">
        <v>0.206106157434644</v>
      </c>
      <c r="AV11" s="14">
        <v>0.20889601037671099</v>
      </c>
      <c r="AW11" s="14">
        <v>0.171201050069028</v>
      </c>
      <c r="AX11" s="14">
        <v>0.17591573276184599</v>
      </c>
      <c r="AY11" s="14">
        <v>0.16811943149335901</v>
      </c>
      <c r="AZ11" s="14">
        <v>0.20329689780711999</v>
      </c>
      <c r="BA11" s="14">
        <v>0.12839138593528701</v>
      </c>
      <c r="BB11" s="14"/>
      <c r="BC11" s="14">
        <v>0.19198378441525801</v>
      </c>
      <c r="BD11" s="14">
        <v>0.233333334564086</v>
      </c>
      <c r="BE11" s="14"/>
      <c r="BF11" s="14">
        <v>0.17415362737647599</v>
      </c>
      <c r="BG11" s="14">
        <v>0.21240829068692499</v>
      </c>
      <c r="BH11" s="14">
        <v>0.24433055899009901</v>
      </c>
      <c r="BI11" s="14">
        <v>0.295599908645925</v>
      </c>
      <c r="BJ11" s="14"/>
      <c r="BK11" s="14">
        <v>0.18215688026601601</v>
      </c>
      <c r="BL11" s="14">
        <v>0.18583829009491601</v>
      </c>
      <c r="BM11" s="14">
        <v>0.22692256328416299</v>
      </c>
      <c r="BN11" s="14">
        <v>0.28209485943781898</v>
      </c>
      <c r="BO11" s="14"/>
      <c r="BP11" s="14">
        <v>0.213562999138457</v>
      </c>
      <c r="BQ11" s="14">
        <v>0.246302727536582</v>
      </c>
      <c r="BR11" s="14">
        <v>0.18336434226444101</v>
      </c>
      <c r="BS11" s="14">
        <v>0.12808931421758299</v>
      </c>
      <c r="BT11" s="14">
        <v>0.31252276715045402</v>
      </c>
    </row>
    <row r="12" spans="2:72" x14ac:dyDescent="0.35">
      <c r="B12" s="15" t="s">
        <v>276</v>
      </c>
      <c r="C12" s="14">
        <v>0.131393195009604</v>
      </c>
      <c r="D12" s="14">
        <v>0.10410085972383699</v>
      </c>
      <c r="E12" s="14">
        <v>0.15735957448738799</v>
      </c>
      <c r="F12" s="14"/>
      <c r="G12" s="14">
        <v>0.187329843475361</v>
      </c>
      <c r="H12" s="14">
        <v>0.123058080696517</v>
      </c>
      <c r="I12" s="14">
        <v>0.15204051723392301</v>
      </c>
      <c r="J12" s="14">
        <v>0.158955131847657</v>
      </c>
      <c r="K12" s="14">
        <v>0.12463331535033199</v>
      </c>
      <c r="L12" s="14">
        <v>6.6468264274215705E-2</v>
      </c>
      <c r="M12" s="14"/>
      <c r="N12" s="14">
        <v>9.1211542954266894E-2</v>
      </c>
      <c r="O12" s="14">
        <v>0.124615151930865</v>
      </c>
      <c r="P12" s="14">
        <v>0.14866255900056</v>
      </c>
      <c r="Q12" s="14">
        <v>0.166268051609403</v>
      </c>
      <c r="R12" s="14"/>
      <c r="S12" s="14">
        <v>0.115071494815339</v>
      </c>
      <c r="T12" s="14">
        <v>0.150363485866324</v>
      </c>
      <c r="U12" s="14">
        <v>0.13608127312365301</v>
      </c>
      <c r="V12" s="14">
        <v>0.1112954234229</v>
      </c>
      <c r="W12" s="14">
        <v>0.105128259974892</v>
      </c>
      <c r="X12" s="14">
        <v>0.13208078572357501</v>
      </c>
      <c r="Y12" s="14">
        <v>0.13493473620075699</v>
      </c>
      <c r="Z12" s="14">
        <v>0.13702697545464701</v>
      </c>
      <c r="AA12" s="14">
        <v>0.14158409042390999</v>
      </c>
      <c r="AB12" s="14">
        <v>0.13253740839585401</v>
      </c>
      <c r="AC12" s="14">
        <v>0.16141493422008299</v>
      </c>
      <c r="AD12" s="14">
        <v>0.12450552353929301</v>
      </c>
      <c r="AE12" s="14"/>
      <c r="AF12" s="14">
        <v>0.14584681438248601</v>
      </c>
      <c r="AG12" s="14">
        <v>0.16073760271800899</v>
      </c>
      <c r="AH12" s="14">
        <v>0.124328273774704</v>
      </c>
      <c r="AI12" s="14">
        <v>9.2676865883644696E-2</v>
      </c>
      <c r="AJ12" s="14">
        <v>6.6552919304435396E-2</v>
      </c>
      <c r="AK12" s="14"/>
      <c r="AL12" s="14">
        <v>0.21085237320976899</v>
      </c>
      <c r="AM12" s="14">
        <v>0.19217440058274801</v>
      </c>
      <c r="AN12" s="14">
        <v>0.163447671219213</v>
      </c>
      <c r="AO12" s="14">
        <v>0.163032303357383</v>
      </c>
      <c r="AP12" s="14">
        <v>0.171416524004287</v>
      </c>
      <c r="AQ12" s="14">
        <v>0.14718948580834301</v>
      </c>
      <c r="AR12" s="14">
        <v>0.12971394141738099</v>
      </c>
      <c r="AS12" s="14">
        <v>0.121137856547697</v>
      </c>
      <c r="AT12" s="14">
        <v>0.11433755704222801</v>
      </c>
      <c r="AU12" s="14">
        <v>0.122531051761609</v>
      </c>
      <c r="AV12" s="14">
        <v>0.12953196225786601</v>
      </c>
      <c r="AW12" s="14">
        <v>0.107236023755283</v>
      </c>
      <c r="AX12" s="14">
        <v>9.5749627161067094E-2</v>
      </c>
      <c r="AY12" s="14">
        <v>6.3775867111601797E-2</v>
      </c>
      <c r="AZ12" s="14">
        <v>5.6384079970787003E-2</v>
      </c>
      <c r="BA12" s="14">
        <v>7.0861882622563502E-2</v>
      </c>
      <c r="BB12" s="14"/>
      <c r="BC12" s="14">
        <v>0.1206930783747</v>
      </c>
      <c r="BD12" s="14">
        <v>0.136082406374678</v>
      </c>
      <c r="BE12" s="14"/>
      <c r="BF12" s="14">
        <v>8.5100104004548399E-2</v>
      </c>
      <c r="BG12" s="14">
        <v>0.132425671241581</v>
      </c>
      <c r="BH12" s="14">
        <v>0.170324638498947</v>
      </c>
      <c r="BI12" s="14">
        <v>0.15144172653145899</v>
      </c>
      <c r="BJ12" s="14"/>
      <c r="BK12" s="14">
        <v>8.3468970672895298E-2</v>
      </c>
      <c r="BL12" s="14">
        <v>0.11202182416295101</v>
      </c>
      <c r="BM12" s="14">
        <v>0.14684912476984699</v>
      </c>
      <c r="BN12" s="14">
        <v>0.17434593839248899</v>
      </c>
      <c r="BO12" s="14"/>
      <c r="BP12" s="14">
        <v>0.13542146593190801</v>
      </c>
      <c r="BQ12" s="14">
        <v>0.11807262103702799</v>
      </c>
      <c r="BR12" s="14">
        <v>4.0343348638348299E-2</v>
      </c>
      <c r="BS12" s="14">
        <v>6.8145535836281995E-2</v>
      </c>
      <c r="BT12" s="14">
        <v>0.23048744387645001</v>
      </c>
    </row>
    <row r="13" spans="2:72" x14ac:dyDescent="0.35">
      <c r="B13" s="15" t="s">
        <v>277</v>
      </c>
      <c r="C13" s="14">
        <v>3.9235025723875598E-2</v>
      </c>
      <c r="D13" s="14">
        <v>2.6855458443830402E-2</v>
      </c>
      <c r="E13" s="14">
        <v>5.0736246191348998E-2</v>
      </c>
      <c r="F13" s="14"/>
      <c r="G13" s="14">
        <v>4.5239974091313299E-2</v>
      </c>
      <c r="H13" s="14">
        <v>4.39081756318195E-2</v>
      </c>
      <c r="I13" s="14">
        <v>5.4731318596643701E-2</v>
      </c>
      <c r="J13" s="14">
        <v>4.8996712073465502E-2</v>
      </c>
      <c r="K13" s="14">
        <v>3.59401784809152E-2</v>
      </c>
      <c r="L13" s="14">
        <v>1.3121432405819399E-2</v>
      </c>
      <c r="M13" s="14"/>
      <c r="N13" s="14">
        <v>2.2441481890626599E-2</v>
      </c>
      <c r="O13" s="14">
        <v>3.4325194418815902E-2</v>
      </c>
      <c r="P13" s="14">
        <v>4.1116801670874802E-2</v>
      </c>
      <c r="Q13" s="14">
        <v>5.9940055554056001E-2</v>
      </c>
      <c r="R13" s="14"/>
      <c r="S13" s="14">
        <v>3.2633505731524501E-2</v>
      </c>
      <c r="T13" s="14">
        <v>5.3509502441902397E-2</v>
      </c>
      <c r="U13" s="14">
        <v>3.3710902703116503E-2</v>
      </c>
      <c r="V13" s="14">
        <v>3.1751952624295102E-2</v>
      </c>
      <c r="W13" s="14">
        <v>4.5090252583497498E-2</v>
      </c>
      <c r="X13" s="14">
        <v>4.8199517549324597E-2</v>
      </c>
      <c r="Y13" s="14">
        <v>2.7761190182968399E-2</v>
      </c>
      <c r="Z13" s="14">
        <v>2.8410231514745799E-2</v>
      </c>
      <c r="AA13" s="14">
        <v>2.7668079571085299E-2</v>
      </c>
      <c r="AB13" s="14">
        <v>4.7481295332234802E-2</v>
      </c>
      <c r="AC13" s="14">
        <v>4.9193634470469497E-2</v>
      </c>
      <c r="AD13" s="14">
        <v>5.0955527289418497E-2</v>
      </c>
      <c r="AE13" s="14"/>
      <c r="AF13" s="14">
        <v>4.8019034662185801E-2</v>
      </c>
      <c r="AG13" s="14">
        <v>4.0849606122110797E-2</v>
      </c>
      <c r="AH13" s="14">
        <v>3.4918552131546599E-2</v>
      </c>
      <c r="AI13" s="14">
        <v>2.88917023381863E-2</v>
      </c>
      <c r="AJ13" s="14">
        <v>1.8138207887932301E-2</v>
      </c>
      <c r="AK13" s="14"/>
      <c r="AL13" s="14">
        <v>0.15313395073182501</v>
      </c>
      <c r="AM13" s="14">
        <v>7.2150627458887603E-2</v>
      </c>
      <c r="AN13" s="14">
        <v>5.1974261292960601E-2</v>
      </c>
      <c r="AO13" s="14">
        <v>4.3410174868838899E-2</v>
      </c>
      <c r="AP13" s="14">
        <v>5.2677395302542097E-2</v>
      </c>
      <c r="AQ13" s="14">
        <v>5.48650097061655E-2</v>
      </c>
      <c r="AR13" s="14">
        <v>4.0910288051716197E-2</v>
      </c>
      <c r="AS13" s="14">
        <v>2.70650906892278E-2</v>
      </c>
      <c r="AT13" s="14">
        <v>2.6376959160918999E-2</v>
      </c>
      <c r="AU13" s="14">
        <v>4.5608152563767698E-2</v>
      </c>
      <c r="AV13" s="14">
        <v>2.36418375530691E-2</v>
      </c>
      <c r="AW13" s="14">
        <v>2.9478750565221E-2</v>
      </c>
      <c r="AX13" s="14">
        <v>1.9994392989880299E-2</v>
      </c>
      <c r="AY13" s="14">
        <v>1.0718412832022199E-2</v>
      </c>
      <c r="AZ13" s="14">
        <v>4.5858558737070596E-3</v>
      </c>
      <c r="BA13" s="14">
        <v>5.7725543894517999E-3</v>
      </c>
      <c r="BB13" s="14"/>
      <c r="BC13" s="14">
        <v>3.7998807375352099E-2</v>
      </c>
      <c r="BD13" s="14">
        <v>3.9776785157665299E-2</v>
      </c>
      <c r="BE13" s="14"/>
      <c r="BF13" s="14">
        <v>1.64379495092748E-2</v>
      </c>
      <c r="BG13" s="14">
        <v>4.2246594078217001E-2</v>
      </c>
      <c r="BH13" s="14">
        <v>4.65550044199095E-2</v>
      </c>
      <c r="BI13" s="14">
        <v>6.6088099284956306E-2</v>
      </c>
      <c r="BJ13" s="14"/>
      <c r="BK13" s="14">
        <v>1.4934955916907799E-2</v>
      </c>
      <c r="BL13" s="14">
        <v>3.3193023396121603E-2</v>
      </c>
      <c r="BM13" s="14">
        <v>3.7581029484789003E-2</v>
      </c>
      <c r="BN13" s="14">
        <v>7.3267252353319906E-2</v>
      </c>
      <c r="BO13" s="14"/>
      <c r="BP13" s="14">
        <v>3.1989564861477401E-2</v>
      </c>
      <c r="BQ13" s="14">
        <v>3.3306631556414397E-2</v>
      </c>
      <c r="BR13" s="14">
        <v>8.9401350109218104E-3</v>
      </c>
      <c r="BS13" s="14">
        <v>1.1997089751238E-2</v>
      </c>
      <c r="BT13" s="14">
        <v>8.6397807487081604E-2</v>
      </c>
    </row>
    <row r="14" spans="2:72" x14ac:dyDescent="0.35">
      <c r="B14" s="15" t="s">
        <v>102</v>
      </c>
      <c r="C14" s="20">
        <v>2.1004967392830601E-2</v>
      </c>
      <c r="D14" s="20">
        <v>1.9763063912060001E-2</v>
      </c>
      <c r="E14" s="20">
        <v>2.2309910146312902E-2</v>
      </c>
      <c r="F14" s="20"/>
      <c r="G14" s="20">
        <v>2.51396429425782E-2</v>
      </c>
      <c r="H14" s="20">
        <v>2.2434042169818699E-2</v>
      </c>
      <c r="I14" s="20">
        <v>2.0423614484967E-2</v>
      </c>
      <c r="J14" s="20">
        <v>2.7155518177765198E-2</v>
      </c>
      <c r="K14" s="20">
        <v>1.9249546030523701E-2</v>
      </c>
      <c r="L14" s="20">
        <v>1.3762944267417801E-2</v>
      </c>
      <c r="M14" s="20"/>
      <c r="N14" s="20">
        <v>1.1163523152061899E-2</v>
      </c>
      <c r="O14" s="20">
        <v>1.8792370242342801E-2</v>
      </c>
      <c r="P14" s="20">
        <v>1.5922743148237301E-2</v>
      </c>
      <c r="Q14" s="20">
        <v>3.8195195020560201E-2</v>
      </c>
      <c r="R14" s="20"/>
      <c r="S14" s="20">
        <v>1.5740039544239699E-2</v>
      </c>
      <c r="T14" s="20">
        <v>1.7747005143099799E-2</v>
      </c>
      <c r="U14" s="20">
        <v>2.97033514598272E-2</v>
      </c>
      <c r="V14" s="20">
        <v>2.0331865957570801E-2</v>
      </c>
      <c r="W14" s="20">
        <v>2.9232228950681002E-2</v>
      </c>
      <c r="X14" s="20">
        <v>1.64796370859914E-2</v>
      </c>
      <c r="Y14" s="20">
        <v>4.0341055208237997E-2</v>
      </c>
      <c r="Z14" s="20">
        <v>1.0114498738940001E-2</v>
      </c>
      <c r="AA14" s="20">
        <v>2.23155488934552E-2</v>
      </c>
      <c r="AB14" s="20">
        <v>1.41804894783865E-2</v>
      </c>
      <c r="AC14" s="20">
        <v>1.5274830212435701E-2</v>
      </c>
      <c r="AD14" s="20">
        <v>2.1066882457067001E-2</v>
      </c>
      <c r="AE14" s="20"/>
      <c r="AF14" s="20">
        <v>3.06767757975136E-2</v>
      </c>
      <c r="AG14" s="20">
        <v>2.44085212639292E-2</v>
      </c>
      <c r="AH14" s="20">
        <v>1.3455300298370099E-2</v>
      </c>
      <c r="AI14" s="20">
        <v>9.8797796715653606E-3</v>
      </c>
      <c r="AJ14" s="20">
        <v>3.70744571589137E-2</v>
      </c>
      <c r="AK14" s="20"/>
      <c r="AL14" s="20">
        <v>0.109982897918268</v>
      </c>
      <c r="AM14" s="20">
        <v>5.0789297884424899E-2</v>
      </c>
      <c r="AN14" s="20">
        <v>2.8518222882495201E-2</v>
      </c>
      <c r="AO14" s="20">
        <v>2.6155296139230299E-2</v>
      </c>
      <c r="AP14" s="20">
        <v>2.30133395450281E-2</v>
      </c>
      <c r="AQ14" s="20">
        <v>2.39224978579443E-2</v>
      </c>
      <c r="AR14" s="20">
        <v>1.32221111502297E-2</v>
      </c>
      <c r="AS14" s="20">
        <v>1.8031083884037999E-2</v>
      </c>
      <c r="AT14" s="20">
        <v>1.52042806495133E-2</v>
      </c>
      <c r="AU14" s="20">
        <v>1.88798474453559E-2</v>
      </c>
      <c r="AV14" s="20">
        <v>1.65030535173484E-2</v>
      </c>
      <c r="AW14" s="20">
        <v>1.04924398757896E-2</v>
      </c>
      <c r="AX14" s="20">
        <v>3.05965973203039E-3</v>
      </c>
      <c r="AY14" s="20">
        <v>0</v>
      </c>
      <c r="AZ14" s="20">
        <v>5.3428379832031001E-3</v>
      </c>
      <c r="BA14" s="20">
        <v>9.3840017226657999E-3</v>
      </c>
      <c r="BB14" s="20"/>
      <c r="BC14" s="20">
        <v>1.50464072876988E-2</v>
      </c>
      <c r="BD14" s="20">
        <v>2.3616242458124201E-2</v>
      </c>
      <c r="BE14" s="20"/>
      <c r="BF14" s="20">
        <v>5.37149441744129E-3</v>
      </c>
      <c r="BG14" s="20">
        <v>1.1925383980535199E-2</v>
      </c>
      <c r="BH14" s="20">
        <v>2.42962012024034E-2</v>
      </c>
      <c r="BI14" s="20">
        <v>7.1345450293175197E-2</v>
      </c>
      <c r="BJ14" s="20"/>
      <c r="BK14" s="20">
        <v>8.0226675912572192E-3</v>
      </c>
      <c r="BL14" s="20">
        <v>8.3927224013883306E-3</v>
      </c>
      <c r="BM14" s="20">
        <v>1.5255251910083201E-2</v>
      </c>
      <c r="BN14" s="20">
        <v>5.5191349004645403E-2</v>
      </c>
      <c r="BO14" s="20"/>
      <c r="BP14" s="20">
        <v>1.39054634957712E-2</v>
      </c>
      <c r="BQ14" s="20">
        <v>2.4186774774669201E-2</v>
      </c>
      <c r="BR14" s="20">
        <v>8.6195659500251601E-3</v>
      </c>
      <c r="BS14" s="20">
        <v>4.1320776795228603E-3</v>
      </c>
      <c r="BT14" s="20">
        <v>4.5819246130984502E-2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282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273</v>
      </c>
      <c r="C9" s="14">
        <v>0.24360374475270599</v>
      </c>
      <c r="D9" s="14">
        <v>0.29781946694481198</v>
      </c>
      <c r="E9" s="14">
        <v>0.191307773241051</v>
      </c>
      <c r="F9" s="14"/>
      <c r="G9" s="14">
        <v>0.21537095205994899</v>
      </c>
      <c r="H9" s="14">
        <v>0.27122812473227598</v>
      </c>
      <c r="I9" s="14">
        <v>0.248180179307467</v>
      </c>
      <c r="J9" s="14">
        <v>0.220185992447443</v>
      </c>
      <c r="K9" s="14">
        <v>0.23876075061998001</v>
      </c>
      <c r="L9" s="14">
        <v>0.25835839313586501</v>
      </c>
      <c r="M9" s="14"/>
      <c r="N9" s="14">
        <v>0.35220333683038202</v>
      </c>
      <c r="O9" s="14">
        <v>0.21997512347849801</v>
      </c>
      <c r="P9" s="14">
        <v>0.22284046138404001</v>
      </c>
      <c r="Q9" s="14">
        <v>0.168427204764348</v>
      </c>
      <c r="R9" s="14"/>
      <c r="S9" s="14">
        <v>0.306307732598953</v>
      </c>
      <c r="T9" s="14">
        <v>0.23332365421795501</v>
      </c>
      <c r="U9" s="14">
        <v>0.232992617185691</v>
      </c>
      <c r="V9" s="14">
        <v>0.23309403771420301</v>
      </c>
      <c r="W9" s="14">
        <v>0.21522942564838601</v>
      </c>
      <c r="X9" s="14">
        <v>0.22268698901786499</v>
      </c>
      <c r="Y9" s="14">
        <v>0.231557728415789</v>
      </c>
      <c r="Z9" s="14">
        <v>0.263192253942169</v>
      </c>
      <c r="AA9" s="14">
        <v>0.231645034017643</v>
      </c>
      <c r="AB9" s="14">
        <v>0.24482189749024699</v>
      </c>
      <c r="AC9" s="14">
        <v>0.231024535968331</v>
      </c>
      <c r="AD9" s="14">
        <v>0.251460705411504</v>
      </c>
      <c r="AE9" s="14"/>
      <c r="AF9" s="14">
        <v>0.165716572860825</v>
      </c>
      <c r="AG9" s="14">
        <v>0.20703879784229701</v>
      </c>
      <c r="AH9" s="14">
        <v>0.28676443424106701</v>
      </c>
      <c r="AI9" s="14">
        <v>0.34016455020209302</v>
      </c>
      <c r="AJ9" s="14">
        <v>0.50178922695876904</v>
      </c>
      <c r="AK9" s="14"/>
      <c r="AL9" s="14">
        <v>7.2857105845485007E-2</v>
      </c>
      <c r="AM9" s="14">
        <v>0.13174452319296601</v>
      </c>
      <c r="AN9" s="14">
        <v>0.11583756018307299</v>
      </c>
      <c r="AO9" s="14">
        <v>0.18056324652950501</v>
      </c>
      <c r="AP9" s="14">
        <v>0.19284339784567001</v>
      </c>
      <c r="AQ9" s="14">
        <v>0.207028153706284</v>
      </c>
      <c r="AR9" s="14">
        <v>0.236103015136223</v>
      </c>
      <c r="AS9" s="14">
        <v>0.23220582677873899</v>
      </c>
      <c r="AT9" s="14">
        <v>0.24110623460035199</v>
      </c>
      <c r="AU9" s="14">
        <v>0.27551967374629499</v>
      </c>
      <c r="AV9" s="14">
        <v>0.28251161259459401</v>
      </c>
      <c r="AW9" s="14">
        <v>0.33385150248416501</v>
      </c>
      <c r="AX9" s="14">
        <v>0.327530383644907</v>
      </c>
      <c r="AY9" s="14">
        <v>0.37057577560235799</v>
      </c>
      <c r="AZ9" s="14">
        <v>0.35719492970668199</v>
      </c>
      <c r="BA9" s="14">
        <v>0.44590049852906599</v>
      </c>
      <c r="BB9" s="14"/>
      <c r="BC9" s="14">
        <v>0.297714570886917</v>
      </c>
      <c r="BD9" s="14">
        <v>0.21989025549461899</v>
      </c>
      <c r="BE9" s="14"/>
      <c r="BF9" s="14">
        <v>0.35458197324819202</v>
      </c>
      <c r="BG9" s="14">
        <v>0.24633616287144899</v>
      </c>
      <c r="BH9" s="14">
        <v>0.18449844267583301</v>
      </c>
      <c r="BI9" s="14">
        <v>0.11468914648355701</v>
      </c>
      <c r="BJ9" s="14"/>
      <c r="BK9" s="14">
        <v>0.37770308893796301</v>
      </c>
      <c r="BL9" s="14">
        <v>0.28991707618253698</v>
      </c>
      <c r="BM9" s="14">
        <v>0.212441882993123</v>
      </c>
      <c r="BN9" s="14">
        <v>0.11045389010854199</v>
      </c>
      <c r="BO9" s="14"/>
      <c r="BP9" s="14">
        <v>0.22209809541000899</v>
      </c>
      <c r="BQ9" s="14">
        <v>0.22706174873597801</v>
      </c>
      <c r="BR9" s="14">
        <v>0.22593254986297001</v>
      </c>
      <c r="BS9" s="14">
        <v>0.475803469794846</v>
      </c>
      <c r="BT9" s="14">
        <v>6.1638811899294099E-2</v>
      </c>
    </row>
    <row r="10" spans="2:72" x14ac:dyDescent="0.35">
      <c r="B10" s="15" t="s">
        <v>274</v>
      </c>
      <c r="C10" s="14">
        <v>0.35376958069359998</v>
      </c>
      <c r="D10" s="14">
        <v>0.37375098299885301</v>
      </c>
      <c r="E10" s="14">
        <v>0.33507925071424499</v>
      </c>
      <c r="F10" s="14"/>
      <c r="G10" s="14">
        <v>0.34089096533635399</v>
      </c>
      <c r="H10" s="14">
        <v>0.35991702000252501</v>
      </c>
      <c r="I10" s="14">
        <v>0.35556093654271698</v>
      </c>
      <c r="J10" s="14">
        <v>0.343612646216026</v>
      </c>
      <c r="K10" s="14">
        <v>0.34429543387469203</v>
      </c>
      <c r="L10" s="14">
        <v>0.37043596308323501</v>
      </c>
      <c r="M10" s="14"/>
      <c r="N10" s="14">
        <v>0.384872565341002</v>
      </c>
      <c r="O10" s="14">
        <v>0.40490584745142899</v>
      </c>
      <c r="P10" s="14">
        <v>0.33624196609263701</v>
      </c>
      <c r="Q10" s="14">
        <v>0.28330631416234298</v>
      </c>
      <c r="R10" s="14"/>
      <c r="S10" s="14">
        <v>0.365944573115008</v>
      </c>
      <c r="T10" s="14">
        <v>0.35877589929766301</v>
      </c>
      <c r="U10" s="14">
        <v>0.316279003881132</v>
      </c>
      <c r="V10" s="14">
        <v>0.36574567407983499</v>
      </c>
      <c r="W10" s="14">
        <v>0.33934306568524403</v>
      </c>
      <c r="X10" s="14">
        <v>0.339495787030481</v>
      </c>
      <c r="Y10" s="14">
        <v>0.32757724459735099</v>
      </c>
      <c r="Z10" s="14">
        <v>0.363712697343401</v>
      </c>
      <c r="AA10" s="14">
        <v>0.36793951726827501</v>
      </c>
      <c r="AB10" s="14">
        <v>0.37299768289601198</v>
      </c>
      <c r="AC10" s="14">
        <v>0.33037896776784298</v>
      </c>
      <c r="AD10" s="14">
        <v>0.401897185773675</v>
      </c>
      <c r="AE10" s="14"/>
      <c r="AF10" s="14">
        <v>0.29349300122336502</v>
      </c>
      <c r="AG10" s="14">
        <v>0.35439670661685202</v>
      </c>
      <c r="AH10" s="14">
        <v>0.39369237655204897</v>
      </c>
      <c r="AI10" s="14">
        <v>0.40026584111531599</v>
      </c>
      <c r="AJ10" s="14">
        <v>0.31767023048686799</v>
      </c>
      <c r="AK10" s="14"/>
      <c r="AL10" s="14">
        <v>0.24429800900391499</v>
      </c>
      <c r="AM10" s="14">
        <v>0.252315570548998</v>
      </c>
      <c r="AN10" s="14">
        <v>0.28317667584182499</v>
      </c>
      <c r="AO10" s="14">
        <v>0.28604639650911301</v>
      </c>
      <c r="AP10" s="14">
        <v>0.34030168965679197</v>
      </c>
      <c r="AQ10" s="14">
        <v>0.35855185670065698</v>
      </c>
      <c r="AR10" s="14">
        <v>0.350399767872625</v>
      </c>
      <c r="AS10" s="14">
        <v>0.35737652398847197</v>
      </c>
      <c r="AT10" s="14">
        <v>0.41175004698738898</v>
      </c>
      <c r="AU10" s="14">
        <v>0.39401380906393402</v>
      </c>
      <c r="AV10" s="14">
        <v>0.391252543423739</v>
      </c>
      <c r="AW10" s="14">
        <v>0.37881201537287701</v>
      </c>
      <c r="AX10" s="14">
        <v>0.402125944447768</v>
      </c>
      <c r="AY10" s="14">
        <v>0.38001659464943499</v>
      </c>
      <c r="AZ10" s="14">
        <v>0.37330263404209402</v>
      </c>
      <c r="BA10" s="14">
        <v>0.39757512503612902</v>
      </c>
      <c r="BB10" s="14"/>
      <c r="BC10" s="14">
        <v>0.36347473976322803</v>
      </c>
      <c r="BD10" s="14">
        <v>0.34951639881138702</v>
      </c>
      <c r="BE10" s="14"/>
      <c r="BF10" s="14">
        <v>0.40948699030987801</v>
      </c>
      <c r="BG10" s="14">
        <v>0.36982596341513801</v>
      </c>
      <c r="BH10" s="14">
        <v>0.31553736971474</v>
      </c>
      <c r="BI10" s="14">
        <v>0.26836096294941703</v>
      </c>
      <c r="BJ10" s="14"/>
      <c r="BK10" s="14">
        <v>0.41042973274702299</v>
      </c>
      <c r="BL10" s="14">
        <v>0.40704469306942698</v>
      </c>
      <c r="BM10" s="14">
        <v>0.35329805399837899</v>
      </c>
      <c r="BN10" s="14">
        <v>0.247835485333326</v>
      </c>
      <c r="BO10" s="14"/>
      <c r="BP10" s="14">
        <v>0.41893597620393802</v>
      </c>
      <c r="BQ10" s="14">
        <v>0.391570757627137</v>
      </c>
      <c r="BR10" s="14">
        <v>0.42614433344476599</v>
      </c>
      <c r="BS10" s="14">
        <v>0.348844054058427</v>
      </c>
      <c r="BT10" s="14">
        <v>0.25056859537773502</v>
      </c>
    </row>
    <row r="11" spans="2:72" x14ac:dyDescent="0.35">
      <c r="B11" s="15" t="s">
        <v>275</v>
      </c>
      <c r="C11" s="14">
        <v>0.18936874213834401</v>
      </c>
      <c r="D11" s="14">
        <v>0.18201851412925299</v>
      </c>
      <c r="E11" s="14">
        <v>0.19642703563682501</v>
      </c>
      <c r="F11" s="14"/>
      <c r="G11" s="14">
        <v>0.22397083906187701</v>
      </c>
      <c r="H11" s="14">
        <v>0.17945402439338001</v>
      </c>
      <c r="I11" s="14">
        <v>0.17123331312457399</v>
      </c>
      <c r="J11" s="14">
        <v>0.187810856145188</v>
      </c>
      <c r="K11" s="14">
        <v>0.20244754893237099</v>
      </c>
      <c r="L11" s="14">
        <v>0.18177928517912301</v>
      </c>
      <c r="M11" s="14"/>
      <c r="N11" s="14">
        <v>0.13831394309964501</v>
      </c>
      <c r="O11" s="14">
        <v>0.181754119630958</v>
      </c>
      <c r="P11" s="14">
        <v>0.22959089628842</v>
      </c>
      <c r="Q11" s="14">
        <v>0.21748953514578001</v>
      </c>
      <c r="R11" s="14"/>
      <c r="S11" s="14">
        <v>0.19458841264191801</v>
      </c>
      <c r="T11" s="14">
        <v>0.19134498183870699</v>
      </c>
      <c r="U11" s="14">
        <v>0.20015668198097999</v>
      </c>
      <c r="V11" s="14">
        <v>0.18345227919271501</v>
      </c>
      <c r="W11" s="14">
        <v>0.209459047938472</v>
      </c>
      <c r="X11" s="14">
        <v>0.20645035069707199</v>
      </c>
      <c r="Y11" s="14">
        <v>0.178742411614806</v>
      </c>
      <c r="Z11" s="14">
        <v>0.16296602052873899</v>
      </c>
      <c r="AA11" s="14">
        <v>0.19181860259835101</v>
      </c>
      <c r="AB11" s="14">
        <v>0.17955001304696599</v>
      </c>
      <c r="AC11" s="14">
        <v>0.17487222691659501</v>
      </c>
      <c r="AD11" s="14">
        <v>0.15544311284019599</v>
      </c>
      <c r="AE11" s="14"/>
      <c r="AF11" s="14">
        <v>0.22902045275998301</v>
      </c>
      <c r="AG11" s="14">
        <v>0.193352655855387</v>
      </c>
      <c r="AH11" s="14">
        <v>0.17150217097113701</v>
      </c>
      <c r="AI11" s="14">
        <v>0.14577694559072299</v>
      </c>
      <c r="AJ11" s="14">
        <v>9.9170362370913798E-2</v>
      </c>
      <c r="AK11" s="14"/>
      <c r="AL11" s="14">
        <v>0.188113778715983</v>
      </c>
      <c r="AM11" s="14">
        <v>0.25488771573199898</v>
      </c>
      <c r="AN11" s="14">
        <v>0.26796020205096699</v>
      </c>
      <c r="AO11" s="14">
        <v>0.19455224450870701</v>
      </c>
      <c r="AP11" s="14">
        <v>0.222063390115422</v>
      </c>
      <c r="AQ11" s="14">
        <v>0.20858980432805199</v>
      </c>
      <c r="AR11" s="14">
        <v>0.18925789196962201</v>
      </c>
      <c r="AS11" s="14">
        <v>0.222507101009015</v>
      </c>
      <c r="AT11" s="14">
        <v>0.16073861890000499</v>
      </c>
      <c r="AU11" s="14">
        <v>0.159649574065615</v>
      </c>
      <c r="AV11" s="14">
        <v>0.17208581320455801</v>
      </c>
      <c r="AW11" s="14">
        <v>0.149668910199451</v>
      </c>
      <c r="AX11" s="14">
        <v>0.15414228360111601</v>
      </c>
      <c r="AY11" s="14">
        <v>0.16161182620209899</v>
      </c>
      <c r="AZ11" s="14">
        <v>0.15845481676491199</v>
      </c>
      <c r="BA11" s="14">
        <v>7.9036456694960303E-2</v>
      </c>
      <c r="BB11" s="14"/>
      <c r="BC11" s="14">
        <v>0.16763394782315399</v>
      </c>
      <c r="BD11" s="14">
        <v>0.19889378265873101</v>
      </c>
      <c r="BE11" s="14"/>
      <c r="BF11" s="14">
        <v>0.12435158723122899</v>
      </c>
      <c r="BG11" s="14">
        <v>0.183831295848988</v>
      </c>
      <c r="BH11" s="14">
        <v>0.23524290932189501</v>
      </c>
      <c r="BI11" s="14">
        <v>0.25277499417396898</v>
      </c>
      <c r="BJ11" s="14"/>
      <c r="BK11" s="14">
        <v>0.12516575306144501</v>
      </c>
      <c r="BL11" s="14">
        <v>0.16210008058018099</v>
      </c>
      <c r="BM11" s="14">
        <v>0.210661685456912</v>
      </c>
      <c r="BN11" s="14">
        <v>0.24708411695798299</v>
      </c>
      <c r="BO11" s="14"/>
      <c r="BP11" s="14">
        <v>0.184651353169451</v>
      </c>
      <c r="BQ11" s="14">
        <v>0.180671204566409</v>
      </c>
      <c r="BR11" s="14">
        <v>0.18253596575949699</v>
      </c>
      <c r="BS11" s="14">
        <v>9.52020604892031E-2</v>
      </c>
      <c r="BT11" s="14">
        <v>0.28971482338509702</v>
      </c>
    </row>
    <row r="12" spans="2:72" x14ac:dyDescent="0.35">
      <c r="B12" s="15" t="s">
        <v>276</v>
      </c>
      <c r="C12" s="14">
        <v>0.117699065573466</v>
      </c>
      <c r="D12" s="14">
        <v>8.5698362885513996E-2</v>
      </c>
      <c r="E12" s="14">
        <v>0.14820845432917101</v>
      </c>
      <c r="F12" s="14"/>
      <c r="G12" s="14">
        <v>0.13265434548712801</v>
      </c>
      <c r="H12" s="14">
        <v>0.10981316936990999</v>
      </c>
      <c r="I12" s="14">
        <v>0.134201715744172</v>
      </c>
      <c r="J12" s="14">
        <v>0.14060993969121699</v>
      </c>
      <c r="K12" s="14">
        <v>0.113164253753369</v>
      </c>
      <c r="L12" s="14">
        <v>8.52135914996697E-2</v>
      </c>
      <c r="M12" s="14"/>
      <c r="N12" s="14">
        <v>8.1400569935300607E-2</v>
      </c>
      <c r="O12" s="14">
        <v>0.107820795675259</v>
      </c>
      <c r="P12" s="14">
        <v>0.12577468769974401</v>
      </c>
      <c r="Q12" s="14">
        <v>0.15953793008293901</v>
      </c>
      <c r="R12" s="14"/>
      <c r="S12" s="14">
        <v>8.7589103485800596E-2</v>
      </c>
      <c r="T12" s="14">
        <v>0.121783042294696</v>
      </c>
      <c r="U12" s="14">
        <v>0.124424352017937</v>
      </c>
      <c r="V12" s="14">
        <v>0.11611349265655301</v>
      </c>
      <c r="W12" s="14">
        <v>0.111673896119123</v>
      </c>
      <c r="X12" s="14">
        <v>0.13844902904152001</v>
      </c>
      <c r="Y12" s="14">
        <v>0.13753487743249801</v>
      </c>
      <c r="Z12" s="14">
        <v>0.13219343103700401</v>
      </c>
      <c r="AA12" s="14">
        <v>0.11388596033623299</v>
      </c>
      <c r="AB12" s="14">
        <v>0.103299734981605</v>
      </c>
      <c r="AC12" s="14">
        <v>0.14526509157210099</v>
      </c>
      <c r="AD12" s="14">
        <v>0.11810396544888201</v>
      </c>
      <c r="AE12" s="14"/>
      <c r="AF12" s="14">
        <v>0.15390173801020701</v>
      </c>
      <c r="AG12" s="14">
        <v>0.138158434971524</v>
      </c>
      <c r="AH12" s="14">
        <v>9.5071975989326193E-2</v>
      </c>
      <c r="AI12" s="14">
        <v>7.1154756533332905E-2</v>
      </c>
      <c r="AJ12" s="14">
        <v>5.0309405073727401E-2</v>
      </c>
      <c r="AK12" s="14"/>
      <c r="AL12" s="14">
        <v>0.182142413921035</v>
      </c>
      <c r="AM12" s="14">
        <v>0.12881990345372099</v>
      </c>
      <c r="AN12" s="14">
        <v>0.176373648649301</v>
      </c>
      <c r="AO12" s="14">
        <v>0.172465812240883</v>
      </c>
      <c r="AP12" s="14">
        <v>0.12942900155043299</v>
      </c>
      <c r="AQ12" s="14">
        <v>0.12423619549484199</v>
      </c>
      <c r="AR12" s="14">
        <v>0.13228863981436001</v>
      </c>
      <c r="AS12" s="14">
        <v>0.114605223306952</v>
      </c>
      <c r="AT12" s="14">
        <v>0.126269138501062</v>
      </c>
      <c r="AU12" s="14">
        <v>0.10472504664558201</v>
      </c>
      <c r="AV12" s="14">
        <v>9.9126175386452395E-2</v>
      </c>
      <c r="AW12" s="14">
        <v>8.3791715483335097E-2</v>
      </c>
      <c r="AX12" s="14">
        <v>7.9127365041608402E-2</v>
      </c>
      <c r="AY12" s="14">
        <v>7.1729718796152003E-2</v>
      </c>
      <c r="AZ12" s="14">
        <v>8.3725256801345904E-2</v>
      </c>
      <c r="BA12" s="14">
        <v>4.9801462090963498E-2</v>
      </c>
      <c r="BB12" s="14"/>
      <c r="BC12" s="14">
        <v>0.10795561457577001</v>
      </c>
      <c r="BD12" s="14">
        <v>0.121969028482505</v>
      </c>
      <c r="BE12" s="14"/>
      <c r="BF12" s="14">
        <v>7.0364685089769799E-2</v>
      </c>
      <c r="BG12" s="14">
        <v>0.114016244106842</v>
      </c>
      <c r="BH12" s="14">
        <v>0.15674618482569999</v>
      </c>
      <c r="BI12" s="14">
        <v>0.15182205320571199</v>
      </c>
      <c r="BJ12" s="14"/>
      <c r="BK12" s="14">
        <v>4.9274167780170103E-2</v>
      </c>
      <c r="BL12" s="14">
        <v>8.8208750656175394E-2</v>
      </c>
      <c r="BM12" s="14">
        <v>0.13393695951975501</v>
      </c>
      <c r="BN12" s="14">
        <v>0.19011932143020199</v>
      </c>
      <c r="BO12" s="14"/>
      <c r="BP12" s="14">
        <v>0.113965826394042</v>
      </c>
      <c r="BQ12" s="14">
        <v>0.110343580930057</v>
      </c>
      <c r="BR12" s="14">
        <v>6.8274719461556804E-2</v>
      </c>
      <c r="BS12" s="14">
        <v>4.9016228942868001E-2</v>
      </c>
      <c r="BT12" s="14">
        <v>0.20891249198492001</v>
      </c>
    </row>
    <row r="13" spans="2:72" x14ac:dyDescent="0.35">
      <c r="B13" s="15" t="s">
        <v>277</v>
      </c>
      <c r="C13" s="14">
        <v>5.0737959789906903E-2</v>
      </c>
      <c r="D13" s="14">
        <v>2.5894418822137302E-2</v>
      </c>
      <c r="E13" s="14">
        <v>7.4450324764734094E-2</v>
      </c>
      <c r="F13" s="14"/>
      <c r="G13" s="14">
        <v>5.5108819428420497E-2</v>
      </c>
      <c r="H13" s="14">
        <v>4.4278257507704401E-2</v>
      </c>
      <c r="I13" s="14">
        <v>5.3319257914392397E-2</v>
      </c>
      <c r="J13" s="14">
        <v>5.7436157087877499E-2</v>
      </c>
      <c r="K13" s="14">
        <v>5.2234954881339397E-2</v>
      </c>
      <c r="L13" s="14">
        <v>4.4555233994254401E-2</v>
      </c>
      <c r="M13" s="14"/>
      <c r="N13" s="14">
        <v>2.2949081809316398E-2</v>
      </c>
      <c r="O13" s="14">
        <v>4.53013039193573E-2</v>
      </c>
      <c r="P13" s="14">
        <v>4.5127027384328201E-2</v>
      </c>
      <c r="Q13" s="14">
        <v>9.1621608873227206E-2</v>
      </c>
      <c r="R13" s="14"/>
      <c r="S13" s="14">
        <v>1.9437666299739999E-2</v>
      </c>
      <c r="T13" s="14">
        <v>5.5618164679914602E-2</v>
      </c>
      <c r="U13" s="14">
        <v>6.5261897855013198E-2</v>
      </c>
      <c r="V13" s="14">
        <v>4.6613750723475102E-2</v>
      </c>
      <c r="W13" s="14">
        <v>6.96897374443773E-2</v>
      </c>
      <c r="X13" s="14">
        <v>4.3198907720746402E-2</v>
      </c>
      <c r="Y13" s="14">
        <v>6.7496231840527998E-2</v>
      </c>
      <c r="Z13" s="14">
        <v>4.4473956381010003E-2</v>
      </c>
      <c r="AA13" s="14">
        <v>5.6848904777228301E-2</v>
      </c>
      <c r="AB13" s="14">
        <v>5.3851170655706902E-2</v>
      </c>
      <c r="AC13" s="14">
        <v>6.0631996750175998E-2</v>
      </c>
      <c r="AD13" s="14">
        <v>4.3115899709587797E-2</v>
      </c>
      <c r="AE13" s="14"/>
      <c r="AF13" s="14">
        <v>8.0401229310052696E-2</v>
      </c>
      <c r="AG13" s="14">
        <v>5.5568020424172901E-2</v>
      </c>
      <c r="AH13" s="14">
        <v>3.3284652162931298E-2</v>
      </c>
      <c r="AI13" s="14">
        <v>2.22439347771391E-2</v>
      </c>
      <c r="AJ13" s="14">
        <v>7.0146867971760197E-3</v>
      </c>
      <c r="AK13" s="14"/>
      <c r="AL13" s="14">
        <v>0.11583117195525899</v>
      </c>
      <c r="AM13" s="14">
        <v>0.12254699402840299</v>
      </c>
      <c r="AN13" s="14">
        <v>8.4803864436249404E-2</v>
      </c>
      <c r="AO13" s="14">
        <v>7.9522429743376699E-2</v>
      </c>
      <c r="AP13" s="14">
        <v>7.1354159836008901E-2</v>
      </c>
      <c r="AQ13" s="14">
        <v>5.2807029033262697E-2</v>
      </c>
      <c r="AR13" s="14">
        <v>5.7013405849528902E-2</v>
      </c>
      <c r="AS13" s="14">
        <v>3.9876441838045E-2</v>
      </c>
      <c r="AT13" s="14">
        <v>4.2251656464701602E-2</v>
      </c>
      <c r="AU13" s="14">
        <v>3.3250350722240703E-2</v>
      </c>
      <c r="AV13" s="14">
        <v>2.03703904814313E-2</v>
      </c>
      <c r="AW13" s="14">
        <v>3.5158211723800903E-2</v>
      </c>
      <c r="AX13" s="14">
        <v>2.8728052547300899E-2</v>
      </c>
      <c r="AY13" s="14">
        <v>1.60660847499557E-2</v>
      </c>
      <c r="AZ13" s="14">
        <v>1.2618658593187299E-2</v>
      </c>
      <c r="BA13" s="14">
        <v>1.38664737306048E-2</v>
      </c>
      <c r="BB13" s="14"/>
      <c r="BC13" s="14">
        <v>3.8072721214381697E-2</v>
      </c>
      <c r="BD13" s="14">
        <v>5.6288364771100198E-2</v>
      </c>
      <c r="BE13" s="14"/>
      <c r="BF13" s="14">
        <v>2.3636566068603301E-2</v>
      </c>
      <c r="BG13" s="14">
        <v>4.2142357352781497E-2</v>
      </c>
      <c r="BH13" s="14">
        <v>6.3910527738284803E-2</v>
      </c>
      <c r="BI13" s="14">
        <v>0.104993290055178</v>
      </c>
      <c r="BJ13" s="14"/>
      <c r="BK13" s="14">
        <v>9.3075854234094101E-3</v>
      </c>
      <c r="BL13" s="14">
        <v>2.39049203684281E-2</v>
      </c>
      <c r="BM13" s="14">
        <v>5.50751025078021E-2</v>
      </c>
      <c r="BN13" s="14">
        <v>0.111268993988659</v>
      </c>
      <c r="BO13" s="14"/>
      <c r="BP13" s="14">
        <v>3.8130105225708803E-2</v>
      </c>
      <c r="BQ13" s="14">
        <v>3.0273308199956099E-2</v>
      </c>
      <c r="BR13" s="14">
        <v>2.9113988966880701E-2</v>
      </c>
      <c r="BS13" s="14">
        <v>1.30826778113099E-2</v>
      </c>
      <c r="BT13" s="14">
        <v>0.11791143642009499</v>
      </c>
    </row>
    <row r="14" spans="2:72" x14ac:dyDescent="0.35">
      <c r="B14" s="15" t="s">
        <v>102</v>
      </c>
      <c r="C14" s="20">
        <v>4.4820907051977298E-2</v>
      </c>
      <c r="D14" s="20">
        <v>3.4818254219431397E-2</v>
      </c>
      <c r="E14" s="20">
        <v>5.4527161313972797E-2</v>
      </c>
      <c r="F14" s="20"/>
      <c r="G14" s="20">
        <v>3.2004078626272199E-2</v>
      </c>
      <c r="H14" s="20">
        <v>3.5309403994205298E-2</v>
      </c>
      <c r="I14" s="20">
        <v>3.7504597366677002E-2</v>
      </c>
      <c r="J14" s="20">
        <v>5.0344408412248597E-2</v>
      </c>
      <c r="K14" s="20">
        <v>4.9097057938248902E-2</v>
      </c>
      <c r="L14" s="20">
        <v>5.9657533107852698E-2</v>
      </c>
      <c r="M14" s="20"/>
      <c r="N14" s="20">
        <v>2.0260502984353099E-2</v>
      </c>
      <c r="O14" s="20">
        <v>4.02428098444979E-2</v>
      </c>
      <c r="P14" s="20">
        <v>4.04249611508316E-2</v>
      </c>
      <c r="Q14" s="20">
        <v>7.9617406971362506E-2</v>
      </c>
      <c r="R14" s="20"/>
      <c r="S14" s="20">
        <v>2.6132511858579899E-2</v>
      </c>
      <c r="T14" s="20">
        <v>3.9154257671063099E-2</v>
      </c>
      <c r="U14" s="20">
        <v>6.0885447079246799E-2</v>
      </c>
      <c r="V14" s="20">
        <v>5.4980765633219499E-2</v>
      </c>
      <c r="W14" s="20">
        <v>5.4604827164397803E-2</v>
      </c>
      <c r="X14" s="20">
        <v>4.9718936492315097E-2</v>
      </c>
      <c r="Y14" s="20">
        <v>5.7091506099028001E-2</v>
      </c>
      <c r="Z14" s="20">
        <v>3.3461640767676798E-2</v>
      </c>
      <c r="AA14" s="20">
        <v>3.78619810022695E-2</v>
      </c>
      <c r="AB14" s="20">
        <v>4.5479500929462902E-2</v>
      </c>
      <c r="AC14" s="20">
        <v>5.7827181024954002E-2</v>
      </c>
      <c r="AD14" s="20">
        <v>2.9979130816155001E-2</v>
      </c>
      <c r="AE14" s="20"/>
      <c r="AF14" s="20">
        <v>7.7467005835566205E-2</v>
      </c>
      <c r="AG14" s="20">
        <v>5.14853842897674E-2</v>
      </c>
      <c r="AH14" s="20">
        <v>1.9684390083488601E-2</v>
      </c>
      <c r="AI14" s="20">
        <v>2.0393971781395601E-2</v>
      </c>
      <c r="AJ14" s="20">
        <v>2.40460883125455E-2</v>
      </c>
      <c r="AK14" s="20"/>
      <c r="AL14" s="20">
        <v>0.19675752055832299</v>
      </c>
      <c r="AM14" s="20">
        <v>0.109685293043913</v>
      </c>
      <c r="AN14" s="20">
        <v>7.1848048838583894E-2</v>
      </c>
      <c r="AO14" s="20">
        <v>8.6849870468415996E-2</v>
      </c>
      <c r="AP14" s="20">
        <v>4.4008360995673297E-2</v>
      </c>
      <c r="AQ14" s="20">
        <v>4.87869607369023E-2</v>
      </c>
      <c r="AR14" s="20">
        <v>3.4937279357640599E-2</v>
      </c>
      <c r="AS14" s="20">
        <v>3.3428883078776603E-2</v>
      </c>
      <c r="AT14" s="20">
        <v>1.7884304546490301E-2</v>
      </c>
      <c r="AU14" s="20">
        <v>3.2841545756332698E-2</v>
      </c>
      <c r="AV14" s="20">
        <v>3.4653464909224697E-2</v>
      </c>
      <c r="AW14" s="20">
        <v>1.8717644736370598E-2</v>
      </c>
      <c r="AX14" s="20">
        <v>8.3459707172997694E-3</v>
      </c>
      <c r="AY14" s="20">
        <v>0</v>
      </c>
      <c r="AZ14" s="20">
        <v>1.4703704091778499E-2</v>
      </c>
      <c r="BA14" s="20">
        <v>1.3819983918276499E-2</v>
      </c>
      <c r="BB14" s="20"/>
      <c r="BC14" s="20">
        <v>2.5148405736548699E-2</v>
      </c>
      <c r="BD14" s="20">
        <v>5.3442169781658E-2</v>
      </c>
      <c r="BE14" s="20"/>
      <c r="BF14" s="20">
        <v>1.7578198052328201E-2</v>
      </c>
      <c r="BG14" s="20">
        <v>4.3847976404801099E-2</v>
      </c>
      <c r="BH14" s="20">
        <v>4.4064565723547597E-2</v>
      </c>
      <c r="BI14" s="20">
        <v>0.107359553132167</v>
      </c>
      <c r="BJ14" s="20"/>
      <c r="BK14" s="20">
        <v>2.8119672049990101E-2</v>
      </c>
      <c r="BL14" s="20">
        <v>2.88244791432513E-2</v>
      </c>
      <c r="BM14" s="20">
        <v>3.4586315524028299E-2</v>
      </c>
      <c r="BN14" s="20">
        <v>9.3238192181288496E-2</v>
      </c>
      <c r="BO14" s="20"/>
      <c r="BP14" s="20">
        <v>2.2218643596850701E-2</v>
      </c>
      <c r="BQ14" s="20">
        <v>6.0079399940462998E-2</v>
      </c>
      <c r="BR14" s="20">
        <v>6.7998442504329903E-2</v>
      </c>
      <c r="BS14" s="20">
        <v>1.8051508903346499E-2</v>
      </c>
      <c r="BT14" s="20">
        <v>7.1253840932858997E-2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283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273</v>
      </c>
      <c r="C9" s="14">
        <v>0.37727654972635299</v>
      </c>
      <c r="D9" s="14">
        <v>0.39035100431532599</v>
      </c>
      <c r="E9" s="14">
        <v>0.36521159766676098</v>
      </c>
      <c r="F9" s="14"/>
      <c r="G9" s="14">
        <v>0.31496572251328298</v>
      </c>
      <c r="H9" s="14">
        <v>0.32468768188268099</v>
      </c>
      <c r="I9" s="14">
        <v>0.35408041046771699</v>
      </c>
      <c r="J9" s="14">
        <v>0.39373246081457802</v>
      </c>
      <c r="K9" s="14">
        <v>0.42748934659363003</v>
      </c>
      <c r="L9" s="14">
        <v>0.43320047938627398</v>
      </c>
      <c r="M9" s="14"/>
      <c r="N9" s="14">
        <v>0.43481653805834802</v>
      </c>
      <c r="O9" s="14">
        <v>0.37005875602525401</v>
      </c>
      <c r="P9" s="14">
        <v>0.369257630044387</v>
      </c>
      <c r="Q9" s="14">
        <v>0.32956677645306398</v>
      </c>
      <c r="R9" s="14"/>
      <c r="S9" s="14">
        <v>0.335671332903617</v>
      </c>
      <c r="T9" s="14">
        <v>0.39358077903171002</v>
      </c>
      <c r="U9" s="14">
        <v>0.40263442457958398</v>
      </c>
      <c r="V9" s="14">
        <v>0.39291126999732701</v>
      </c>
      <c r="W9" s="14">
        <v>0.36428850440476002</v>
      </c>
      <c r="X9" s="14">
        <v>0.36091295391734202</v>
      </c>
      <c r="Y9" s="14">
        <v>0.37925568800724002</v>
      </c>
      <c r="Z9" s="14">
        <v>0.39442192959612299</v>
      </c>
      <c r="AA9" s="14">
        <v>0.370522617342121</v>
      </c>
      <c r="AB9" s="14">
        <v>0.39876324556652998</v>
      </c>
      <c r="AC9" s="14">
        <v>0.366430140209626</v>
      </c>
      <c r="AD9" s="14">
        <v>0.415894170305452</v>
      </c>
      <c r="AE9" s="14"/>
      <c r="AF9" s="14">
        <v>0.33725674796348099</v>
      </c>
      <c r="AG9" s="14">
        <v>0.36956035001389498</v>
      </c>
      <c r="AH9" s="14">
        <v>0.39641015751219499</v>
      </c>
      <c r="AI9" s="14">
        <v>0.39469320812792003</v>
      </c>
      <c r="AJ9" s="14">
        <v>0.49365957208262201</v>
      </c>
      <c r="AK9" s="14"/>
      <c r="AL9" s="14">
        <v>0.23018201954495299</v>
      </c>
      <c r="AM9" s="14">
        <v>0.29971663133702697</v>
      </c>
      <c r="AN9" s="14">
        <v>0.33048845399013099</v>
      </c>
      <c r="AO9" s="14">
        <v>0.362417527603906</v>
      </c>
      <c r="AP9" s="14">
        <v>0.33592507484040801</v>
      </c>
      <c r="AQ9" s="14">
        <v>0.32884656308447402</v>
      </c>
      <c r="AR9" s="14">
        <v>0.3760898064607</v>
      </c>
      <c r="AS9" s="14">
        <v>0.40605427751616602</v>
      </c>
      <c r="AT9" s="14">
        <v>0.38396727101042599</v>
      </c>
      <c r="AU9" s="14">
        <v>0.42150575657691403</v>
      </c>
      <c r="AV9" s="14">
        <v>0.39821092358784199</v>
      </c>
      <c r="AW9" s="14">
        <v>0.40707777898380099</v>
      </c>
      <c r="AX9" s="14">
        <v>0.412270709038285</v>
      </c>
      <c r="AY9" s="14">
        <v>0.48143544574630398</v>
      </c>
      <c r="AZ9" s="14">
        <v>0.40563542397396102</v>
      </c>
      <c r="BA9" s="14">
        <v>0.47672283954023398</v>
      </c>
      <c r="BB9" s="14"/>
      <c r="BC9" s="14">
        <v>0.37890282291261701</v>
      </c>
      <c r="BD9" s="14">
        <v>0.37656385294294897</v>
      </c>
      <c r="BE9" s="14"/>
      <c r="BF9" s="14">
        <v>0.48519799869392499</v>
      </c>
      <c r="BG9" s="14">
        <v>0.40959890807286697</v>
      </c>
      <c r="BH9" s="14">
        <v>0.29888014602269303</v>
      </c>
      <c r="BI9" s="14">
        <v>0.217286836763735</v>
      </c>
      <c r="BJ9" s="14"/>
      <c r="BK9" s="14">
        <v>0.49438312246080601</v>
      </c>
      <c r="BL9" s="14">
        <v>0.41787160919453897</v>
      </c>
      <c r="BM9" s="14">
        <v>0.35127556222173301</v>
      </c>
      <c r="BN9" s="14">
        <v>0.25889053757893499</v>
      </c>
      <c r="BO9" s="14"/>
      <c r="BP9" s="14">
        <v>0.32129262827668797</v>
      </c>
      <c r="BQ9" s="14">
        <v>0.41190385877837798</v>
      </c>
      <c r="BR9" s="14">
        <v>0.428769793278171</v>
      </c>
      <c r="BS9" s="14">
        <v>0.60830363509855501</v>
      </c>
      <c r="BT9" s="14">
        <v>0.16827884159079501</v>
      </c>
    </row>
    <row r="10" spans="2:72" x14ac:dyDescent="0.35">
      <c r="B10" s="15" t="s">
        <v>274</v>
      </c>
      <c r="C10" s="14">
        <v>0.41690117352773998</v>
      </c>
      <c r="D10" s="14">
        <v>0.40516538138003</v>
      </c>
      <c r="E10" s="14">
        <v>0.427736625992088</v>
      </c>
      <c r="F10" s="14"/>
      <c r="G10" s="14">
        <v>0.39607890652691702</v>
      </c>
      <c r="H10" s="14">
        <v>0.43099807328589501</v>
      </c>
      <c r="I10" s="14">
        <v>0.41883263635755302</v>
      </c>
      <c r="J10" s="14">
        <v>0.41740940723534098</v>
      </c>
      <c r="K10" s="14">
        <v>0.41203318545491102</v>
      </c>
      <c r="L10" s="14">
        <v>0.42050555303829101</v>
      </c>
      <c r="M10" s="14"/>
      <c r="N10" s="14">
        <v>0.40405125118777202</v>
      </c>
      <c r="O10" s="14">
        <v>0.44520161843645001</v>
      </c>
      <c r="P10" s="14">
        <v>0.41912774609355402</v>
      </c>
      <c r="Q10" s="14">
        <v>0.39994928433593102</v>
      </c>
      <c r="R10" s="14"/>
      <c r="S10" s="14">
        <v>0.417051435899359</v>
      </c>
      <c r="T10" s="14">
        <v>0.41570452455380802</v>
      </c>
      <c r="U10" s="14">
        <v>0.38263688678691099</v>
      </c>
      <c r="V10" s="14">
        <v>0.42043865597642199</v>
      </c>
      <c r="W10" s="14">
        <v>0.412714371521683</v>
      </c>
      <c r="X10" s="14">
        <v>0.417160775364603</v>
      </c>
      <c r="Y10" s="14">
        <v>0.42956356810345497</v>
      </c>
      <c r="Z10" s="14">
        <v>0.39175892635156601</v>
      </c>
      <c r="AA10" s="14">
        <v>0.42949522319820299</v>
      </c>
      <c r="AB10" s="14">
        <v>0.43351035388637399</v>
      </c>
      <c r="AC10" s="14">
        <v>0.41169485934433298</v>
      </c>
      <c r="AD10" s="14">
        <v>0.42362443190230697</v>
      </c>
      <c r="AE10" s="14"/>
      <c r="AF10" s="14">
        <v>0.42342364028402601</v>
      </c>
      <c r="AG10" s="14">
        <v>0.43185228759682298</v>
      </c>
      <c r="AH10" s="14">
        <v>0.42509892298676299</v>
      </c>
      <c r="AI10" s="14">
        <v>0.39141911122878698</v>
      </c>
      <c r="AJ10" s="14">
        <v>0.31352610916097101</v>
      </c>
      <c r="AK10" s="14"/>
      <c r="AL10" s="14">
        <v>0.38535650620776202</v>
      </c>
      <c r="AM10" s="14">
        <v>0.35892969475312497</v>
      </c>
      <c r="AN10" s="14">
        <v>0.39512090736941402</v>
      </c>
      <c r="AO10" s="14">
        <v>0.417667374553227</v>
      </c>
      <c r="AP10" s="14">
        <v>0.44026423235579898</v>
      </c>
      <c r="AQ10" s="14">
        <v>0.44386202562086302</v>
      </c>
      <c r="AR10" s="14">
        <v>0.43105342457553297</v>
      </c>
      <c r="AS10" s="14">
        <v>0.40140875301172002</v>
      </c>
      <c r="AT10" s="14">
        <v>0.438561814682846</v>
      </c>
      <c r="AU10" s="14">
        <v>0.40646446529924202</v>
      </c>
      <c r="AV10" s="14">
        <v>0.42604508581079698</v>
      </c>
      <c r="AW10" s="14">
        <v>0.44064014095456999</v>
      </c>
      <c r="AX10" s="14">
        <v>0.43212154836126199</v>
      </c>
      <c r="AY10" s="14">
        <v>0.40762069459516198</v>
      </c>
      <c r="AZ10" s="14">
        <v>0.39261584949045097</v>
      </c>
      <c r="BA10" s="14">
        <v>0.35664688502019898</v>
      </c>
      <c r="BB10" s="14"/>
      <c r="BC10" s="14">
        <v>0.40143220582560202</v>
      </c>
      <c r="BD10" s="14">
        <v>0.42368028273092401</v>
      </c>
      <c r="BE10" s="14"/>
      <c r="BF10" s="14">
        <v>0.39777241651401202</v>
      </c>
      <c r="BG10" s="14">
        <v>0.43600018787390199</v>
      </c>
      <c r="BH10" s="14">
        <v>0.42020514391692998</v>
      </c>
      <c r="BI10" s="14">
        <v>0.40263216188781698</v>
      </c>
      <c r="BJ10" s="14"/>
      <c r="BK10" s="14">
        <v>0.40642045341616601</v>
      </c>
      <c r="BL10" s="14">
        <v>0.42541553299606899</v>
      </c>
      <c r="BM10" s="14">
        <v>0.43365413384385398</v>
      </c>
      <c r="BN10" s="14">
        <v>0.39350738018548997</v>
      </c>
      <c r="BO10" s="14"/>
      <c r="BP10" s="14">
        <v>0.47381839366323097</v>
      </c>
      <c r="BQ10" s="14">
        <v>0.45974434431362499</v>
      </c>
      <c r="BR10" s="14">
        <v>0.45542717605126898</v>
      </c>
      <c r="BS10" s="14">
        <v>0.30735662826065602</v>
      </c>
      <c r="BT10" s="14">
        <v>0.42890018868065</v>
      </c>
    </row>
    <row r="11" spans="2:72" x14ac:dyDescent="0.35">
      <c r="B11" s="15" t="s">
        <v>275</v>
      </c>
      <c r="C11" s="14">
        <v>0.141489620783257</v>
      </c>
      <c r="D11" s="14">
        <v>0.14283963599977301</v>
      </c>
      <c r="E11" s="14">
        <v>0.140066955133959</v>
      </c>
      <c r="F11" s="14"/>
      <c r="G11" s="14">
        <v>0.172746739662372</v>
      </c>
      <c r="H11" s="14">
        <v>0.163384729824746</v>
      </c>
      <c r="I11" s="14">
        <v>0.14490194236229101</v>
      </c>
      <c r="J11" s="14">
        <v>0.13235637255278601</v>
      </c>
      <c r="K11" s="14">
        <v>0.119894038529316</v>
      </c>
      <c r="L11" s="14">
        <v>0.122086900386085</v>
      </c>
      <c r="M11" s="14"/>
      <c r="N11" s="14">
        <v>0.119130523261388</v>
      </c>
      <c r="O11" s="14">
        <v>0.131180149799904</v>
      </c>
      <c r="P11" s="14">
        <v>0.145632607139495</v>
      </c>
      <c r="Q11" s="14">
        <v>0.17181445768797299</v>
      </c>
      <c r="R11" s="14"/>
      <c r="S11" s="14">
        <v>0.17175322680433799</v>
      </c>
      <c r="T11" s="14">
        <v>0.127287595720985</v>
      </c>
      <c r="U11" s="14">
        <v>0.155189824772965</v>
      </c>
      <c r="V11" s="14">
        <v>0.12824041229161401</v>
      </c>
      <c r="W11" s="14">
        <v>0.165585425506211</v>
      </c>
      <c r="X11" s="14">
        <v>0.15719948069126299</v>
      </c>
      <c r="Y11" s="14">
        <v>0.12195536178668701</v>
      </c>
      <c r="Z11" s="14">
        <v>0.14177125624829601</v>
      </c>
      <c r="AA11" s="14">
        <v>0.13238992682676701</v>
      </c>
      <c r="AB11" s="14">
        <v>0.119037425839547</v>
      </c>
      <c r="AC11" s="14">
        <v>0.14933715721712801</v>
      </c>
      <c r="AD11" s="14">
        <v>0.10097856204130901</v>
      </c>
      <c r="AE11" s="14"/>
      <c r="AF11" s="14">
        <v>0.16498547679504899</v>
      </c>
      <c r="AG11" s="14">
        <v>0.12758734808241501</v>
      </c>
      <c r="AH11" s="14">
        <v>0.129822539960152</v>
      </c>
      <c r="AI11" s="14">
        <v>0.15228212945421801</v>
      </c>
      <c r="AJ11" s="14">
        <v>0.100413262263932</v>
      </c>
      <c r="AK11" s="14"/>
      <c r="AL11" s="14">
        <v>0.18691978451287999</v>
      </c>
      <c r="AM11" s="14">
        <v>0.20047002754301399</v>
      </c>
      <c r="AN11" s="14">
        <v>0.183170306279138</v>
      </c>
      <c r="AO11" s="14">
        <v>0.13470623051671199</v>
      </c>
      <c r="AP11" s="14">
        <v>0.149635615458869</v>
      </c>
      <c r="AQ11" s="14">
        <v>0.16674045067666701</v>
      </c>
      <c r="AR11" s="14">
        <v>0.140410633075949</v>
      </c>
      <c r="AS11" s="14">
        <v>0.13852174395561601</v>
      </c>
      <c r="AT11" s="14">
        <v>0.13141637805520401</v>
      </c>
      <c r="AU11" s="14">
        <v>0.12012572826923899</v>
      </c>
      <c r="AV11" s="14">
        <v>0.11751118994345899</v>
      </c>
      <c r="AW11" s="14">
        <v>9.7067976322812194E-2</v>
      </c>
      <c r="AX11" s="14">
        <v>0.106657953710022</v>
      </c>
      <c r="AY11" s="14">
        <v>8.2256996272157296E-2</v>
      </c>
      <c r="AZ11" s="14">
        <v>0.15127284547377101</v>
      </c>
      <c r="BA11" s="14">
        <v>0.121690051601965</v>
      </c>
      <c r="BB11" s="14"/>
      <c r="BC11" s="14">
        <v>0.14426772103646801</v>
      </c>
      <c r="BD11" s="14">
        <v>0.14027214814018499</v>
      </c>
      <c r="BE11" s="14"/>
      <c r="BF11" s="14">
        <v>8.9881730309510896E-2</v>
      </c>
      <c r="BG11" s="14">
        <v>0.111537007013552</v>
      </c>
      <c r="BH11" s="14">
        <v>0.19603762170894001</v>
      </c>
      <c r="BI11" s="14">
        <v>0.22142737494190401</v>
      </c>
      <c r="BJ11" s="14"/>
      <c r="BK11" s="14">
        <v>8.0268138204732706E-2</v>
      </c>
      <c r="BL11" s="14">
        <v>0.11408814390811001</v>
      </c>
      <c r="BM11" s="14">
        <v>0.14839262679978599</v>
      </c>
      <c r="BN11" s="14">
        <v>0.219610683330524</v>
      </c>
      <c r="BO11" s="14"/>
      <c r="BP11" s="14">
        <v>0.144326926481503</v>
      </c>
      <c r="BQ11" s="14">
        <v>8.8905140590470097E-2</v>
      </c>
      <c r="BR11" s="14">
        <v>0.101044286588406</v>
      </c>
      <c r="BS11" s="14">
        <v>6.2765642568439597E-2</v>
      </c>
      <c r="BT11" s="14">
        <v>0.26071658058345798</v>
      </c>
    </row>
    <row r="12" spans="2:72" x14ac:dyDescent="0.35">
      <c r="B12" s="15" t="s">
        <v>276</v>
      </c>
      <c r="C12" s="14">
        <v>4.2084723656452001E-2</v>
      </c>
      <c r="D12" s="14">
        <v>3.9283527879890999E-2</v>
      </c>
      <c r="E12" s="14">
        <v>4.4747817602574999E-2</v>
      </c>
      <c r="F12" s="14"/>
      <c r="G12" s="14">
        <v>8.6371173808839199E-2</v>
      </c>
      <c r="H12" s="14">
        <v>4.83023919407016E-2</v>
      </c>
      <c r="I12" s="14">
        <v>5.8023371119778303E-2</v>
      </c>
      <c r="J12" s="14">
        <v>3.4650054501368502E-2</v>
      </c>
      <c r="K12" s="14">
        <v>2.3040075887172998E-2</v>
      </c>
      <c r="L12" s="14">
        <v>1.35120253763203E-2</v>
      </c>
      <c r="M12" s="14"/>
      <c r="N12" s="14">
        <v>2.84995481334482E-2</v>
      </c>
      <c r="O12" s="14">
        <v>3.6387013282001002E-2</v>
      </c>
      <c r="P12" s="14">
        <v>4.7379887491960301E-2</v>
      </c>
      <c r="Q12" s="14">
        <v>5.8682961774935198E-2</v>
      </c>
      <c r="R12" s="14"/>
      <c r="S12" s="14">
        <v>5.4114949128675302E-2</v>
      </c>
      <c r="T12" s="14">
        <v>4.046078821462E-2</v>
      </c>
      <c r="U12" s="14">
        <v>3.4539866650732103E-2</v>
      </c>
      <c r="V12" s="14">
        <v>3.6529036364207297E-2</v>
      </c>
      <c r="W12" s="14">
        <v>3.1915668776894203E-2</v>
      </c>
      <c r="X12" s="14">
        <v>4.5132807141085599E-2</v>
      </c>
      <c r="Y12" s="14">
        <v>4.4573089891899502E-2</v>
      </c>
      <c r="Z12" s="14">
        <v>5.6321450339342501E-2</v>
      </c>
      <c r="AA12" s="14">
        <v>4.7560932885815199E-2</v>
      </c>
      <c r="AB12" s="14">
        <v>3.0176697174126601E-2</v>
      </c>
      <c r="AC12" s="14">
        <v>3.99296740268986E-2</v>
      </c>
      <c r="AD12" s="14">
        <v>3.7949793996775998E-2</v>
      </c>
      <c r="AE12" s="14"/>
      <c r="AF12" s="14">
        <v>4.55455417658919E-2</v>
      </c>
      <c r="AG12" s="14">
        <v>4.7541441295193998E-2</v>
      </c>
      <c r="AH12" s="14">
        <v>3.4480234988247101E-2</v>
      </c>
      <c r="AI12" s="14">
        <v>4.7703382862205997E-2</v>
      </c>
      <c r="AJ12" s="14">
        <v>5.5660973943926897E-2</v>
      </c>
      <c r="AK12" s="14"/>
      <c r="AL12" s="14">
        <v>7.1994701154798793E-2</v>
      </c>
      <c r="AM12" s="14">
        <v>6.2364587039752201E-2</v>
      </c>
      <c r="AN12" s="14">
        <v>6.6780620960925297E-2</v>
      </c>
      <c r="AO12" s="14">
        <v>5.6867224500985303E-2</v>
      </c>
      <c r="AP12" s="14">
        <v>4.8161528890985697E-2</v>
      </c>
      <c r="AQ12" s="14">
        <v>3.3447739220036903E-2</v>
      </c>
      <c r="AR12" s="14">
        <v>4.4062105532667102E-2</v>
      </c>
      <c r="AS12" s="14">
        <v>4.1049255646360402E-2</v>
      </c>
      <c r="AT12" s="14">
        <v>3.6074957797303298E-2</v>
      </c>
      <c r="AU12" s="14">
        <v>4.0506530404671698E-2</v>
      </c>
      <c r="AV12" s="14">
        <v>3.2837182070762902E-2</v>
      </c>
      <c r="AW12" s="14">
        <v>3.6211943136322998E-2</v>
      </c>
      <c r="AX12" s="14">
        <v>4.58901291584006E-2</v>
      </c>
      <c r="AY12" s="14">
        <v>2.86868633863771E-2</v>
      </c>
      <c r="AZ12" s="14">
        <v>3.4038623812338201E-2</v>
      </c>
      <c r="BA12" s="14">
        <v>3.08740902315747E-2</v>
      </c>
      <c r="BB12" s="14"/>
      <c r="BC12" s="14">
        <v>5.7031857192960597E-2</v>
      </c>
      <c r="BD12" s="14">
        <v>3.5534302680101798E-2</v>
      </c>
      <c r="BE12" s="14"/>
      <c r="BF12" s="14">
        <v>2.0749149113605599E-2</v>
      </c>
      <c r="BG12" s="14">
        <v>3.2429153954613897E-2</v>
      </c>
      <c r="BH12" s="14">
        <v>6.0607690364778602E-2</v>
      </c>
      <c r="BI12" s="14">
        <v>7.6101945495683707E-2</v>
      </c>
      <c r="BJ12" s="14"/>
      <c r="BK12" s="14">
        <v>1.5762445108000601E-2</v>
      </c>
      <c r="BL12" s="14">
        <v>3.0662942443715299E-2</v>
      </c>
      <c r="BM12" s="14">
        <v>4.8478478865345599E-2</v>
      </c>
      <c r="BN12" s="14">
        <v>6.9769836665441107E-2</v>
      </c>
      <c r="BO12" s="14"/>
      <c r="BP12" s="14">
        <v>4.4475621534934603E-2</v>
      </c>
      <c r="BQ12" s="14">
        <v>2.09520714244185E-2</v>
      </c>
      <c r="BR12" s="14">
        <v>9.8314167856633095E-3</v>
      </c>
      <c r="BS12" s="14">
        <v>1.7550050067986701E-2</v>
      </c>
      <c r="BT12" s="14">
        <v>8.8427620792684902E-2</v>
      </c>
    </row>
    <row r="13" spans="2:72" x14ac:dyDescent="0.35">
      <c r="B13" s="15" t="s">
        <v>277</v>
      </c>
      <c r="C13" s="14">
        <v>8.7488046794473896E-3</v>
      </c>
      <c r="D13" s="14">
        <v>1.0119215241619701E-2</v>
      </c>
      <c r="E13" s="14">
        <v>7.4506819545220298E-3</v>
      </c>
      <c r="F13" s="14"/>
      <c r="G13" s="14">
        <v>1.11921378491184E-2</v>
      </c>
      <c r="H13" s="14">
        <v>1.5681362396978399E-2</v>
      </c>
      <c r="I13" s="14">
        <v>9.4903025711073306E-3</v>
      </c>
      <c r="J13" s="14">
        <v>9.1570167399560292E-3</v>
      </c>
      <c r="K13" s="14">
        <v>5.14369674279813E-3</v>
      </c>
      <c r="L13" s="14">
        <v>2.97317656952372E-3</v>
      </c>
      <c r="M13" s="14"/>
      <c r="N13" s="14">
        <v>3.8181287501854399E-3</v>
      </c>
      <c r="O13" s="14">
        <v>7.4880925291778196E-3</v>
      </c>
      <c r="P13" s="14">
        <v>1.18464205463184E-2</v>
      </c>
      <c r="Q13" s="14">
        <v>1.2797128140092101E-2</v>
      </c>
      <c r="R13" s="14"/>
      <c r="S13" s="14">
        <v>9.9018859810801104E-3</v>
      </c>
      <c r="T13" s="14">
        <v>1.2321049981427299E-2</v>
      </c>
      <c r="U13" s="14">
        <v>4.6826184917078198E-3</v>
      </c>
      <c r="V13" s="14">
        <v>7.2705767273800502E-3</v>
      </c>
      <c r="W13" s="14">
        <v>9.1083346906046404E-3</v>
      </c>
      <c r="X13" s="14">
        <v>5.6988343607589096E-3</v>
      </c>
      <c r="Y13" s="14">
        <v>4.3931979819783404E-3</v>
      </c>
      <c r="Z13" s="14">
        <v>8.20501360597462E-3</v>
      </c>
      <c r="AA13" s="14">
        <v>1.1250523570644801E-2</v>
      </c>
      <c r="AB13" s="14">
        <v>6.0084557156657604E-3</v>
      </c>
      <c r="AC13" s="14">
        <v>1.7112960332431901E-2</v>
      </c>
      <c r="AD13" s="14">
        <v>8.9417447939621197E-3</v>
      </c>
      <c r="AE13" s="14"/>
      <c r="AF13" s="14">
        <v>9.3268266026806396E-3</v>
      </c>
      <c r="AG13" s="14">
        <v>8.3828662564671506E-3</v>
      </c>
      <c r="AH13" s="14">
        <v>5.8606584160822801E-3</v>
      </c>
      <c r="AI13" s="14">
        <v>6.1730322219192496E-3</v>
      </c>
      <c r="AJ13" s="14">
        <v>1.9677616766166001E-2</v>
      </c>
      <c r="AK13" s="14"/>
      <c r="AL13" s="14">
        <v>2.5659550718901199E-2</v>
      </c>
      <c r="AM13" s="14">
        <v>3.1941856080083202E-2</v>
      </c>
      <c r="AN13" s="14">
        <v>1.3356905110685E-2</v>
      </c>
      <c r="AO13" s="14">
        <v>1.34517769047993E-2</v>
      </c>
      <c r="AP13" s="14">
        <v>1.00130354793626E-2</v>
      </c>
      <c r="AQ13" s="14">
        <v>1.2218269595779801E-2</v>
      </c>
      <c r="AR13" s="14">
        <v>4.3940072809946296E-3</v>
      </c>
      <c r="AS13" s="14">
        <v>6.4466630504832799E-3</v>
      </c>
      <c r="AT13" s="14">
        <v>2.30583054297915E-3</v>
      </c>
      <c r="AU13" s="14">
        <v>1.81255548140913E-3</v>
      </c>
      <c r="AV13" s="14">
        <v>5.2215238041202804E-3</v>
      </c>
      <c r="AW13" s="14">
        <v>8.3194613678972493E-3</v>
      </c>
      <c r="AX13" s="14">
        <v>0</v>
      </c>
      <c r="AY13" s="14">
        <v>0</v>
      </c>
      <c r="AZ13" s="14">
        <v>9.2948195661702506E-3</v>
      </c>
      <c r="BA13" s="14">
        <v>8.61460950593795E-3</v>
      </c>
      <c r="BB13" s="14"/>
      <c r="BC13" s="14">
        <v>9.0938268624624497E-3</v>
      </c>
      <c r="BD13" s="14">
        <v>8.5976024078273598E-3</v>
      </c>
      <c r="BE13" s="14"/>
      <c r="BF13" s="14">
        <v>4.2588010628440203E-3</v>
      </c>
      <c r="BG13" s="14">
        <v>4.1080256876548102E-3</v>
      </c>
      <c r="BH13" s="14">
        <v>1.26761937108513E-2</v>
      </c>
      <c r="BI13" s="14">
        <v>2.2524652339315301E-2</v>
      </c>
      <c r="BJ13" s="14"/>
      <c r="BK13" s="14">
        <v>5.5146568719309996E-4</v>
      </c>
      <c r="BL13" s="14">
        <v>6.2767761382173503E-3</v>
      </c>
      <c r="BM13" s="14">
        <v>9.8603018654382802E-3</v>
      </c>
      <c r="BN13" s="14">
        <v>1.7875423325042401E-2</v>
      </c>
      <c r="BO13" s="14"/>
      <c r="BP13" s="14">
        <v>7.5301196498545097E-3</v>
      </c>
      <c r="BQ13" s="14">
        <v>7.5775261297210701E-3</v>
      </c>
      <c r="BR13" s="14">
        <v>1.2815847432449501E-3</v>
      </c>
      <c r="BS13" s="14">
        <v>1.5103679150205E-3</v>
      </c>
      <c r="BT13" s="14">
        <v>2.0194124972345899E-2</v>
      </c>
    </row>
    <row r="14" spans="2:72" x14ac:dyDescent="0.35">
      <c r="B14" s="15" t="s">
        <v>102</v>
      </c>
      <c r="C14" s="20">
        <v>1.34991276267511E-2</v>
      </c>
      <c r="D14" s="20">
        <v>1.2241235183359799E-2</v>
      </c>
      <c r="E14" s="20">
        <v>1.47863216500953E-2</v>
      </c>
      <c r="F14" s="20"/>
      <c r="G14" s="20">
        <v>1.8645319639470099E-2</v>
      </c>
      <c r="H14" s="20">
        <v>1.69457606689974E-2</v>
      </c>
      <c r="I14" s="20">
        <v>1.4671337121554001E-2</v>
      </c>
      <c r="J14" s="20">
        <v>1.26946881559703E-2</v>
      </c>
      <c r="K14" s="20">
        <v>1.2399656792171801E-2</v>
      </c>
      <c r="L14" s="20">
        <v>7.7218652435060301E-3</v>
      </c>
      <c r="M14" s="20"/>
      <c r="N14" s="20">
        <v>9.6840106088577696E-3</v>
      </c>
      <c r="O14" s="20">
        <v>9.68436992721281E-3</v>
      </c>
      <c r="P14" s="20">
        <v>6.7557086842854504E-3</v>
      </c>
      <c r="Q14" s="20">
        <v>2.71893916080048E-2</v>
      </c>
      <c r="R14" s="20"/>
      <c r="S14" s="20">
        <v>1.1507169282929899E-2</v>
      </c>
      <c r="T14" s="20">
        <v>1.0645262497450301E-2</v>
      </c>
      <c r="U14" s="20">
        <v>2.03163787181001E-2</v>
      </c>
      <c r="V14" s="20">
        <v>1.46100486430501E-2</v>
      </c>
      <c r="W14" s="20">
        <v>1.6387695099847499E-2</v>
      </c>
      <c r="X14" s="20">
        <v>1.3895148524947E-2</v>
      </c>
      <c r="Y14" s="20">
        <v>2.0259094228739599E-2</v>
      </c>
      <c r="Z14" s="20">
        <v>7.5214238586981501E-3</v>
      </c>
      <c r="AA14" s="20">
        <v>8.7807761764487798E-3</v>
      </c>
      <c r="AB14" s="20">
        <v>1.25038218177563E-2</v>
      </c>
      <c r="AC14" s="20">
        <v>1.54952088695825E-2</v>
      </c>
      <c r="AD14" s="20">
        <v>1.2611296960194E-2</v>
      </c>
      <c r="AE14" s="20"/>
      <c r="AF14" s="20">
        <v>1.94617665888718E-2</v>
      </c>
      <c r="AG14" s="20">
        <v>1.50757067552064E-2</v>
      </c>
      <c r="AH14" s="20">
        <v>8.3274861365604993E-3</v>
      </c>
      <c r="AI14" s="20">
        <v>7.7291361049504998E-3</v>
      </c>
      <c r="AJ14" s="20">
        <v>1.70624657823822E-2</v>
      </c>
      <c r="AK14" s="20"/>
      <c r="AL14" s="20">
        <v>9.98874378607051E-2</v>
      </c>
      <c r="AM14" s="20">
        <v>4.6577203246998801E-2</v>
      </c>
      <c r="AN14" s="20">
        <v>1.10828062897061E-2</v>
      </c>
      <c r="AO14" s="20">
        <v>1.4889865920369999E-2</v>
      </c>
      <c r="AP14" s="20">
        <v>1.6000512974576199E-2</v>
      </c>
      <c r="AQ14" s="20">
        <v>1.4884951802178701E-2</v>
      </c>
      <c r="AR14" s="20">
        <v>3.9900230741563604E-3</v>
      </c>
      <c r="AS14" s="20">
        <v>6.5193068196542402E-3</v>
      </c>
      <c r="AT14" s="20">
        <v>7.6737479112409003E-3</v>
      </c>
      <c r="AU14" s="20">
        <v>9.5849639685241603E-3</v>
      </c>
      <c r="AV14" s="20">
        <v>2.0174094783019299E-2</v>
      </c>
      <c r="AW14" s="20">
        <v>1.0682699234597101E-2</v>
      </c>
      <c r="AX14" s="20">
        <v>3.05965973203039E-3</v>
      </c>
      <c r="AY14" s="20">
        <v>0</v>
      </c>
      <c r="AZ14" s="20">
        <v>7.1424376833083801E-3</v>
      </c>
      <c r="BA14" s="20">
        <v>5.4515241000892504E-3</v>
      </c>
      <c r="BB14" s="20"/>
      <c r="BC14" s="20">
        <v>9.2715661698891602E-3</v>
      </c>
      <c r="BD14" s="20">
        <v>1.5351811098013301E-2</v>
      </c>
      <c r="BE14" s="20"/>
      <c r="BF14" s="20">
        <v>2.1399043061021E-3</v>
      </c>
      <c r="BG14" s="20">
        <v>6.3267173974099304E-3</v>
      </c>
      <c r="BH14" s="20">
        <v>1.15932042758068E-2</v>
      </c>
      <c r="BI14" s="20">
        <v>6.0027028571545599E-2</v>
      </c>
      <c r="BJ14" s="20"/>
      <c r="BK14" s="20">
        <v>2.6143751231006802E-3</v>
      </c>
      <c r="BL14" s="20">
        <v>5.6849953193499198E-3</v>
      </c>
      <c r="BM14" s="20">
        <v>8.3388964038430408E-3</v>
      </c>
      <c r="BN14" s="20">
        <v>4.0346138914566503E-2</v>
      </c>
      <c r="BO14" s="20"/>
      <c r="BP14" s="20">
        <v>8.5563103937888896E-3</v>
      </c>
      <c r="BQ14" s="20">
        <v>1.09170587633874E-2</v>
      </c>
      <c r="BR14" s="20">
        <v>3.6457425532459699E-3</v>
      </c>
      <c r="BS14" s="20">
        <v>2.5136760893421199E-3</v>
      </c>
      <c r="BT14" s="20">
        <v>3.3482643380066401E-2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284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273</v>
      </c>
      <c r="C9" s="14">
        <v>0.29383660182674998</v>
      </c>
      <c r="D9" s="14">
        <v>0.28744402947372499</v>
      </c>
      <c r="E9" s="14">
        <v>0.299897379326036</v>
      </c>
      <c r="F9" s="14"/>
      <c r="G9" s="14">
        <v>0.264259714442246</v>
      </c>
      <c r="H9" s="14">
        <v>0.29943811009301702</v>
      </c>
      <c r="I9" s="14">
        <v>0.267807383852327</v>
      </c>
      <c r="J9" s="14">
        <v>0.28548162475741901</v>
      </c>
      <c r="K9" s="14">
        <v>0.30253189122916102</v>
      </c>
      <c r="L9" s="14">
        <v>0.33102333422834601</v>
      </c>
      <c r="M9" s="14"/>
      <c r="N9" s="14">
        <v>0.36644807761824599</v>
      </c>
      <c r="O9" s="14">
        <v>0.269750518774662</v>
      </c>
      <c r="P9" s="14">
        <v>0.299101551360831</v>
      </c>
      <c r="Q9" s="14">
        <v>0.23484271917856001</v>
      </c>
      <c r="R9" s="14"/>
      <c r="S9" s="14">
        <v>0.30331506539283698</v>
      </c>
      <c r="T9" s="14">
        <v>0.27196328765505801</v>
      </c>
      <c r="U9" s="14">
        <v>0.33792292532690499</v>
      </c>
      <c r="V9" s="14">
        <v>0.30342589604973103</v>
      </c>
      <c r="W9" s="14">
        <v>0.26531892510580302</v>
      </c>
      <c r="X9" s="14">
        <v>0.26664525691187302</v>
      </c>
      <c r="Y9" s="14">
        <v>0.27977832372690398</v>
      </c>
      <c r="Z9" s="14">
        <v>0.29994090937922402</v>
      </c>
      <c r="AA9" s="14">
        <v>0.28140366158608299</v>
      </c>
      <c r="AB9" s="14">
        <v>0.31413775015023998</v>
      </c>
      <c r="AC9" s="14">
        <v>0.31604495781080799</v>
      </c>
      <c r="AD9" s="14">
        <v>0.323181050218872</v>
      </c>
      <c r="AE9" s="14"/>
      <c r="AF9" s="14">
        <v>0.22864204977515401</v>
      </c>
      <c r="AG9" s="14">
        <v>0.27680471252622302</v>
      </c>
      <c r="AH9" s="14">
        <v>0.33592826794846897</v>
      </c>
      <c r="AI9" s="14">
        <v>0.34507449434215698</v>
      </c>
      <c r="AJ9" s="14">
        <v>0.45189788076940102</v>
      </c>
      <c r="AK9" s="14"/>
      <c r="AL9" s="14">
        <v>0.15820636730972801</v>
      </c>
      <c r="AM9" s="14">
        <v>0.211541424000256</v>
      </c>
      <c r="AN9" s="14">
        <v>0.22218789935094099</v>
      </c>
      <c r="AO9" s="14">
        <v>0.26594450362645899</v>
      </c>
      <c r="AP9" s="14">
        <v>0.25415224990637197</v>
      </c>
      <c r="AQ9" s="14">
        <v>0.263907534672014</v>
      </c>
      <c r="AR9" s="14">
        <v>0.30611733344569297</v>
      </c>
      <c r="AS9" s="14">
        <v>0.29647628985250501</v>
      </c>
      <c r="AT9" s="14">
        <v>0.28965862212907301</v>
      </c>
      <c r="AU9" s="14">
        <v>0.318690650624883</v>
      </c>
      <c r="AV9" s="14">
        <v>0.31210973615052101</v>
      </c>
      <c r="AW9" s="14">
        <v>0.341187005755827</v>
      </c>
      <c r="AX9" s="14">
        <v>0.34361993022557002</v>
      </c>
      <c r="AY9" s="14">
        <v>0.32734493363838202</v>
      </c>
      <c r="AZ9" s="14">
        <v>0.37810761898119</v>
      </c>
      <c r="BA9" s="14">
        <v>0.418285647685184</v>
      </c>
      <c r="BB9" s="14"/>
      <c r="BC9" s="14">
        <v>0.32208138906050798</v>
      </c>
      <c r="BD9" s="14">
        <v>0.28145862672425698</v>
      </c>
      <c r="BE9" s="14"/>
      <c r="BF9" s="14">
        <v>0.39109070892395897</v>
      </c>
      <c r="BG9" s="14">
        <v>0.30323017078908299</v>
      </c>
      <c r="BH9" s="14">
        <v>0.242975172120803</v>
      </c>
      <c r="BI9" s="14">
        <v>0.16111248230756101</v>
      </c>
      <c r="BJ9" s="14"/>
      <c r="BK9" s="14">
        <v>0.41460409468332099</v>
      </c>
      <c r="BL9" s="14">
        <v>0.32021167468808198</v>
      </c>
      <c r="BM9" s="14">
        <v>0.27171189308634103</v>
      </c>
      <c r="BN9" s="14">
        <v>0.17739250870786899</v>
      </c>
      <c r="BO9" s="14"/>
      <c r="BP9" s="14">
        <v>0.26453948999707499</v>
      </c>
      <c r="BQ9" s="14">
        <v>0.28192911344341498</v>
      </c>
      <c r="BR9" s="14">
        <v>0.31378464244085802</v>
      </c>
      <c r="BS9" s="14">
        <v>0.53392665384192595</v>
      </c>
      <c r="BT9" s="14">
        <v>9.38896694555309E-2</v>
      </c>
    </row>
    <row r="10" spans="2:72" x14ac:dyDescent="0.35">
      <c r="B10" s="15" t="s">
        <v>274</v>
      </c>
      <c r="C10" s="14">
        <v>0.38002063515137102</v>
      </c>
      <c r="D10" s="14">
        <v>0.36203150676375601</v>
      </c>
      <c r="E10" s="14">
        <v>0.39776612768516201</v>
      </c>
      <c r="F10" s="14"/>
      <c r="G10" s="14">
        <v>0.36690636223529799</v>
      </c>
      <c r="H10" s="14">
        <v>0.378276788293676</v>
      </c>
      <c r="I10" s="14">
        <v>0.42181290144950001</v>
      </c>
      <c r="J10" s="14">
        <v>0.391199901483607</v>
      </c>
      <c r="K10" s="14">
        <v>0.37587389851055603</v>
      </c>
      <c r="L10" s="14">
        <v>0.349793867332722</v>
      </c>
      <c r="M10" s="14"/>
      <c r="N10" s="14">
        <v>0.39975077099140099</v>
      </c>
      <c r="O10" s="14">
        <v>0.39606094964372301</v>
      </c>
      <c r="P10" s="14">
        <v>0.36542713368157598</v>
      </c>
      <c r="Q10" s="14">
        <v>0.35424364122670399</v>
      </c>
      <c r="R10" s="14"/>
      <c r="S10" s="14">
        <v>0.38337728009391497</v>
      </c>
      <c r="T10" s="14">
        <v>0.38926607343229302</v>
      </c>
      <c r="U10" s="14">
        <v>0.365455385150665</v>
      </c>
      <c r="V10" s="14">
        <v>0.40767908125673502</v>
      </c>
      <c r="W10" s="14">
        <v>0.388116675139414</v>
      </c>
      <c r="X10" s="14">
        <v>0.37909569541253402</v>
      </c>
      <c r="Y10" s="14">
        <v>0.39675437675966801</v>
      </c>
      <c r="Z10" s="14">
        <v>0.36108528439014598</v>
      </c>
      <c r="AA10" s="14">
        <v>0.37818516404476099</v>
      </c>
      <c r="AB10" s="14">
        <v>0.36141831742182801</v>
      </c>
      <c r="AC10" s="14">
        <v>0.33476560027779501</v>
      </c>
      <c r="AD10" s="14">
        <v>0.38263216171588699</v>
      </c>
      <c r="AE10" s="14"/>
      <c r="AF10" s="14">
        <v>0.36711111532208801</v>
      </c>
      <c r="AG10" s="14">
        <v>0.37289974672425302</v>
      </c>
      <c r="AH10" s="14">
        <v>0.38924782801939101</v>
      </c>
      <c r="AI10" s="14">
        <v>0.42074450505133199</v>
      </c>
      <c r="AJ10" s="14">
        <v>0.38017759612108598</v>
      </c>
      <c r="AK10" s="14"/>
      <c r="AL10" s="14">
        <v>0.32819095935497</v>
      </c>
      <c r="AM10" s="14">
        <v>0.34768106362696499</v>
      </c>
      <c r="AN10" s="14">
        <v>0.37692448174542897</v>
      </c>
      <c r="AO10" s="14">
        <v>0.322787630149658</v>
      </c>
      <c r="AP10" s="14">
        <v>0.37567268281460298</v>
      </c>
      <c r="AQ10" s="14">
        <v>0.37045520240665403</v>
      </c>
      <c r="AR10" s="14">
        <v>0.366665893811149</v>
      </c>
      <c r="AS10" s="14">
        <v>0.359652424832752</v>
      </c>
      <c r="AT10" s="14">
        <v>0.39895191556996001</v>
      </c>
      <c r="AU10" s="14">
        <v>0.39242632151742401</v>
      </c>
      <c r="AV10" s="14">
        <v>0.441362539735007</v>
      </c>
      <c r="AW10" s="14">
        <v>0.41179255129564002</v>
      </c>
      <c r="AX10" s="14">
        <v>0.40802096435447699</v>
      </c>
      <c r="AY10" s="14">
        <v>0.42484011917458597</v>
      </c>
      <c r="AZ10" s="14">
        <v>0.359719720538698</v>
      </c>
      <c r="BA10" s="14">
        <v>0.409434724743582</v>
      </c>
      <c r="BB10" s="14"/>
      <c r="BC10" s="14">
        <v>0.39756605137724699</v>
      </c>
      <c r="BD10" s="14">
        <v>0.37233154465090401</v>
      </c>
      <c r="BE10" s="14"/>
      <c r="BF10" s="14">
        <v>0.36888753167830501</v>
      </c>
      <c r="BG10" s="14">
        <v>0.39718756415874901</v>
      </c>
      <c r="BH10" s="14">
        <v>0.37847393850712202</v>
      </c>
      <c r="BI10" s="14">
        <v>0.36307946360231202</v>
      </c>
      <c r="BJ10" s="14"/>
      <c r="BK10" s="14">
        <v>0.37388450445160298</v>
      </c>
      <c r="BL10" s="14">
        <v>0.41115587963268102</v>
      </c>
      <c r="BM10" s="14">
        <v>0.38552564446138499</v>
      </c>
      <c r="BN10" s="14">
        <v>0.350896694391306</v>
      </c>
      <c r="BO10" s="14"/>
      <c r="BP10" s="14">
        <v>0.44741573987941502</v>
      </c>
      <c r="BQ10" s="14">
        <v>0.43525374044089499</v>
      </c>
      <c r="BR10" s="14">
        <v>0.37564179455278501</v>
      </c>
      <c r="BS10" s="14">
        <v>0.32060153258479601</v>
      </c>
      <c r="BT10" s="14">
        <v>0.34486841798692403</v>
      </c>
    </row>
    <row r="11" spans="2:72" x14ac:dyDescent="0.35">
      <c r="B11" s="15" t="s">
        <v>275</v>
      </c>
      <c r="C11" s="14">
        <v>0.178560716343617</v>
      </c>
      <c r="D11" s="14">
        <v>0.19026897235812501</v>
      </c>
      <c r="E11" s="14">
        <v>0.167203714546382</v>
      </c>
      <c r="F11" s="14"/>
      <c r="G11" s="14">
        <v>0.21416960526224199</v>
      </c>
      <c r="H11" s="14">
        <v>0.196062615154074</v>
      </c>
      <c r="I11" s="14">
        <v>0.16103951712028899</v>
      </c>
      <c r="J11" s="14">
        <v>0.17792578259170999</v>
      </c>
      <c r="K11" s="14">
        <v>0.17782481647576501</v>
      </c>
      <c r="L11" s="14">
        <v>0.156016397874392</v>
      </c>
      <c r="M11" s="14"/>
      <c r="N11" s="14">
        <v>0.12647061099904799</v>
      </c>
      <c r="O11" s="14">
        <v>0.18295825890793299</v>
      </c>
      <c r="P11" s="14">
        <v>0.19780316625987099</v>
      </c>
      <c r="Q11" s="14">
        <v>0.21458215577401901</v>
      </c>
      <c r="R11" s="14"/>
      <c r="S11" s="14">
        <v>0.186596463363459</v>
      </c>
      <c r="T11" s="14">
        <v>0.18165667000486199</v>
      </c>
      <c r="U11" s="14">
        <v>0.13666289638870799</v>
      </c>
      <c r="V11" s="14">
        <v>0.17033003850363199</v>
      </c>
      <c r="W11" s="14">
        <v>0.21395913976963499</v>
      </c>
      <c r="X11" s="14">
        <v>0.192508222993442</v>
      </c>
      <c r="Y11" s="14">
        <v>0.17323541466554801</v>
      </c>
      <c r="Z11" s="14">
        <v>0.18655936062408601</v>
      </c>
      <c r="AA11" s="14">
        <v>0.19079492461372999</v>
      </c>
      <c r="AB11" s="14">
        <v>0.16303085628539801</v>
      </c>
      <c r="AC11" s="14">
        <v>0.17577921733769999</v>
      </c>
      <c r="AD11" s="14">
        <v>0.149592829438703</v>
      </c>
      <c r="AE11" s="14"/>
      <c r="AF11" s="14">
        <v>0.21521228299258099</v>
      </c>
      <c r="AG11" s="14">
        <v>0.18544552376038601</v>
      </c>
      <c r="AH11" s="14">
        <v>0.16115529236349199</v>
      </c>
      <c r="AI11" s="14">
        <v>0.14069017503933601</v>
      </c>
      <c r="AJ11" s="14">
        <v>9.5764656972818205E-2</v>
      </c>
      <c r="AK11" s="14"/>
      <c r="AL11" s="14">
        <v>0.18666234440723001</v>
      </c>
      <c r="AM11" s="14">
        <v>0.23939472771537201</v>
      </c>
      <c r="AN11" s="14">
        <v>0.204420101568007</v>
      </c>
      <c r="AO11" s="14">
        <v>0.21059821597768</v>
      </c>
      <c r="AP11" s="14">
        <v>0.18970149747738699</v>
      </c>
      <c r="AQ11" s="14">
        <v>0.211255652583864</v>
      </c>
      <c r="AR11" s="14">
        <v>0.17216511739766899</v>
      </c>
      <c r="AS11" s="14">
        <v>0.20034570726569501</v>
      </c>
      <c r="AT11" s="14">
        <v>0.168757249772617</v>
      </c>
      <c r="AU11" s="14">
        <v>0.15849568957440899</v>
      </c>
      <c r="AV11" s="14">
        <v>0.13628599008988801</v>
      </c>
      <c r="AW11" s="14">
        <v>0.147399698161988</v>
      </c>
      <c r="AX11" s="14">
        <v>0.15162539447621101</v>
      </c>
      <c r="AY11" s="14">
        <v>0.17216058203510301</v>
      </c>
      <c r="AZ11" s="14">
        <v>0.16077102657241399</v>
      </c>
      <c r="BA11" s="14">
        <v>0.10385744647450899</v>
      </c>
      <c r="BB11" s="14"/>
      <c r="BC11" s="14">
        <v>0.16085734720507899</v>
      </c>
      <c r="BD11" s="14">
        <v>0.18631902801413899</v>
      </c>
      <c r="BE11" s="14"/>
      <c r="BF11" s="14">
        <v>0.13141985251216101</v>
      </c>
      <c r="BG11" s="14">
        <v>0.169325245513925</v>
      </c>
      <c r="BH11" s="14">
        <v>0.211254685814834</v>
      </c>
      <c r="BI11" s="14">
        <v>0.23900992658513801</v>
      </c>
      <c r="BJ11" s="14"/>
      <c r="BK11" s="14">
        <v>0.116483952528405</v>
      </c>
      <c r="BL11" s="14">
        <v>0.16565176298242301</v>
      </c>
      <c r="BM11" s="14">
        <v>0.19422123822503801</v>
      </c>
      <c r="BN11" s="14">
        <v>0.23085599535656301</v>
      </c>
      <c r="BO11" s="14"/>
      <c r="BP11" s="14">
        <v>0.170469536742518</v>
      </c>
      <c r="BQ11" s="14">
        <v>0.16366711326041899</v>
      </c>
      <c r="BR11" s="14">
        <v>0.13803689918085699</v>
      </c>
      <c r="BS11" s="14">
        <v>8.9196966585380996E-2</v>
      </c>
      <c r="BT11" s="14">
        <v>0.294144606868392</v>
      </c>
    </row>
    <row r="12" spans="2:72" x14ac:dyDescent="0.35">
      <c r="B12" s="15" t="s">
        <v>276</v>
      </c>
      <c r="C12" s="14">
        <v>7.8608543654953095E-2</v>
      </c>
      <c r="D12" s="14">
        <v>7.9594062372105298E-2</v>
      </c>
      <c r="E12" s="14">
        <v>7.7996307938118695E-2</v>
      </c>
      <c r="F12" s="14"/>
      <c r="G12" s="14">
        <v>9.2220657172445902E-2</v>
      </c>
      <c r="H12" s="14">
        <v>7.3956699498086101E-2</v>
      </c>
      <c r="I12" s="14">
        <v>9.4932644395882101E-2</v>
      </c>
      <c r="J12" s="14">
        <v>8.0947397920413694E-2</v>
      </c>
      <c r="K12" s="14">
        <v>7.5038921374044096E-2</v>
      </c>
      <c r="L12" s="14">
        <v>6.0574893716290899E-2</v>
      </c>
      <c r="M12" s="14"/>
      <c r="N12" s="14">
        <v>6.2111750720563699E-2</v>
      </c>
      <c r="O12" s="14">
        <v>7.9840334006740801E-2</v>
      </c>
      <c r="P12" s="14">
        <v>7.9704088521009603E-2</v>
      </c>
      <c r="Q12" s="14">
        <v>9.4490201433880205E-2</v>
      </c>
      <c r="R12" s="14"/>
      <c r="S12" s="14">
        <v>7.9124697343086803E-2</v>
      </c>
      <c r="T12" s="14">
        <v>8.4884176669190903E-2</v>
      </c>
      <c r="U12" s="14">
        <v>7.7082753135350096E-2</v>
      </c>
      <c r="V12" s="14">
        <v>6.4653528344926894E-2</v>
      </c>
      <c r="W12" s="14">
        <v>5.7055852526058499E-2</v>
      </c>
      <c r="X12" s="14">
        <v>8.3551909928370999E-2</v>
      </c>
      <c r="Y12" s="14">
        <v>6.3443097282581296E-2</v>
      </c>
      <c r="Z12" s="14">
        <v>8.8880980818027103E-2</v>
      </c>
      <c r="AA12" s="14">
        <v>8.7875284457575795E-2</v>
      </c>
      <c r="AB12" s="14">
        <v>7.9119202202085404E-2</v>
      </c>
      <c r="AC12" s="14">
        <v>0.101210939059153</v>
      </c>
      <c r="AD12" s="14">
        <v>8.3964986205957201E-2</v>
      </c>
      <c r="AE12" s="14"/>
      <c r="AF12" s="14">
        <v>9.5407599402629203E-2</v>
      </c>
      <c r="AG12" s="14">
        <v>8.4377265246340802E-2</v>
      </c>
      <c r="AH12" s="14">
        <v>6.9300195133544101E-2</v>
      </c>
      <c r="AI12" s="14">
        <v>5.56876378379954E-2</v>
      </c>
      <c r="AJ12" s="14">
        <v>2.6149327978077699E-2</v>
      </c>
      <c r="AK12" s="14"/>
      <c r="AL12" s="14">
        <v>0.126672713029785</v>
      </c>
      <c r="AM12" s="14">
        <v>7.5740023967848402E-2</v>
      </c>
      <c r="AN12" s="14">
        <v>0.117018153448142</v>
      </c>
      <c r="AO12" s="14">
        <v>0.105704436727902</v>
      </c>
      <c r="AP12" s="14">
        <v>8.8912474889303997E-2</v>
      </c>
      <c r="AQ12" s="14">
        <v>7.4644144581080901E-2</v>
      </c>
      <c r="AR12" s="14">
        <v>9.6829346853655698E-2</v>
      </c>
      <c r="AS12" s="14">
        <v>7.9543863833472506E-2</v>
      </c>
      <c r="AT12" s="14">
        <v>6.5209141590049396E-2</v>
      </c>
      <c r="AU12" s="14">
        <v>7.6212026335755495E-2</v>
      </c>
      <c r="AV12" s="14">
        <v>5.4539058421091302E-2</v>
      </c>
      <c r="AW12" s="14">
        <v>7.2460265415176195E-2</v>
      </c>
      <c r="AX12" s="14">
        <v>6.3912114339937307E-2</v>
      </c>
      <c r="AY12" s="14">
        <v>4.0030543789391901E-2</v>
      </c>
      <c r="AZ12" s="14">
        <v>6.5632102461774797E-2</v>
      </c>
      <c r="BA12" s="14">
        <v>4.2878195548834597E-2</v>
      </c>
      <c r="BB12" s="14"/>
      <c r="BC12" s="14">
        <v>7.8936565123994801E-2</v>
      </c>
      <c r="BD12" s="14">
        <v>7.84647917639128E-2</v>
      </c>
      <c r="BE12" s="14"/>
      <c r="BF12" s="14">
        <v>5.3361264585720901E-2</v>
      </c>
      <c r="BG12" s="14">
        <v>7.2060687613681298E-2</v>
      </c>
      <c r="BH12" s="14">
        <v>0.10114887354591499</v>
      </c>
      <c r="BI12" s="14">
        <v>0.105155885722392</v>
      </c>
      <c r="BJ12" s="14"/>
      <c r="BK12" s="14">
        <v>4.0686420429963198E-2</v>
      </c>
      <c r="BL12" s="14">
        <v>5.6072364403436097E-2</v>
      </c>
      <c r="BM12" s="14">
        <v>9.2662942554344097E-2</v>
      </c>
      <c r="BN12" s="14">
        <v>0.115806971574787</v>
      </c>
      <c r="BO12" s="14"/>
      <c r="BP12" s="14">
        <v>7.8893468721806095E-2</v>
      </c>
      <c r="BQ12" s="14">
        <v>5.8930264180921399E-2</v>
      </c>
      <c r="BR12" s="14">
        <v>6.3682451317190705E-2</v>
      </c>
      <c r="BS12" s="14">
        <v>2.96861251786238E-2</v>
      </c>
      <c r="BT12" s="14">
        <v>0.142063090571561</v>
      </c>
    </row>
    <row r="13" spans="2:72" x14ac:dyDescent="0.35">
      <c r="B13" s="15" t="s">
        <v>277</v>
      </c>
      <c r="C13" s="14">
        <v>2.2774982577649899E-2</v>
      </c>
      <c r="D13" s="14">
        <v>2.4656693982717099E-2</v>
      </c>
      <c r="E13" s="14">
        <v>2.0531953241061999E-2</v>
      </c>
      <c r="F13" s="14"/>
      <c r="G13" s="14">
        <v>2.6636804233196101E-2</v>
      </c>
      <c r="H13" s="14">
        <v>2.4969439057997599E-2</v>
      </c>
      <c r="I13" s="14">
        <v>2.7403423029823602E-2</v>
      </c>
      <c r="J13" s="14">
        <v>1.7788016823933901E-2</v>
      </c>
      <c r="K13" s="14">
        <v>2.1672034385261899E-2</v>
      </c>
      <c r="L13" s="14">
        <v>1.9448419690492501E-2</v>
      </c>
      <c r="M13" s="14"/>
      <c r="N13" s="14">
        <v>1.52109163567536E-2</v>
      </c>
      <c r="O13" s="14">
        <v>1.9547823807067901E-2</v>
      </c>
      <c r="P13" s="14">
        <v>2.26763905287518E-2</v>
      </c>
      <c r="Q13" s="14">
        <v>3.4745645076523397E-2</v>
      </c>
      <c r="R13" s="14"/>
      <c r="S13" s="14">
        <v>1.66934411995402E-2</v>
      </c>
      <c r="T13" s="14">
        <v>1.8729193248595601E-2</v>
      </c>
      <c r="U13" s="14">
        <v>2.1772790024180099E-2</v>
      </c>
      <c r="V13" s="14">
        <v>1.31985501686009E-2</v>
      </c>
      <c r="W13" s="14">
        <v>3.5700331975128799E-2</v>
      </c>
      <c r="X13" s="14">
        <v>3.0420341235236199E-2</v>
      </c>
      <c r="Y13" s="14">
        <v>2.6312036649859399E-2</v>
      </c>
      <c r="Z13" s="14">
        <v>1.6631955634945499E-2</v>
      </c>
      <c r="AA13" s="14">
        <v>2.14146011462211E-2</v>
      </c>
      <c r="AB13" s="14">
        <v>2.7795734110772501E-2</v>
      </c>
      <c r="AC13" s="14">
        <v>2.5253718052175501E-2</v>
      </c>
      <c r="AD13" s="14">
        <v>3.1598408383068703E-2</v>
      </c>
      <c r="AE13" s="14"/>
      <c r="AF13" s="14">
        <v>2.5155568780340701E-2</v>
      </c>
      <c r="AG13" s="14">
        <v>2.6575542438536302E-2</v>
      </c>
      <c r="AH13" s="14">
        <v>1.8301444037781101E-2</v>
      </c>
      <c r="AI13" s="14">
        <v>1.78755699553922E-2</v>
      </c>
      <c r="AJ13" s="14">
        <v>2.1099758173766699E-2</v>
      </c>
      <c r="AK13" s="14"/>
      <c r="AL13" s="14">
        <v>6.4546210377003699E-2</v>
      </c>
      <c r="AM13" s="14">
        <v>4.6073630744353201E-2</v>
      </c>
      <c r="AN13" s="14">
        <v>2.8413901556303699E-2</v>
      </c>
      <c r="AO13" s="14">
        <v>2.18818404147243E-2</v>
      </c>
      <c r="AP13" s="14">
        <v>3.24639438858784E-2</v>
      </c>
      <c r="AQ13" s="14">
        <v>3.33461593731487E-2</v>
      </c>
      <c r="AR13" s="14">
        <v>2.3020748642189101E-2</v>
      </c>
      <c r="AS13" s="14">
        <v>1.4467007169719701E-2</v>
      </c>
      <c r="AT13" s="14">
        <v>3.3112420308346997E-2</v>
      </c>
      <c r="AU13" s="14">
        <v>8.7368024075170601E-3</v>
      </c>
      <c r="AV13" s="14">
        <v>1.28672487239051E-2</v>
      </c>
      <c r="AW13" s="14">
        <v>1.45047068617072E-2</v>
      </c>
      <c r="AX13" s="14">
        <v>1.9634257588411901E-2</v>
      </c>
      <c r="AY13" s="14">
        <v>1.04206400528112E-2</v>
      </c>
      <c r="AZ13" s="14">
        <v>3.3304404566528701E-3</v>
      </c>
      <c r="BA13" s="14">
        <v>1.1418369101015201E-2</v>
      </c>
      <c r="BB13" s="14"/>
      <c r="BC13" s="14">
        <v>2.1191334336861701E-2</v>
      </c>
      <c r="BD13" s="14">
        <v>2.3468999435817501E-2</v>
      </c>
      <c r="BE13" s="14"/>
      <c r="BF13" s="14">
        <v>1.41115449590355E-2</v>
      </c>
      <c r="BG13" s="14">
        <v>1.9056715516666298E-2</v>
      </c>
      <c r="BH13" s="14">
        <v>2.8228572380880501E-2</v>
      </c>
      <c r="BI13" s="14">
        <v>4.0149805665464798E-2</v>
      </c>
      <c r="BJ13" s="14"/>
      <c r="BK13" s="14">
        <v>1.1026989009706001E-2</v>
      </c>
      <c r="BL13" s="14">
        <v>1.8387078127180101E-2</v>
      </c>
      <c r="BM13" s="14">
        <v>2.21022559655439E-2</v>
      </c>
      <c r="BN13" s="14">
        <v>4.0280381157841098E-2</v>
      </c>
      <c r="BO13" s="14"/>
      <c r="BP13" s="14">
        <v>1.8250723189270499E-2</v>
      </c>
      <c r="BQ13" s="14">
        <v>1.9575099289110401E-2</v>
      </c>
      <c r="BR13" s="14">
        <v>1.44994847859767E-2</v>
      </c>
      <c r="BS13" s="14">
        <v>5.11696822590241E-3</v>
      </c>
      <c r="BT13" s="14">
        <v>4.8419490807292603E-2</v>
      </c>
    </row>
    <row r="14" spans="2:72" x14ac:dyDescent="0.35">
      <c r="B14" s="15" t="s">
        <v>102</v>
      </c>
      <c r="C14" s="20">
        <v>4.6198520445659003E-2</v>
      </c>
      <c r="D14" s="20">
        <v>5.60047350495722E-2</v>
      </c>
      <c r="E14" s="20">
        <v>3.6604517263239197E-2</v>
      </c>
      <c r="F14" s="20"/>
      <c r="G14" s="20">
        <v>3.58068566545727E-2</v>
      </c>
      <c r="H14" s="20">
        <v>2.7296347903149401E-2</v>
      </c>
      <c r="I14" s="20">
        <v>2.70041301521774E-2</v>
      </c>
      <c r="J14" s="20">
        <v>4.6657276422916297E-2</v>
      </c>
      <c r="K14" s="20">
        <v>4.7058438025211903E-2</v>
      </c>
      <c r="L14" s="20">
        <v>8.3143087157756396E-2</v>
      </c>
      <c r="M14" s="20"/>
      <c r="N14" s="20">
        <v>3.0007873313987E-2</v>
      </c>
      <c r="O14" s="20">
        <v>5.1842114859873001E-2</v>
      </c>
      <c r="P14" s="20">
        <v>3.5287669647960498E-2</v>
      </c>
      <c r="Q14" s="20">
        <v>6.70956373103129E-2</v>
      </c>
      <c r="R14" s="20"/>
      <c r="S14" s="20">
        <v>3.0893052607161998E-2</v>
      </c>
      <c r="T14" s="20">
        <v>5.3500598990000703E-2</v>
      </c>
      <c r="U14" s="20">
        <v>6.1103249974191802E-2</v>
      </c>
      <c r="V14" s="20">
        <v>4.0712905676374901E-2</v>
      </c>
      <c r="W14" s="20">
        <v>3.9849075483960099E-2</v>
      </c>
      <c r="X14" s="20">
        <v>4.7778573518543498E-2</v>
      </c>
      <c r="Y14" s="20">
        <v>6.0476750915439102E-2</v>
      </c>
      <c r="Z14" s="20">
        <v>4.6901509153571698E-2</v>
      </c>
      <c r="AA14" s="20">
        <v>4.0326364151629497E-2</v>
      </c>
      <c r="AB14" s="20">
        <v>5.44981398296768E-2</v>
      </c>
      <c r="AC14" s="20">
        <v>4.6945567462368498E-2</v>
      </c>
      <c r="AD14" s="20">
        <v>2.90305640375122E-2</v>
      </c>
      <c r="AE14" s="20"/>
      <c r="AF14" s="20">
        <v>6.8471383727207E-2</v>
      </c>
      <c r="AG14" s="20">
        <v>5.3897209304261E-2</v>
      </c>
      <c r="AH14" s="20">
        <v>2.6066972497323301E-2</v>
      </c>
      <c r="AI14" s="20">
        <v>1.9927617773786498E-2</v>
      </c>
      <c r="AJ14" s="20">
        <v>2.4910779984850199E-2</v>
      </c>
      <c r="AK14" s="20"/>
      <c r="AL14" s="20">
        <v>0.13572140552128401</v>
      </c>
      <c r="AM14" s="20">
        <v>7.9569129945206402E-2</v>
      </c>
      <c r="AN14" s="20">
        <v>5.1035462331177103E-2</v>
      </c>
      <c r="AO14" s="20">
        <v>7.3083373103576904E-2</v>
      </c>
      <c r="AP14" s="20">
        <v>5.9097151026455699E-2</v>
      </c>
      <c r="AQ14" s="20">
        <v>4.6391306383238101E-2</v>
      </c>
      <c r="AR14" s="20">
        <v>3.5201559849644203E-2</v>
      </c>
      <c r="AS14" s="20">
        <v>4.9514707045855602E-2</v>
      </c>
      <c r="AT14" s="20">
        <v>4.4310650629954401E-2</v>
      </c>
      <c r="AU14" s="20">
        <v>4.5438509540010698E-2</v>
      </c>
      <c r="AV14" s="20">
        <v>4.2835426879588002E-2</v>
      </c>
      <c r="AW14" s="20">
        <v>1.2655772509661E-2</v>
      </c>
      <c r="AX14" s="20">
        <v>1.3187339015393099E-2</v>
      </c>
      <c r="AY14" s="20">
        <v>2.5203181309726E-2</v>
      </c>
      <c r="AZ14" s="20">
        <v>3.2439090989270399E-2</v>
      </c>
      <c r="BA14" s="20">
        <v>1.41256164468742E-2</v>
      </c>
      <c r="BB14" s="20"/>
      <c r="BC14" s="20">
        <v>1.936731289631E-2</v>
      </c>
      <c r="BD14" s="20">
        <v>5.79570094109697E-2</v>
      </c>
      <c r="BE14" s="20"/>
      <c r="BF14" s="20">
        <v>4.1129097340819397E-2</v>
      </c>
      <c r="BG14" s="20">
        <v>3.9139616407895803E-2</v>
      </c>
      <c r="BH14" s="20">
        <v>3.7918757630445603E-2</v>
      </c>
      <c r="BI14" s="20">
        <v>9.14924361171323E-2</v>
      </c>
      <c r="BJ14" s="20"/>
      <c r="BK14" s="20">
        <v>4.3314038897001798E-2</v>
      </c>
      <c r="BL14" s="20">
        <v>2.8521240166198201E-2</v>
      </c>
      <c r="BM14" s="20">
        <v>3.3776025707348799E-2</v>
      </c>
      <c r="BN14" s="20">
        <v>8.47674488116337E-2</v>
      </c>
      <c r="BO14" s="20"/>
      <c r="BP14" s="20">
        <v>2.0431041469915701E-2</v>
      </c>
      <c r="BQ14" s="20">
        <v>4.0644669385239501E-2</v>
      </c>
      <c r="BR14" s="20">
        <v>9.4354727722332901E-2</v>
      </c>
      <c r="BS14" s="20">
        <v>2.1471753583371101E-2</v>
      </c>
      <c r="BT14" s="20">
        <v>7.6614724310299601E-2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287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285</v>
      </c>
      <c r="C9" s="14">
        <v>0.25865461286671598</v>
      </c>
      <c r="D9" s="14">
        <v>0.30819094238484201</v>
      </c>
      <c r="E9" s="14">
        <v>0.210230114769663</v>
      </c>
      <c r="F9" s="14"/>
      <c r="G9" s="14">
        <v>0.225128199237353</v>
      </c>
      <c r="H9" s="14">
        <v>0.28594737783443402</v>
      </c>
      <c r="I9" s="14">
        <v>0.26633839129344899</v>
      </c>
      <c r="J9" s="14">
        <v>0.20118047330149499</v>
      </c>
      <c r="K9" s="14">
        <v>0.239520937772909</v>
      </c>
      <c r="L9" s="14">
        <v>0.311874027365794</v>
      </c>
      <c r="M9" s="14"/>
      <c r="N9" s="14">
        <v>0.36423111815484699</v>
      </c>
      <c r="O9" s="14">
        <v>0.23151453588651599</v>
      </c>
      <c r="P9" s="14">
        <v>0.24143889810080699</v>
      </c>
      <c r="Q9" s="14">
        <v>0.18743064334553</v>
      </c>
      <c r="R9" s="14"/>
      <c r="S9" s="14">
        <v>0.314185277051439</v>
      </c>
      <c r="T9" s="14">
        <v>0.27217279010194101</v>
      </c>
      <c r="U9" s="14">
        <v>0.24532912832741199</v>
      </c>
      <c r="V9" s="14">
        <v>0.25666389136449003</v>
      </c>
      <c r="W9" s="14">
        <v>0.22590674930899099</v>
      </c>
      <c r="X9" s="14">
        <v>0.23921894556714299</v>
      </c>
      <c r="Y9" s="14">
        <v>0.23496022203363301</v>
      </c>
      <c r="Z9" s="14">
        <v>0.227596270728598</v>
      </c>
      <c r="AA9" s="14">
        <v>0.26256039814479498</v>
      </c>
      <c r="AB9" s="14">
        <v>0.252142862663569</v>
      </c>
      <c r="AC9" s="14">
        <v>0.216913274424232</v>
      </c>
      <c r="AD9" s="14">
        <v>0.29662909005746801</v>
      </c>
      <c r="AE9" s="14"/>
      <c r="AF9" s="14">
        <v>0.20006605445158299</v>
      </c>
      <c r="AG9" s="14">
        <v>0.20958327969388499</v>
      </c>
      <c r="AH9" s="14">
        <v>0.29344865707412598</v>
      </c>
      <c r="AI9" s="14">
        <v>0.36469179567634702</v>
      </c>
      <c r="AJ9" s="14">
        <v>0.44353056447792399</v>
      </c>
      <c r="AK9" s="14"/>
      <c r="AL9" s="14">
        <v>5.0428635311812298E-2</v>
      </c>
      <c r="AM9" s="14">
        <v>0.16445397397855599</v>
      </c>
      <c r="AN9" s="14">
        <v>0.18128847505328899</v>
      </c>
      <c r="AO9" s="14">
        <v>0.21917060289933701</v>
      </c>
      <c r="AP9" s="14">
        <v>0.18629984468116201</v>
      </c>
      <c r="AQ9" s="14">
        <v>0.21846792752390801</v>
      </c>
      <c r="AR9" s="14">
        <v>0.22978211724293701</v>
      </c>
      <c r="AS9" s="14">
        <v>0.23609347740485501</v>
      </c>
      <c r="AT9" s="14">
        <v>0.24144945156945199</v>
      </c>
      <c r="AU9" s="14">
        <v>0.28670049366321798</v>
      </c>
      <c r="AV9" s="14">
        <v>0.31826972393633102</v>
      </c>
      <c r="AW9" s="14">
        <v>0.29813962664993399</v>
      </c>
      <c r="AX9" s="14">
        <v>0.32217112410603999</v>
      </c>
      <c r="AY9" s="14">
        <v>0.371933400907278</v>
      </c>
      <c r="AZ9" s="14">
        <v>0.436995097541578</v>
      </c>
      <c r="BA9" s="14">
        <v>0.48859642548383397</v>
      </c>
      <c r="BB9" s="14"/>
      <c r="BC9" s="14">
        <v>0.31431275981746998</v>
      </c>
      <c r="BD9" s="14">
        <v>0.234263026854555</v>
      </c>
      <c r="BE9" s="14"/>
      <c r="BF9" s="14">
        <v>0.38814921396961299</v>
      </c>
      <c r="BG9" s="14">
        <v>0.25191823070977598</v>
      </c>
      <c r="BH9" s="14">
        <v>0.199235795141809</v>
      </c>
      <c r="BI9" s="14">
        <v>0.114785204813797</v>
      </c>
      <c r="BJ9" s="14"/>
      <c r="BK9" s="14">
        <v>0.43185207407897103</v>
      </c>
      <c r="BL9" s="14">
        <v>0.31302874798399499</v>
      </c>
      <c r="BM9" s="14">
        <v>0.21180078242000699</v>
      </c>
      <c r="BN9" s="14">
        <v>0.1021452365313</v>
      </c>
      <c r="BO9" s="14"/>
      <c r="BP9" s="14">
        <v>0.203478327524375</v>
      </c>
      <c r="BQ9" s="14">
        <v>0.22764270533279399</v>
      </c>
      <c r="BR9" s="14">
        <v>0.30296328134113099</v>
      </c>
      <c r="BS9" s="14">
        <v>0.55492357874173004</v>
      </c>
      <c r="BT9" s="14">
        <v>3.0890747737365599E-2</v>
      </c>
    </row>
    <row r="10" spans="2:72" x14ac:dyDescent="0.35">
      <c r="B10" s="15" t="s">
        <v>134</v>
      </c>
      <c r="C10" s="14">
        <v>0.29137263120338802</v>
      </c>
      <c r="D10" s="14">
        <v>0.326820769283789</v>
      </c>
      <c r="E10" s="14">
        <v>0.25735186309588798</v>
      </c>
      <c r="F10" s="14"/>
      <c r="G10" s="14">
        <v>0.29074975210791798</v>
      </c>
      <c r="H10" s="14">
        <v>0.28438291854458903</v>
      </c>
      <c r="I10" s="14">
        <v>0.25335826827764202</v>
      </c>
      <c r="J10" s="14">
        <v>0.28955018816872602</v>
      </c>
      <c r="K10" s="14">
        <v>0.30346396084341598</v>
      </c>
      <c r="L10" s="14">
        <v>0.32180584504334703</v>
      </c>
      <c r="M10" s="14"/>
      <c r="N10" s="14">
        <v>0.301957244962268</v>
      </c>
      <c r="O10" s="14">
        <v>0.32694404130257698</v>
      </c>
      <c r="P10" s="14">
        <v>0.287716324801218</v>
      </c>
      <c r="Q10" s="14">
        <v>0.245155428848852</v>
      </c>
      <c r="R10" s="14"/>
      <c r="S10" s="14">
        <v>0.30472795499658401</v>
      </c>
      <c r="T10" s="14">
        <v>0.295373843115871</v>
      </c>
      <c r="U10" s="14">
        <v>0.27165126194714401</v>
      </c>
      <c r="V10" s="14">
        <v>0.304402209359666</v>
      </c>
      <c r="W10" s="14">
        <v>0.298185348885667</v>
      </c>
      <c r="X10" s="14">
        <v>0.289337021235408</v>
      </c>
      <c r="Y10" s="14">
        <v>0.29956327377141101</v>
      </c>
      <c r="Z10" s="14">
        <v>0.27203942472562398</v>
      </c>
      <c r="AA10" s="14">
        <v>0.280676458810726</v>
      </c>
      <c r="AB10" s="14">
        <v>0.31798158961633299</v>
      </c>
      <c r="AC10" s="14">
        <v>0.25549753669013098</v>
      </c>
      <c r="AD10" s="14">
        <v>0.23839767397956901</v>
      </c>
      <c r="AE10" s="14"/>
      <c r="AF10" s="14">
        <v>0.25778332837367901</v>
      </c>
      <c r="AG10" s="14">
        <v>0.29141396393018998</v>
      </c>
      <c r="AH10" s="14">
        <v>0.31611996460610298</v>
      </c>
      <c r="AI10" s="14">
        <v>0.30657400347757002</v>
      </c>
      <c r="AJ10" s="14">
        <v>0.30168225525762798</v>
      </c>
      <c r="AK10" s="14"/>
      <c r="AL10" s="14">
        <v>0.22307433465940399</v>
      </c>
      <c r="AM10" s="14">
        <v>0.24259766538893901</v>
      </c>
      <c r="AN10" s="14">
        <v>0.247014305545492</v>
      </c>
      <c r="AO10" s="14">
        <v>0.26914432787286502</v>
      </c>
      <c r="AP10" s="14">
        <v>0.30122386752993002</v>
      </c>
      <c r="AQ10" s="14">
        <v>0.287243943360381</v>
      </c>
      <c r="AR10" s="14">
        <v>0.26635848913529298</v>
      </c>
      <c r="AS10" s="14">
        <v>0.33052104043005598</v>
      </c>
      <c r="AT10" s="14">
        <v>0.337505912225052</v>
      </c>
      <c r="AU10" s="14">
        <v>0.30620343800916</v>
      </c>
      <c r="AV10" s="14">
        <v>0.30385964845982899</v>
      </c>
      <c r="AW10" s="14">
        <v>0.30956457520675501</v>
      </c>
      <c r="AX10" s="14">
        <v>0.31767786612711002</v>
      </c>
      <c r="AY10" s="14">
        <v>0.34539699695297399</v>
      </c>
      <c r="AZ10" s="14">
        <v>0.31758356053244602</v>
      </c>
      <c r="BA10" s="14">
        <v>0.28844972105974398</v>
      </c>
      <c r="BB10" s="14"/>
      <c r="BC10" s="14">
        <v>0.285609610236226</v>
      </c>
      <c r="BD10" s="14">
        <v>0.293898213338467</v>
      </c>
      <c r="BE10" s="14"/>
      <c r="BF10" s="14">
        <v>0.36219467532752098</v>
      </c>
      <c r="BG10" s="14">
        <v>0.31189458525164798</v>
      </c>
      <c r="BH10" s="14">
        <v>0.24795886631880801</v>
      </c>
      <c r="BI10" s="14">
        <v>0.172295332919783</v>
      </c>
      <c r="BJ10" s="14"/>
      <c r="BK10" s="14">
        <v>0.34928070975808401</v>
      </c>
      <c r="BL10" s="14">
        <v>0.36677270107052801</v>
      </c>
      <c r="BM10" s="14">
        <v>0.29148824945222102</v>
      </c>
      <c r="BN10" s="14">
        <v>0.164138630478703</v>
      </c>
      <c r="BO10" s="14"/>
      <c r="BP10" s="14">
        <v>0.33605217986225999</v>
      </c>
      <c r="BQ10" s="14">
        <v>0.39000590478194702</v>
      </c>
      <c r="BR10" s="14">
        <v>0.43842450620552897</v>
      </c>
      <c r="BS10" s="14">
        <v>0.31747172130615098</v>
      </c>
      <c r="BT10" s="14">
        <v>0.110729437273627</v>
      </c>
    </row>
    <row r="11" spans="2:72" x14ac:dyDescent="0.35">
      <c r="B11" s="15" t="s">
        <v>133</v>
      </c>
      <c r="C11" s="14">
        <v>0.30033985338562202</v>
      </c>
      <c r="D11" s="14">
        <v>0.26797581226526201</v>
      </c>
      <c r="E11" s="14">
        <v>0.33200794769563502</v>
      </c>
      <c r="F11" s="14"/>
      <c r="G11" s="14">
        <v>0.311345981628458</v>
      </c>
      <c r="H11" s="14">
        <v>0.28191400154193402</v>
      </c>
      <c r="I11" s="14">
        <v>0.300196427113187</v>
      </c>
      <c r="J11" s="14">
        <v>0.33815504551550701</v>
      </c>
      <c r="K11" s="14">
        <v>0.322788039904919</v>
      </c>
      <c r="L11" s="14">
        <v>0.26241481015879398</v>
      </c>
      <c r="M11" s="14"/>
      <c r="N11" s="14">
        <v>0.23233395732852299</v>
      </c>
      <c r="O11" s="14">
        <v>0.30206551736772003</v>
      </c>
      <c r="P11" s="14">
        <v>0.32114326447486002</v>
      </c>
      <c r="Q11" s="14">
        <v>0.35544425609656599</v>
      </c>
      <c r="R11" s="14"/>
      <c r="S11" s="14">
        <v>0.27055289077608102</v>
      </c>
      <c r="T11" s="14">
        <v>0.277475988506722</v>
      </c>
      <c r="U11" s="14">
        <v>0.30638103311876702</v>
      </c>
      <c r="V11" s="14">
        <v>0.29852596024067701</v>
      </c>
      <c r="W11" s="14">
        <v>0.31419493949951699</v>
      </c>
      <c r="X11" s="14">
        <v>0.30170369646365802</v>
      </c>
      <c r="Y11" s="14">
        <v>0.30554233291059002</v>
      </c>
      <c r="Z11" s="14">
        <v>0.32465519159043599</v>
      </c>
      <c r="AA11" s="14">
        <v>0.316925851618171</v>
      </c>
      <c r="AB11" s="14">
        <v>0.29148314078839899</v>
      </c>
      <c r="AC11" s="14">
        <v>0.34144927755744398</v>
      </c>
      <c r="AD11" s="14">
        <v>0.34245109296760601</v>
      </c>
      <c r="AE11" s="14"/>
      <c r="AF11" s="14">
        <v>0.34456949807491699</v>
      </c>
      <c r="AG11" s="14">
        <v>0.34073612368252998</v>
      </c>
      <c r="AH11" s="14">
        <v>0.26672200662809398</v>
      </c>
      <c r="AI11" s="14">
        <v>0.232951774498173</v>
      </c>
      <c r="AJ11" s="14">
        <v>0.16435335470950699</v>
      </c>
      <c r="AK11" s="14"/>
      <c r="AL11" s="14">
        <v>0.29429057250302798</v>
      </c>
      <c r="AM11" s="14">
        <v>0.33695783953033098</v>
      </c>
      <c r="AN11" s="14">
        <v>0.35740082215402402</v>
      </c>
      <c r="AO11" s="14">
        <v>0.34209665337445699</v>
      </c>
      <c r="AP11" s="14">
        <v>0.34935197506523802</v>
      </c>
      <c r="AQ11" s="14">
        <v>0.32850288392332999</v>
      </c>
      <c r="AR11" s="14">
        <v>0.34688211350500098</v>
      </c>
      <c r="AS11" s="14">
        <v>0.30161707490304002</v>
      </c>
      <c r="AT11" s="14">
        <v>0.28192486674719303</v>
      </c>
      <c r="AU11" s="14">
        <v>0.26212498013937902</v>
      </c>
      <c r="AV11" s="14">
        <v>0.26914651625895902</v>
      </c>
      <c r="AW11" s="14">
        <v>0.27259784566081802</v>
      </c>
      <c r="AX11" s="14">
        <v>0.26014682885454499</v>
      </c>
      <c r="AY11" s="14">
        <v>0.224751607570704</v>
      </c>
      <c r="AZ11" s="14">
        <v>0.16695025738633101</v>
      </c>
      <c r="BA11" s="14">
        <v>0.164252428463249</v>
      </c>
      <c r="BB11" s="14"/>
      <c r="BC11" s="14">
        <v>0.26750199636300898</v>
      </c>
      <c r="BD11" s="14">
        <v>0.31473069206609</v>
      </c>
      <c r="BE11" s="14"/>
      <c r="BF11" s="14">
        <v>0.199145195882107</v>
      </c>
      <c r="BG11" s="14">
        <v>0.31521799792564797</v>
      </c>
      <c r="BH11" s="14">
        <v>0.36198986261153299</v>
      </c>
      <c r="BI11" s="14">
        <v>0.35814608117505697</v>
      </c>
      <c r="BJ11" s="14"/>
      <c r="BK11" s="14">
        <v>0.18311685276845799</v>
      </c>
      <c r="BL11" s="14">
        <v>0.24135234772137401</v>
      </c>
      <c r="BM11" s="14">
        <v>0.351235423330296</v>
      </c>
      <c r="BN11" s="14">
        <v>0.39399084619715802</v>
      </c>
      <c r="BO11" s="14"/>
      <c r="BP11" s="14">
        <v>0.33951057802639001</v>
      </c>
      <c r="BQ11" s="14">
        <v>0.34513425019837002</v>
      </c>
      <c r="BR11" s="14">
        <v>0.244944185753253</v>
      </c>
      <c r="BS11" s="14">
        <v>0.113273102526195</v>
      </c>
      <c r="BT11" s="14">
        <v>0.43547778115552299</v>
      </c>
    </row>
    <row r="12" spans="2:72" x14ac:dyDescent="0.35">
      <c r="B12" s="15" t="s">
        <v>132</v>
      </c>
      <c r="C12" s="14">
        <v>7.3722792407605306E-2</v>
      </c>
      <c r="D12" s="14">
        <v>5.4461478177727299E-2</v>
      </c>
      <c r="E12" s="14">
        <v>9.2841960838253398E-2</v>
      </c>
      <c r="F12" s="14"/>
      <c r="G12" s="14">
        <v>8.4958501811138995E-2</v>
      </c>
      <c r="H12" s="14">
        <v>7.7618971173881904E-2</v>
      </c>
      <c r="I12" s="14">
        <v>8.7416636604912099E-2</v>
      </c>
      <c r="J12" s="14">
        <v>8.7444256730830797E-2</v>
      </c>
      <c r="K12" s="14">
        <v>6.8289290031925104E-2</v>
      </c>
      <c r="L12" s="14">
        <v>4.4465012625863602E-2</v>
      </c>
      <c r="M12" s="14"/>
      <c r="N12" s="14">
        <v>5.3890932643024497E-2</v>
      </c>
      <c r="O12" s="14">
        <v>7.4201799911372199E-2</v>
      </c>
      <c r="P12" s="14">
        <v>7.22467971015575E-2</v>
      </c>
      <c r="Q12" s="14">
        <v>9.6584518121335297E-2</v>
      </c>
      <c r="R12" s="14"/>
      <c r="S12" s="14">
        <v>5.7241305292469701E-2</v>
      </c>
      <c r="T12" s="14">
        <v>7.74101385461822E-2</v>
      </c>
      <c r="U12" s="14">
        <v>8.7131566546954503E-2</v>
      </c>
      <c r="V12" s="14">
        <v>6.4892500862565206E-2</v>
      </c>
      <c r="W12" s="14">
        <v>7.3264603501077802E-2</v>
      </c>
      <c r="X12" s="14">
        <v>9.3672020392830999E-2</v>
      </c>
      <c r="Y12" s="14">
        <v>6.2891425913117402E-2</v>
      </c>
      <c r="Z12" s="14">
        <v>9.0185555126683595E-2</v>
      </c>
      <c r="AA12" s="14">
        <v>8.1890475962062406E-2</v>
      </c>
      <c r="AB12" s="14">
        <v>7.0891693997103405E-2</v>
      </c>
      <c r="AC12" s="14">
        <v>7.6784992651442494E-2</v>
      </c>
      <c r="AD12" s="14">
        <v>4.6908915448793102E-2</v>
      </c>
      <c r="AE12" s="14"/>
      <c r="AF12" s="14">
        <v>8.5047821703343907E-2</v>
      </c>
      <c r="AG12" s="14">
        <v>8.5136535144310202E-2</v>
      </c>
      <c r="AH12" s="14">
        <v>6.6325760215733096E-2</v>
      </c>
      <c r="AI12" s="14">
        <v>5.3509010145073303E-2</v>
      </c>
      <c r="AJ12" s="14">
        <v>2.8322315628189002E-2</v>
      </c>
      <c r="AK12" s="14"/>
      <c r="AL12" s="14">
        <v>0.12324120518847401</v>
      </c>
      <c r="AM12" s="14">
        <v>9.8962659159836694E-2</v>
      </c>
      <c r="AN12" s="14">
        <v>9.4301443538455404E-2</v>
      </c>
      <c r="AO12" s="14">
        <v>8.2366812379572704E-2</v>
      </c>
      <c r="AP12" s="14">
        <v>8.4424080353804595E-2</v>
      </c>
      <c r="AQ12" s="14">
        <v>8.46988876099046E-2</v>
      </c>
      <c r="AR12" s="14">
        <v>7.2148946538556497E-2</v>
      </c>
      <c r="AS12" s="14">
        <v>6.7238289308837601E-2</v>
      </c>
      <c r="AT12" s="14">
        <v>8.0337454335096495E-2</v>
      </c>
      <c r="AU12" s="14">
        <v>7.87147373258896E-2</v>
      </c>
      <c r="AV12" s="14">
        <v>7.0778194959740096E-2</v>
      </c>
      <c r="AW12" s="14">
        <v>5.7901772628199899E-2</v>
      </c>
      <c r="AX12" s="14">
        <v>5.0626901427373701E-2</v>
      </c>
      <c r="AY12" s="14">
        <v>3.1897278261352503E-2</v>
      </c>
      <c r="AZ12" s="14">
        <v>6.2956762256060894E-2</v>
      </c>
      <c r="BA12" s="14">
        <v>2.8786344203994799E-2</v>
      </c>
      <c r="BB12" s="14"/>
      <c r="BC12" s="14">
        <v>6.9754909511785396E-2</v>
      </c>
      <c r="BD12" s="14">
        <v>7.5461674534335305E-2</v>
      </c>
      <c r="BE12" s="14"/>
      <c r="BF12" s="14">
        <v>3.0666728778252401E-2</v>
      </c>
      <c r="BG12" s="14">
        <v>6.9971078392298894E-2</v>
      </c>
      <c r="BH12" s="14">
        <v>9.4957820662725206E-2</v>
      </c>
      <c r="BI12" s="14">
        <v>0.13397062648869901</v>
      </c>
      <c r="BJ12" s="14"/>
      <c r="BK12" s="14">
        <v>2.06563310917828E-2</v>
      </c>
      <c r="BL12" s="14">
        <v>5.2251617833964502E-2</v>
      </c>
      <c r="BM12" s="14">
        <v>8.6209034808547205E-2</v>
      </c>
      <c r="BN12" s="14">
        <v>0.128860443253007</v>
      </c>
      <c r="BO12" s="14"/>
      <c r="BP12" s="14">
        <v>6.5960287542700197E-2</v>
      </c>
      <c r="BQ12" s="14">
        <v>2.5094793438526199E-2</v>
      </c>
      <c r="BR12" s="14">
        <v>9.9614258962346693E-3</v>
      </c>
      <c r="BS12" s="14">
        <v>9.6373693627107397E-3</v>
      </c>
      <c r="BT12" s="14">
        <v>0.19501349359651299</v>
      </c>
    </row>
    <row r="13" spans="2:72" ht="29" x14ac:dyDescent="0.35">
      <c r="B13" s="15" t="s">
        <v>286</v>
      </c>
      <c r="C13" s="14">
        <v>6.42230411072999E-2</v>
      </c>
      <c r="D13" s="14">
        <v>3.3486378124841398E-2</v>
      </c>
      <c r="E13" s="14">
        <v>9.3270619452939296E-2</v>
      </c>
      <c r="F13" s="14"/>
      <c r="G13" s="14">
        <v>7.5348219461242996E-2</v>
      </c>
      <c r="H13" s="14">
        <v>5.8609362538177702E-2</v>
      </c>
      <c r="I13" s="14">
        <v>7.7253672675025503E-2</v>
      </c>
      <c r="J13" s="14">
        <v>7.11535145415884E-2</v>
      </c>
      <c r="K13" s="14">
        <v>5.2932940079246898E-2</v>
      </c>
      <c r="L13" s="14">
        <v>5.2752282158297602E-2</v>
      </c>
      <c r="M13" s="14"/>
      <c r="N13" s="14">
        <v>4.0249840594569999E-2</v>
      </c>
      <c r="O13" s="14">
        <v>5.3292546719592403E-2</v>
      </c>
      <c r="P13" s="14">
        <v>6.9531690549178099E-2</v>
      </c>
      <c r="Q13" s="14">
        <v>9.6879521341489805E-2</v>
      </c>
      <c r="R13" s="14"/>
      <c r="S13" s="14">
        <v>4.33796923969334E-2</v>
      </c>
      <c r="T13" s="14">
        <v>6.5700381738537206E-2</v>
      </c>
      <c r="U13" s="14">
        <v>7.6999130011634095E-2</v>
      </c>
      <c r="V13" s="14">
        <v>5.9797509561471701E-2</v>
      </c>
      <c r="W13" s="14">
        <v>6.8270496235997194E-2</v>
      </c>
      <c r="X13" s="14">
        <v>6.6656202778582099E-2</v>
      </c>
      <c r="Y13" s="14">
        <v>8.4667236806282395E-2</v>
      </c>
      <c r="Z13" s="14">
        <v>7.5512818534272094E-2</v>
      </c>
      <c r="AA13" s="14">
        <v>4.8166227858195097E-2</v>
      </c>
      <c r="AB13" s="14">
        <v>6.0350573770027803E-2</v>
      </c>
      <c r="AC13" s="14">
        <v>9.9281539485272394E-2</v>
      </c>
      <c r="AD13" s="14">
        <v>5.9979925812089302E-2</v>
      </c>
      <c r="AE13" s="14"/>
      <c r="AF13" s="14">
        <v>9.2652424198285996E-2</v>
      </c>
      <c r="AG13" s="14">
        <v>6.2882243093570295E-2</v>
      </c>
      <c r="AH13" s="14">
        <v>4.8511346581465699E-2</v>
      </c>
      <c r="AI13" s="14">
        <v>3.6443570843375399E-2</v>
      </c>
      <c r="AJ13" s="14">
        <v>5.0071919018335902E-2</v>
      </c>
      <c r="AK13" s="14"/>
      <c r="AL13" s="14">
        <v>0.19657819806870799</v>
      </c>
      <c r="AM13" s="14">
        <v>0.12445386583866</v>
      </c>
      <c r="AN13" s="14">
        <v>9.7947269324719893E-2</v>
      </c>
      <c r="AO13" s="14">
        <v>7.4023035829327802E-2</v>
      </c>
      <c r="AP13" s="14">
        <v>6.8353709416438105E-2</v>
      </c>
      <c r="AQ13" s="14">
        <v>7.2593483247839902E-2</v>
      </c>
      <c r="AR13" s="14">
        <v>7.7232337711699503E-2</v>
      </c>
      <c r="AS13" s="14">
        <v>5.8065196764120398E-2</v>
      </c>
      <c r="AT13" s="14">
        <v>5.3191052270741002E-2</v>
      </c>
      <c r="AU13" s="14">
        <v>5.0295435247117402E-2</v>
      </c>
      <c r="AV13" s="14">
        <v>3.1781902184151001E-2</v>
      </c>
      <c r="AW13" s="14">
        <v>5.5203362817495501E-2</v>
      </c>
      <c r="AX13" s="14">
        <v>4.6317619752901301E-2</v>
      </c>
      <c r="AY13" s="14">
        <v>2.60207163076915E-2</v>
      </c>
      <c r="AZ13" s="14">
        <v>1.55143222835834E-2</v>
      </c>
      <c r="BA13" s="14">
        <v>2.3929397711347201E-2</v>
      </c>
      <c r="BB13" s="14"/>
      <c r="BC13" s="14">
        <v>5.5364312847229598E-2</v>
      </c>
      <c r="BD13" s="14">
        <v>6.81052837645168E-2</v>
      </c>
      <c r="BE13" s="14"/>
      <c r="BF13" s="14">
        <v>1.7678067052748499E-2</v>
      </c>
      <c r="BG13" s="14">
        <v>4.6193263742741797E-2</v>
      </c>
      <c r="BH13" s="14">
        <v>8.5279219253299093E-2</v>
      </c>
      <c r="BI13" s="14">
        <v>0.16885465068233399</v>
      </c>
      <c r="BJ13" s="14"/>
      <c r="BK13" s="14">
        <v>1.0909082872317099E-2</v>
      </c>
      <c r="BL13" s="14">
        <v>2.28151954899641E-2</v>
      </c>
      <c r="BM13" s="14">
        <v>5.06998600410863E-2</v>
      </c>
      <c r="BN13" s="14">
        <v>0.179220689521428</v>
      </c>
      <c r="BO13" s="14"/>
      <c r="BP13" s="14">
        <v>4.60290375867142E-2</v>
      </c>
      <c r="BQ13" s="14">
        <v>1.41582123800861E-3</v>
      </c>
      <c r="BR13" s="14">
        <v>2.44270601175549E-3</v>
      </c>
      <c r="BS13" s="14">
        <v>4.1577876977419497E-3</v>
      </c>
      <c r="BT13" s="14">
        <v>0.19876227505868299</v>
      </c>
    </row>
    <row r="14" spans="2:72" x14ac:dyDescent="0.35">
      <c r="B14" s="15" t="s">
        <v>102</v>
      </c>
      <c r="C14" s="20">
        <v>1.1687069029369199E-2</v>
      </c>
      <c r="D14" s="20">
        <v>9.0646197635383292E-3</v>
      </c>
      <c r="E14" s="20">
        <v>1.4297494147621499E-2</v>
      </c>
      <c r="F14" s="20"/>
      <c r="G14" s="20">
        <v>1.2469345753888901E-2</v>
      </c>
      <c r="H14" s="20">
        <v>1.15273683669834E-2</v>
      </c>
      <c r="I14" s="20">
        <v>1.54366040357837E-2</v>
      </c>
      <c r="J14" s="20">
        <v>1.2516521741852599E-2</v>
      </c>
      <c r="K14" s="20">
        <v>1.3004831367583699E-2</v>
      </c>
      <c r="L14" s="20">
        <v>6.6880226479043899E-3</v>
      </c>
      <c r="M14" s="20"/>
      <c r="N14" s="20">
        <v>7.3369063167670898E-3</v>
      </c>
      <c r="O14" s="20">
        <v>1.1981558812222799E-2</v>
      </c>
      <c r="P14" s="20">
        <v>7.9230249723789108E-3</v>
      </c>
      <c r="Q14" s="20">
        <v>1.85056322462267E-2</v>
      </c>
      <c r="R14" s="20"/>
      <c r="S14" s="20">
        <v>9.9128794864924499E-3</v>
      </c>
      <c r="T14" s="20">
        <v>1.18668579907467E-2</v>
      </c>
      <c r="U14" s="20">
        <v>1.2507880048089301E-2</v>
      </c>
      <c r="V14" s="20">
        <v>1.5717928611130201E-2</v>
      </c>
      <c r="W14" s="20">
        <v>2.01778625687495E-2</v>
      </c>
      <c r="X14" s="20">
        <v>9.4121135623775592E-3</v>
      </c>
      <c r="Y14" s="20">
        <v>1.23755085649657E-2</v>
      </c>
      <c r="Z14" s="20">
        <v>1.0010739294386201E-2</v>
      </c>
      <c r="AA14" s="20">
        <v>9.7805876060506908E-3</v>
      </c>
      <c r="AB14" s="20">
        <v>7.15013916456837E-3</v>
      </c>
      <c r="AC14" s="20">
        <v>1.0073379191478E-2</v>
      </c>
      <c r="AD14" s="20">
        <v>1.5633301734475101E-2</v>
      </c>
      <c r="AE14" s="20"/>
      <c r="AF14" s="20">
        <v>1.9880873198190801E-2</v>
      </c>
      <c r="AG14" s="20">
        <v>1.02478544555142E-2</v>
      </c>
      <c r="AH14" s="20">
        <v>8.8722648944781803E-3</v>
      </c>
      <c r="AI14" s="20">
        <v>5.8298453594609499E-3</v>
      </c>
      <c r="AJ14" s="20">
        <v>1.2039590908416E-2</v>
      </c>
      <c r="AK14" s="20"/>
      <c r="AL14" s="20">
        <v>0.112387054268573</v>
      </c>
      <c r="AM14" s="20">
        <v>3.2573996103676499E-2</v>
      </c>
      <c r="AN14" s="20">
        <v>2.2047684384019901E-2</v>
      </c>
      <c r="AO14" s="20">
        <v>1.3198567644441E-2</v>
      </c>
      <c r="AP14" s="20">
        <v>1.03465229534265E-2</v>
      </c>
      <c r="AQ14" s="20">
        <v>8.4928743346361305E-3</v>
      </c>
      <c r="AR14" s="20">
        <v>7.5959958665126701E-3</v>
      </c>
      <c r="AS14" s="20">
        <v>6.4649211890900997E-3</v>
      </c>
      <c r="AT14" s="20">
        <v>5.5912628524659898E-3</v>
      </c>
      <c r="AU14" s="20">
        <v>1.5960915615235299E-2</v>
      </c>
      <c r="AV14" s="20">
        <v>6.1640142009911497E-3</v>
      </c>
      <c r="AW14" s="20">
        <v>6.5928170367983699E-3</v>
      </c>
      <c r="AX14" s="20">
        <v>3.05965973203039E-3</v>
      </c>
      <c r="AY14" s="20">
        <v>0</v>
      </c>
      <c r="AZ14" s="20">
        <v>0</v>
      </c>
      <c r="BA14" s="20">
        <v>5.9856830778315401E-3</v>
      </c>
      <c r="BB14" s="20"/>
      <c r="BC14" s="20">
        <v>7.4564112242805304E-3</v>
      </c>
      <c r="BD14" s="20">
        <v>1.3541109442036001E-2</v>
      </c>
      <c r="BE14" s="20"/>
      <c r="BF14" s="20">
        <v>2.1661189897577799E-3</v>
      </c>
      <c r="BG14" s="20">
        <v>4.8048439778873402E-3</v>
      </c>
      <c r="BH14" s="20">
        <v>1.0578436011826E-2</v>
      </c>
      <c r="BI14" s="20">
        <v>5.1948103920329801E-2</v>
      </c>
      <c r="BJ14" s="20"/>
      <c r="BK14" s="20">
        <v>4.1849494303872296E-3</v>
      </c>
      <c r="BL14" s="20">
        <v>3.7793899001735101E-3</v>
      </c>
      <c r="BM14" s="20">
        <v>8.5666499478421806E-3</v>
      </c>
      <c r="BN14" s="20">
        <v>3.1644154018404098E-2</v>
      </c>
      <c r="BO14" s="20"/>
      <c r="BP14" s="20">
        <v>8.9695894575608504E-3</v>
      </c>
      <c r="BQ14" s="20">
        <v>1.07065250103545E-2</v>
      </c>
      <c r="BR14" s="20">
        <v>1.26389479209733E-3</v>
      </c>
      <c r="BS14" s="20">
        <v>5.3644036547143795E-4</v>
      </c>
      <c r="BT14" s="20">
        <v>2.91262651782884E-2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BT19"/>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290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288</v>
      </c>
      <c r="C9" s="14">
        <v>0.28093794659535498</v>
      </c>
      <c r="D9" s="14">
        <v>0.33887959380757698</v>
      </c>
      <c r="E9" s="14">
        <v>0.22492740090260799</v>
      </c>
      <c r="F9" s="14"/>
      <c r="G9" s="14">
        <v>0.22241182700649101</v>
      </c>
      <c r="H9" s="14">
        <v>0.26785998434034503</v>
      </c>
      <c r="I9" s="14">
        <v>0.26852146272916799</v>
      </c>
      <c r="J9" s="14">
        <v>0.23667746298617101</v>
      </c>
      <c r="K9" s="14">
        <v>0.28662801617382599</v>
      </c>
      <c r="L9" s="14">
        <v>0.37256062381146399</v>
      </c>
      <c r="M9" s="14"/>
      <c r="N9" s="14">
        <v>0.381107011696044</v>
      </c>
      <c r="O9" s="14">
        <v>0.26906958304027501</v>
      </c>
      <c r="P9" s="14">
        <v>0.25713243256920398</v>
      </c>
      <c r="Q9" s="14">
        <v>0.20483102655233901</v>
      </c>
      <c r="R9" s="14"/>
      <c r="S9" s="14">
        <v>0.32462201912177702</v>
      </c>
      <c r="T9" s="14">
        <v>0.28403723238647699</v>
      </c>
      <c r="U9" s="14">
        <v>0.28576451680534698</v>
      </c>
      <c r="V9" s="14">
        <v>0.265620618400637</v>
      </c>
      <c r="W9" s="14">
        <v>0.26866130553751999</v>
      </c>
      <c r="X9" s="14">
        <v>0.24566535056376401</v>
      </c>
      <c r="Y9" s="14">
        <v>0.27551098887140602</v>
      </c>
      <c r="Z9" s="14">
        <v>0.25310724466998002</v>
      </c>
      <c r="AA9" s="14">
        <v>0.26743779401384998</v>
      </c>
      <c r="AB9" s="14">
        <v>0.31200180424409502</v>
      </c>
      <c r="AC9" s="14">
        <v>0.25281795469378798</v>
      </c>
      <c r="AD9" s="14">
        <v>0.28593272821884702</v>
      </c>
      <c r="AE9" s="14"/>
      <c r="AF9" s="14">
        <v>0.222515517670721</v>
      </c>
      <c r="AG9" s="14">
        <v>0.22272107965971299</v>
      </c>
      <c r="AH9" s="14">
        <v>0.32058919529649799</v>
      </c>
      <c r="AI9" s="14">
        <v>0.37460827047933298</v>
      </c>
      <c r="AJ9" s="14">
        <v>0.48295000538553901</v>
      </c>
      <c r="AK9" s="14"/>
      <c r="AL9" s="14">
        <v>4.8000256361760599E-2</v>
      </c>
      <c r="AM9" s="14">
        <v>0.15606210853853</v>
      </c>
      <c r="AN9" s="14">
        <v>0.19716748627606701</v>
      </c>
      <c r="AO9" s="14">
        <v>0.25358578737547199</v>
      </c>
      <c r="AP9" s="14">
        <v>0.222594843893688</v>
      </c>
      <c r="AQ9" s="14">
        <v>0.243759609326298</v>
      </c>
      <c r="AR9" s="14">
        <v>0.267546108303372</v>
      </c>
      <c r="AS9" s="14">
        <v>0.28188958753983501</v>
      </c>
      <c r="AT9" s="14">
        <v>0.258051764204972</v>
      </c>
      <c r="AU9" s="14">
        <v>0.32651338459401502</v>
      </c>
      <c r="AV9" s="14">
        <v>0.31297610131168402</v>
      </c>
      <c r="AW9" s="14">
        <v>0.318179786139692</v>
      </c>
      <c r="AX9" s="14">
        <v>0.35332021416871801</v>
      </c>
      <c r="AY9" s="14">
        <v>0.38046446469678702</v>
      </c>
      <c r="AZ9" s="14">
        <v>0.41039173427291598</v>
      </c>
      <c r="BA9" s="14">
        <v>0.48788518172969703</v>
      </c>
      <c r="BB9" s="14"/>
      <c r="BC9" s="14">
        <v>0.31735912255721299</v>
      </c>
      <c r="BD9" s="14">
        <v>0.26497675681798499</v>
      </c>
      <c r="BE9" s="14"/>
      <c r="BF9" s="14">
        <v>0.43358523706572599</v>
      </c>
      <c r="BG9" s="14">
        <v>0.29187882739943299</v>
      </c>
      <c r="BH9" s="14">
        <v>0.190982120453905</v>
      </c>
      <c r="BI9" s="14">
        <v>0.102325961561382</v>
      </c>
      <c r="BJ9" s="14"/>
      <c r="BK9" s="14">
        <v>0.485319096548958</v>
      </c>
      <c r="BL9" s="14">
        <v>0.33742806418402199</v>
      </c>
      <c r="BM9" s="14">
        <v>0.22670050580347001</v>
      </c>
      <c r="BN9" s="14">
        <v>0.101120635343025</v>
      </c>
      <c r="BO9" s="14"/>
      <c r="BP9" s="14">
        <v>0.20450179820428999</v>
      </c>
      <c r="BQ9" s="14">
        <v>0.27999616444835701</v>
      </c>
      <c r="BR9" s="14">
        <v>0.41142933519615399</v>
      </c>
      <c r="BS9" s="14">
        <v>0.57121440285026603</v>
      </c>
      <c r="BT9" s="14">
        <v>2.5556344756468799E-2</v>
      </c>
    </row>
    <row r="10" spans="2:72" x14ac:dyDescent="0.35">
      <c r="B10" s="15" t="s">
        <v>134</v>
      </c>
      <c r="C10" s="14">
        <v>0.31635568503358003</v>
      </c>
      <c r="D10" s="14">
        <v>0.34087562165743102</v>
      </c>
      <c r="E10" s="14">
        <v>0.292857253910279</v>
      </c>
      <c r="F10" s="14"/>
      <c r="G10" s="14">
        <v>0.289245228903042</v>
      </c>
      <c r="H10" s="14">
        <v>0.30925001904071497</v>
      </c>
      <c r="I10" s="14">
        <v>0.29574362888991701</v>
      </c>
      <c r="J10" s="14">
        <v>0.32061730088456297</v>
      </c>
      <c r="K10" s="14">
        <v>0.35232280109934599</v>
      </c>
      <c r="L10" s="14">
        <v>0.32930792427998501</v>
      </c>
      <c r="M10" s="14"/>
      <c r="N10" s="14">
        <v>0.33480785383065897</v>
      </c>
      <c r="O10" s="14">
        <v>0.34650798735211802</v>
      </c>
      <c r="P10" s="14">
        <v>0.30980823571265897</v>
      </c>
      <c r="Q10" s="14">
        <v>0.271234788700629</v>
      </c>
      <c r="R10" s="14"/>
      <c r="S10" s="14">
        <v>0.31076569277990101</v>
      </c>
      <c r="T10" s="14">
        <v>0.33801032929142699</v>
      </c>
      <c r="U10" s="14">
        <v>0.28427475292677701</v>
      </c>
      <c r="V10" s="14">
        <v>0.33744099010003997</v>
      </c>
      <c r="W10" s="14">
        <v>0.27821018752105298</v>
      </c>
      <c r="X10" s="14">
        <v>0.31160983131178599</v>
      </c>
      <c r="Y10" s="14">
        <v>0.30805350477446097</v>
      </c>
      <c r="Z10" s="14">
        <v>0.320652106951274</v>
      </c>
      <c r="AA10" s="14">
        <v>0.34591825498308398</v>
      </c>
      <c r="AB10" s="14">
        <v>0.330465538041047</v>
      </c>
      <c r="AC10" s="14">
        <v>0.28397207115850698</v>
      </c>
      <c r="AD10" s="14">
        <v>0.29371274576571998</v>
      </c>
      <c r="AE10" s="14"/>
      <c r="AF10" s="14">
        <v>0.29382785617787199</v>
      </c>
      <c r="AG10" s="14">
        <v>0.342169187365784</v>
      </c>
      <c r="AH10" s="14">
        <v>0.32628593540072098</v>
      </c>
      <c r="AI10" s="14">
        <v>0.319189548909871</v>
      </c>
      <c r="AJ10" s="14">
        <v>0.28725574233745499</v>
      </c>
      <c r="AK10" s="14"/>
      <c r="AL10" s="14">
        <v>0.17813197373176701</v>
      </c>
      <c r="AM10" s="14">
        <v>0.24027727805884</v>
      </c>
      <c r="AN10" s="14">
        <v>0.27097060409058699</v>
      </c>
      <c r="AO10" s="14">
        <v>0.289159276647244</v>
      </c>
      <c r="AP10" s="14">
        <v>0.28674643514945902</v>
      </c>
      <c r="AQ10" s="14">
        <v>0.31803030657289699</v>
      </c>
      <c r="AR10" s="14">
        <v>0.308243580347701</v>
      </c>
      <c r="AS10" s="14">
        <v>0.33852611602626198</v>
      </c>
      <c r="AT10" s="14">
        <v>0.363331248626234</v>
      </c>
      <c r="AU10" s="14">
        <v>0.33863080524634998</v>
      </c>
      <c r="AV10" s="14">
        <v>0.34698010725014</v>
      </c>
      <c r="AW10" s="14">
        <v>0.37005264802061399</v>
      </c>
      <c r="AX10" s="14">
        <v>0.34952156331338002</v>
      </c>
      <c r="AY10" s="14">
        <v>0.36530642819495501</v>
      </c>
      <c r="AZ10" s="14">
        <v>0.352663962411364</v>
      </c>
      <c r="BA10" s="14">
        <v>0.32560514805028101</v>
      </c>
      <c r="BB10" s="14"/>
      <c r="BC10" s="14">
        <v>0.314129250260961</v>
      </c>
      <c r="BD10" s="14">
        <v>0.31733139619595202</v>
      </c>
      <c r="BE10" s="14"/>
      <c r="BF10" s="14">
        <v>0.37784149923194399</v>
      </c>
      <c r="BG10" s="14">
        <v>0.35824572887471301</v>
      </c>
      <c r="BH10" s="14">
        <v>0.27538970725409401</v>
      </c>
      <c r="BI10" s="14">
        <v>0.15784446478848099</v>
      </c>
      <c r="BJ10" s="14"/>
      <c r="BK10" s="14">
        <v>0.35382887386876499</v>
      </c>
      <c r="BL10" s="14">
        <v>0.40394811208165698</v>
      </c>
      <c r="BM10" s="14">
        <v>0.32108806008973101</v>
      </c>
      <c r="BN10" s="14">
        <v>0.19309755519386701</v>
      </c>
      <c r="BO10" s="14"/>
      <c r="BP10" s="14">
        <v>0.350951422103295</v>
      </c>
      <c r="BQ10" s="14">
        <v>0.47305226347872298</v>
      </c>
      <c r="BR10" s="14">
        <v>0.42810256829149101</v>
      </c>
      <c r="BS10" s="14">
        <v>0.342393781715432</v>
      </c>
      <c r="BT10" s="14">
        <v>0.122498284538786</v>
      </c>
    </row>
    <row r="11" spans="2:72" x14ac:dyDescent="0.35">
      <c r="B11" s="15" t="s">
        <v>133</v>
      </c>
      <c r="C11" s="14">
        <v>0.26414723166498499</v>
      </c>
      <c r="D11" s="14">
        <v>0.22255425670478901</v>
      </c>
      <c r="E11" s="14">
        <v>0.305155573000922</v>
      </c>
      <c r="F11" s="14"/>
      <c r="G11" s="14">
        <v>0.28435058887001002</v>
      </c>
      <c r="H11" s="14">
        <v>0.277051101797327</v>
      </c>
      <c r="I11" s="14">
        <v>0.27579308859901103</v>
      </c>
      <c r="J11" s="14">
        <v>0.29611440162746899</v>
      </c>
      <c r="K11" s="14">
        <v>0.24784146209199701</v>
      </c>
      <c r="L11" s="14">
        <v>0.21577348323117099</v>
      </c>
      <c r="M11" s="14"/>
      <c r="N11" s="14">
        <v>0.198184574351319</v>
      </c>
      <c r="O11" s="14">
        <v>0.26707769805037002</v>
      </c>
      <c r="P11" s="14">
        <v>0.287024117138096</v>
      </c>
      <c r="Q11" s="14">
        <v>0.313324439811413</v>
      </c>
      <c r="R11" s="14"/>
      <c r="S11" s="14">
        <v>0.23140585546154099</v>
      </c>
      <c r="T11" s="14">
        <v>0.250755021265953</v>
      </c>
      <c r="U11" s="14">
        <v>0.27667497291305099</v>
      </c>
      <c r="V11" s="14">
        <v>0.25088483108772702</v>
      </c>
      <c r="W11" s="14">
        <v>0.29087824113505401</v>
      </c>
      <c r="X11" s="14">
        <v>0.297237635070422</v>
      </c>
      <c r="Y11" s="14">
        <v>0.25771923066901298</v>
      </c>
      <c r="Z11" s="14">
        <v>0.289759001225256</v>
      </c>
      <c r="AA11" s="14">
        <v>0.26060257714753299</v>
      </c>
      <c r="AB11" s="14">
        <v>0.23538597521083801</v>
      </c>
      <c r="AC11" s="14">
        <v>0.31682417823391501</v>
      </c>
      <c r="AD11" s="14">
        <v>0.31437677815388299</v>
      </c>
      <c r="AE11" s="14"/>
      <c r="AF11" s="14">
        <v>0.30235969663177098</v>
      </c>
      <c r="AG11" s="14">
        <v>0.28569800884843899</v>
      </c>
      <c r="AH11" s="14">
        <v>0.24808644980959799</v>
      </c>
      <c r="AI11" s="14">
        <v>0.20950899902550299</v>
      </c>
      <c r="AJ11" s="14">
        <v>0.13127365186713899</v>
      </c>
      <c r="AK11" s="14"/>
      <c r="AL11" s="14">
        <v>0.32373891299705299</v>
      </c>
      <c r="AM11" s="14">
        <v>0.37408058282504397</v>
      </c>
      <c r="AN11" s="14">
        <v>0.32266072996999401</v>
      </c>
      <c r="AO11" s="14">
        <v>0.29395538727968601</v>
      </c>
      <c r="AP11" s="14">
        <v>0.326166184133448</v>
      </c>
      <c r="AQ11" s="14">
        <v>0.292925438398424</v>
      </c>
      <c r="AR11" s="14">
        <v>0.27971831612709103</v>
      </c>
      <c r="AS11" s="14">
        <v>0.24286712014703499</v>
      </c>
      <c r="AT11" s="14">
        <v>0.25140585816981897</v>
      </c>
      <c r="AU11" s="14">
        <v>0.21065476497213501</v>
      </c>
      <c r="AV11" s="14">
        <v>0.25134414935328397</v>
      </c>
      <c r="AW11" s="14">
        <v>0.227139046749019</v>
      </c>
      <c r="AX11" s="14">
        <v>0.21768875156284101</v>
      </c>
      <c r="AY11" s="14">
        <v>0.16099100907480501</v>
      </c>
      <c r="AZ11" s="14">
        <v>0.16054026860960999</v>
      </c>
      <c r="BA11" s="14">
        <v>0.12832729553307701</v>
      </c>
      <c r="BB11" s="14"/>
      <c r="BC11" s="14">
        <v>0.24043983256075799</v>
      </c>
      <c r="BD11" s="14">
        <v>0.27453674507956199</v>
      </c>
      <c r="BE11" s="14"/>
      <c r="BF11" s="14">
        <v>0.14708679826598001</v>
      </c>
      <c r="BG11" s="14">
        <v>0.25229932528515497</v>
      </c>
      <c r="BH11" s="14">
        <v>0.34632011771010202</v>
      </c>
      <c r="BI11" s="14">
        <v>0.38394388165451498</v>
      </c>
      <c r="BJ11" s="14"/>
      <c r="BK11" s="14">
        <v>0.134493136828191</v>
      </c>
      <c r="BL11" s="14">
        <v>0.197369980755807</v>
      </c>
      <c r="BM11" s="14">
        <v>0.31168627844059899</v>
      </c>
      <c r="BN11" s="14">
        <v>0.38334239317164498</v>
      </c>
      <c r="BO11" s="14"/>
      <c r="BP11" s="14">
        <v>0.32453176944235002</v>
      </c>
      <c r="BQ11" s="14">
        <v>0.220693924778184</v>
      </c>
      <c r="BR11" s="14">
        <v>0.15555580191760199</v>
      </c>
      <c r="BS11" s="14">
        <v>7.7227925356969998E-2</v>
      </c>
      <c r="BT11" s="14">
        <v>0.45542727071833999</v>
      </c>
    </row>
    <row r="12" spans="2:72" x14ac:dyDescent="0.35">
      <c r="B12" s="15" t="s">
        <v>132</v>
      </c>
      <c r="C12" s="14">
        <v>8.0693151879443106E-2</v>
      </c>
      <c r="D12" s="14">
        <v>6.1250837827621502E-2</v>
      </c>
      <c r="E12" s="14">
        <v>9.8786526454840304E-2</v>
      </c>
      <c r="F12" s="14"/>
      <c r="G12" s="14">
        <v>0.131294003765101</v>
      </c>
      <c r="H12" s="14">
        <v>8.7666747909509304E-2</v>
      </c>
      <c r="I12" s="14">
        <v>8.6136402614984994E-2</v>
      </c>
      <c r="J12" s="14">
        <v>8.2990965252712295E-2</v>
      </c>
      <c r="K12" s="14">
        <v>6.5804383699278698E-2</v>
      </c>
      <c r="L12" s="14">
        <v>4.5186875012203503E-2</v>
      </c>
      <c r="M12" s="14"/>
      <c r="N12" s="14">
        <v>4.7475516684641103E-2</v>
      </c>
      <c r="O12" s="14">
        <v>7.5993185416015296E-2</v>
      </c>
      <c r="P12" s="14">
        <v>8.6100303849576607E-2</v>
      </c>
      <c r="Q12" s="14">
        <v>0.117494997150922</v>
      </c>
      <c r="R12" s="14"/>
      <c r="S12" s="14">
        <v>9.1823020091070698E-2</v>
      </c>
      <c r="T12" s="14">
        <v>7.4663685602086596E-2</v>
      </c>
      <c r="U12" s="14">
        <v>7.7606749402959793E-2</v>
      </c>
      <c r="V12" s="14">
        <v>9.13769289986507E-2</v>
      </c>
      <c r="W12" s="14">
        <v>8.5472665765664493E-2</v>
      </c>
      <c r="X12" s="14">
        <v>8.0301781986814105E-2</v>
      </c>
      <c r="Y12" s="14">
        <v>9.4688137764317101E-2</v>
      </c>
      <c r="Z12" s="14">
        <v>8.1611616145039298E-2</v>
      </c>
      <c r="AA12" s="14">
        <v>8.1169689601744699E-2</v>
      </c>
      <c r="AB12" s="14">
        <v>6.6092504509524294E-2</v>
      </c>
      <c r="AC12" s="14">
        <v>5.9835549607537501E-2</v>
      </c>
      <c r="AD12" s="14">
        <v>5.9295746229878002E-2</v>
      </c>
      <c r="AE12" s="14"/>
      <c r="AF12" s="14">
        <v>9.39531043880798E-2</v>
      </c>
      <c r="AG12" s="14">
        <v>9.7608621059445996E-2</v>
      </c>
      <c r="AH12" s="14">
        <v>6.3635429706858496E-2</v>
      </c>
      <c r="AI12" s="14">
        <v>5.8997006000930302E-2</v>
      </c>
      <c r="AJ12" s="14">
        <v>5.2894493907829597E-2</v>
      </c>
      <c r="AK12" s="14"/>
      <c r="AL12" s="14">
        <v>0.176288884885243</v>
      </c>
      <c r="AM12" s="14">
        <v>0.132577799789453</v>
      </c>
      <c r="AN12" s="14">
        <v>0.10201212669476201</v>
      </c>
      <c r="AO12" s="14">
        <v>9.4901529068570897E-2</v>
      </c>
      <c r="AP12" s="14">
        <v>0.10706371927073299</v>
      </c>
      <c r="AQ12" s="14">
        <v>7.8254761828908198E-2</v>
      </c>
      <c r="AR12" s="14">
        <v>8.9498826927482303E-2</v>
      </c>
      <c r="AS12" s="14">
        <v>8.2633450393126306E-2</v>
      </c>
      <c r="AT12" s="14">
        <v>7.2822081588968496E-2</v>
      </c>
      <c r="AU12" s="14">
        <v>6.9323904590832E-2</v>
      </c>
      <c r="AV12" s="14">
        <v>6.5984803271705597E-2</v>
      </c>
      <c r="AW12" s="14">
        <v>5.3168570149268603E-2</v>
      </c>
      <c r="AX12" s="14">
        <v>4.6224641217128E-2</v>
      </c>
      <c r="AY12" s="14">
        <v>6.7296549340464806E-2</v>
      </c>
      <c r="AZ12" s="14">
        <v>6.0889712422526103E-2</v>
      </c>
      <c r="BA12" s="14">
        <v>3.4711830767915099E-2</v>
      </c>
      <c r="BB12" s="14"/>
      <c r="BC12" s="14">
        <v>7.7083849496897602E-2</v>
      </c>
      <c r="BD12" s="14">
        <v>8.2274889941719095E-2</v>
      </c>
      <c r="BE12" s="14"/>
      <c r="BF12" s="14">
        <v>3.0042303892868098E-2</v>
      </c>
      <c r="BG12" s="14">
        <v>6.4690076604470501E-2</v>
      </c>
      <c r="BH12" s="14">
        <v>0.112856081402544</v>
      </c>
      <c r="BI12" s="14">
        <v>0.16705018879922501</v>
      </c>
      <c r="BJ12" s="14"/>
      <c r="BK12" s="14">
        <v>2.0527506121907499E-2</v>
      </c>
      <c r="BL12" s="14">
        <v>4.08075234070846E-2</v>
      </c>
      <c r="BM12" s="14">
        <v>9.7763862996662093E-2</v>
      </c>
      <c r="BN12" s="14">
        <v>0.15179412303428699</v>
      </c>
      <c r="BO12" s="14"/>
      <c r="BP12" s="14">
        <v>8.1039321257370706E-2</v>
      </c>
      <c r="BQ12" s="14">
        <v>1.54865678281472E-2</v>
      </c>
      <c r="BR12" s="14">
        <v>3.7285814015404501E-3</v>
      </c>
      <c r="BS12" s="14">
        <v>6.6038224497624899E-3</v>
      </c>
      <c r="BT12" s="14">
        <v>0.219586312105465</v>
      </c>
    </row>
    <row r="13" spans="2:72" ht="29" x14ac:dyDescent="0.35">
      <c r="B13" s="15" t="s">
        <v>289</v>
      </c>
      <c r="C13" s="14">
        <v>4.7125283828706399E-2</v>
      </c>
      <c r="D13" s="14">
        <v>2.7924049548333298E-2</v>
      </c>
      <c r="E13" s="14">
        <v>6.5314022589912701E-2</v>
      </c>
      <c r="F13" s="14"/>
      <c r="G13" s="14">
        <v>5.7346869650455802E-2</v>
      </c>
      <c r="H13" s="14">
        <v>4.68382040809973E-2</v>
      </c>
      <c r="I13" s="14">
        <v>5.9558364419136298E-2</v>
      </c>
      <c r="J13" s="14">
        <v>5.3221642343453002E-2</v>
      </c>
      <c r="K13" s="14">
        <v>3.6845910366729302E-2</v>
      </c>
      <c r="L13" s="14">
        <v>3.2406134064888001E-2</v>
      </c>
      <c r="M13" s="14"/>
      <c r="N13" s="14">
        <v>3.2713976715486801E-2</v>
      </c>
      <c r="O13" s="14">
        <v>3.3070190090144301E-2</v>
      </c>
      <c r="P13" s="14">
        <v>5.08586287306751E-2</v>
      </c>
      <c r="Q13" s="14">
        <v>7.3820112496160606E-2</v>
      </c>
      <c r="R13" s="14"/>
      <c r="S13" s="14">
        <v>3.2313663935025598E-2</v>
      </c>
      <c r="T13" s="14">
        <v>4.6594609151191103E-2</v>
      </c>
      <c r="U13" s="14">
        <v>6.4951402729044594E-2</v>
      </c>
      <c r="V13" s="14">
        <v>3.7532158867311698E-2</v>
      </c>
      <c r="W13" s="14">
        <v>5.15848782559995E-2</v>
      </c>
      <c r="X13" s="14">
        <v>5.4367100907891597E-2</v>
      </c>
      <c r="Y13" s="14">
        <v>5.6136270299235798E-2</v>
      </c>
      <c r="Z13" s="14">
        <v>5.0021380857479598E-2</v>
      </c>
      <c r="AA13" s="14">
        <v>3.71083615227999E-2</v>
      </c>
      <c r="AB13" s="14">
        <v>4.5878370335392299E-2</v>
      </c>
      <c r="AC13" s="14">
        <v>7.6593669137239404E-2</v>
      </c>
      <c r="AD13" s="14">
        <v>3.1048699897196299E-2</v>
      </c>
      <c r="AE13" s="14"/>
      <c r="AF13" s="14">
        <v>6.8526365495179598E-2</v>
      </c>
      <c r="AG13" s="14">
        <v>4.2669170363475603E-2</v>
      </c>
      <c r="AH13" s="14">
        <v>3.3910094923885997E-2</v>
      </c>
      <c r="AI13" s="14">
        <v>3.3776668353776899E-2</v>
      </c>
      <c r="AJ13" s="14">
        <v>2.73510399731434E-2</v>
      </c>
      <c r="AK13" s="14"/>
      <c r="AL13" s="14">
        <v>0.14882256909125</v>
      </c>
      <c r="AM13" s="14">
        <v>7.26289972631117E-2</v>
      </c>
      <c r="AN13" s="14">
        <v>8.8327858803540202E-2</v>
      </c>
      <c r="AO13" s="14">
        <v>5.1291278244078198E-2</v>
      </c>
      <c r="AP13" s="14">
        <v>4.8679029009343601E-2</v>
      </c>
      <c r="AQ13" s="14">
        <v>6.0576405782889302E-2</v>
      </c>
      <c r="AR13" s="14">
        <v>5.2795564217682403E-2</v>
      </c>
      <c r="AS13" s="14">
        <v>4.6159757479459003E-2</v>
      </c>
      <c r="AT13" s="14">
        <v>4.4910616330028602E-2</v>
      </c>
      <c r="AU13" s="14">
        <v>3.8727423202106599E-2</v>
      </c>
      <c r="AV13" s="14">
        <v>2.0243608963028702E-2</v>
      </c>
      <c r="AW13" s="14">
        <v>2.7075546898785201E-2</v>
      </c>
      <c r="AX13" s="14">
        <v>3.01851700059028E-2</v>
      </c>
      <c r="AY13" s="14">
        <v>2.5941548692988599E-2</v>
      </c>
      <c r="AZ13" s="14">
        <v>1.55143222835834E-2</v>
      </c>
      <c r="BA13" s="14">
        <v>1.7553497266862901E-2</v>
      </c>
      <c r="BB13" s="14"/>
      <c r="BC13" s="14">
        <v>4.2566576633296702E-2</v>
      </c>
      <c r="BD13" s="14">
        <v>4.9123088368614599E-2</v>
      </c>
      <c r="BE13" s="14"/>
      <c r="BF13" s="14">
        <v>1.0150772821637699E-2</v>
      </c>
      <c r="BG13" s="14">
        <v>3.0701090561932799E-2</v>
      </c>
      <c r="BH13" s="14">
        <v>6.2447176095186401E-2</v>
      </c>
      <c r="BI13" s="14">
        <v>0.138391772090106</v>
      </c>
      <c r="BJ13" s="14"/>
      <c r="BK13" s="14">
        <v>4.2882900346868603E-3</v>
      </c>
      <c r="BL13" s="14">
        <v>1.59907673184174E-2</v>
      </c>
      <c r="BM13" s="14">
        <v>3.5443004393893397E-2</v>
      </c>
      <c r="BN13" s="14">
        <v>0.139023524185762</v>
      </c>
      <c r="BO13" s="14"/>
      <c r="BP13" s="14">
        <v>2.92996607286534E-2</v>
      </c>
      <c r="BQ13" s="14">
        <v>2.2803236438531998E-3</v>
      </c>
      <c r="BR13" s="14">
        <v>1.18371319321376E-3</v>
      </c>
      <c r="BS13" s="14">
        <v>2.0684071026281499E-3</v>
      </c>
      <c r="BT13" s="14">
        <v>0.15013216088478001</v>
      </c>
    </row>
    <row r="14" spans="2:72" x14ac:dyDescent="0.35">
      <c r="B14" s="15" t="s">
        <v>102</v>
      </c>
      <c r="C14" s="20">
        <v>1.07407009979312E-2</v>
      </c>
      <c r="D14" s="20">
        <v>8.5156404542476201E-3</v>
      </c>
      <c r="E14" s="20">
        <v>1.29592231414376E-2</v>
      </c>
      <c r="F14" s="20"/>
      <c r="G14" s="20">
        <v>1.5351481804900299E-2</v>
      </c>
      <c r="H14" s="20">
        <v>1.1333942831106799E-2</v>
      </c>
      <c r="I14" s="20">
        <v>1.42470527477822E-2</v>
      </c>
      <c r="J14" s="20">
        <v>1.03782269056328E-2</v>
      </c>
      <c r="K14" s="20">
        <v>1.05574265688234E-2</v>
      </c>
      <c r="L14" s="20">
        <v>4.7649596002882297E-3</v>
      </c>
      <c r="M14" s="20"/>
      <c r="N14" s="20">
        <v>5.7110667218500102E-3</v>
      </c>
      <c r="O14" s="20">
        <v>8.2813560510770004E-3</v>
      </c>
      <c r="P14" s="20">
        <v>9.0762819997891892E-3</v>
      </c>
      <c r="Q14" s="20">
        <v>1.92946352885368E-2</v>
      </c>
      <c r="R14" s="20"/>
      <c r="S14" s="20">
        <v>9.0697486106846702E-3</v>
      </c>
      <c r="T14" s="20">
        <v>5.9391223028659101E-3</v>
      </c>
      <c r="U14" s="20">
        <v>1.0727605222820499E-2</v>
      </c>
      <c r="V14" s="20">
        <v>1.7144472545633199E-2</v>
      </c>
      <c r="W14" s="20">
        <v>2.5192721784709202E-2</v>
      </c>
      <c r="X14" s="20">
        <v>1.08183001593229E-2</v>
      </c>
      <c r="Y14" s="20">
        <v>7.8918676215665104E-3</v>
      </c>
      <c r="Z14" s="20">
        <v>4.8486501509702497E-3</v>
      </c>
      <c r="AA14" s="20">
        <v>7.7633227309879503E-3</v>
      </c>
      <c r="AB14" s="20">
        <v>1.0175807659103701E-2</v>
      </c>
      <c r="AC14" s="20">
        <v>9.9565771690123192E-3</v>
      </c>
      <c r="AD14" s="20">
        <v>1.5633301734475101E-2</v>
      </c>
      <c r="AE14" s="20"/>
      <c r="AF14" s="20">
        <v>1.8817459636377501E-2</v>
      </c>
      <c r="AG14" s="20">
        <v>9.13393270314229E-3</v>
      </c>
      <c r="AH14" s="20">
        <v>7.4928948624383603E-3</v>
      </c>
      <c r="AI14" s="20">
        <v>3.9195072305859202E-3</v>
      </c>
      <c r="AJ14" s="20">
        <v>1.8275066528894001E-2</v>
      </c>
      <c r="AK14" s="20"/>
      <c r="AL14" s="20">
        <v>0.12501740293292801</v>
      </c>
      <c r="AM14" s="20">
        <v>2.4373233525020299E-2</v>
      </c>
      <c r="AN14" s="20">
        <v>1.88611941650501E-2</v>
      </c>
      <c r="AO14" s="20">
        <v>1.7106741384948599E-2</v>
      </c>
      <c r="AP14" s="20">
        <v>8.7497885433283802E-3</v>
      </c>
      <c r="AQ14" s="20">
        <v>6.4534780905842601E-3</v>
      </c>
      <c r="AR14" s="20">
        <v>2.1976040766719402E-3</v>
      </c>
      <c r="AS14" s="20">
        <v>7.9239684142824399E-3</v>
      </c>
      <c r="AT14" s="20">
        <v>9.4784310799782296E-3</v>
      </c>
      <c r="AU14" s="20">
        <v>1.6149717394560399E-2</v>
      </c>
      <c r="AV14" s="20">
        <v>2.4712298501581901E-3</v>
      </c>
      <c r="AW14" s="20">
        <v>4.3844020426206604E-3</v>
      </c>
      <c r="AX14" s="20">
        <v>3.05965973203039E-3</v>
      </c>
      <c r="AY14" s="20">
        <v>0</v>
      </c>
      <c r="AZ14" s="20">
        <v>0</v>
      </c>
      <c r="BA14" s="20">
        <v>5.9170466521666796E-3</v>
      </c>
      <c r="BB14" s="20"/>
      <c r="BC14" s="20">
        <v>8.4213684908742304E-3</v>
      </c>
      <c r="BD14" s="20">
        <v>1.17571235961671E-2</v>
      </c>
      <c r="BE14" s="20"/>
      <c r="BF14" s="20">
        <v>1.29338872184401E-3</v>
      </c>
      <c r="BG14" s="20">
        <v>2.1849512742954501E-3</v>
      </c>
      <c r="BH14" s="20">
        <v>1.2004797084168401E-2</v>
      </c>
      <c r="BI14" s="20">
        <v>5.0443731106290697E-2</v>
      </c>
      <c r="BJ14" s="20"/>
      <c r="BK14" s="20">
        <v>1.5430965974922201E-3</v>
      </c>
      <c r="BL14" s="20">
        <v>4.4555522530122299E-3</v>
      </c>
      <c r="BM14" s="20">
        <v>7.3182882756441803E-3</v>
      </c>
      <c r="BN14" s="20">
        <v>3.1621769071413897E-2</v>
      </c>
      <c r="BO14" s="20"/>
      <c r="BP14" s="20">
        <v>9.6760282640409798E-3</v>
      </c>
      <c r="BQ14" s="20">
        <v>8.4907558227354102E-3</v>
      </c>
      <c r="BR14" s="20">
        <v>0</v>
      </c>
      <c r="BS14" s="20">
        <v>4.9166052494179304E-4</v>
      </c>
      <c r="BT14" s="20">
        <v>2.6799626996161299E-2</v>
      </c>
    </row>
    <row r="15" spans="2:72" x14ac:dyDescent="0.35">
      <c r="B15" s="16"/>
    </row>
    <row r="16" spans="2:72" x14ac:dyDescent="0.35">
      <c r="B16" t="s">
        <v>104</v>
      </c>
    </row>
    <row r="17" spans="2:2" x14ac:dyDescent="0.35">
      <c r="B17" t="s">
        <v>105</v>
      </c>
    </row>
    <row r="19" spans="2:2" x14ac:dyDescent="0.35">
      <c r="B19"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K20"/>
  <sheetViews>
    <sheetView showGridLines="0" workbookViewId="0">
      <pane xSplit="2" topLeftCell="C1" activePane="topRight" state="frozen"/>
      <selection pane="topRight" activeCell="B20" sqref="B20"/>
    </sheetView>
  </sheetViews>
  <sheetFormatPr defaultColWidth="11.54296875" defaultRowHeight="14.5" x14ac:dyDescent="0.35"/>
  <cols>
    <col min="2" max="2" width="25.6328125" customWidth="1"/>
    <col min="3" max="11" width="20.6328125" customWidth="1"/>
  </cols>
  <sheetData>
    <row r="2" spans="2:11" ht="40" customHeight="1" x14ac:dyDescent="0.35">
      <c r="D2" s="27" t="s">
        <v>299</v>
      </c>
      <c r="E2" s="24"/>
      <c r="F2" s="24"/>
      <c r="G2" s="24"/>
      <c r="H2" s="24"/>
      <c r="I2" s="24"/>
      <c r="J2" s="24"/>
      <c r="K2" s="24"/>
    </row>
    <row r="6" spans="2:11" ht="50" customHeight="1" x14ac:dyDescent="0.35">
      <c r="B6" s="17" t="s">
        <v>15</v>
      </c>
      <c r="C6" s="17" t="s">
        <v>291</v>
      </c>
      <c r="D6" s="17" t="s">
        <v>292</v>
      </c>
      <c r="E6" s="17" t="s">
        <v>293</v>
      </c>
      <c r="F6" s="17" t="s">
        <v>294</v>
      </c>
      <c r="G6" s="17" t="s">
        <v>295</v>
      </c>
      <c r="H6" s="17" t="s">
        <v>296</v>
      </c>
      <c r="I6" s="17" t="s">
        <v>297</v>
      </c>
      <c r="J6" s="17" t="s">
        <v>298</v>
      </c>
    </row>
    <row r="7" spans="2:11" x14ac:dyDescent="0.35">
      <c r="B7" s="15" t="s">
        <v>233</v>
      </c>
      <c r="C7" s="14">
        <v>4.5381184573786801E-2</v>
      </c>
      <c r="D7" s="14">
        <v>0.13672482559131</v>
      </c>
      <c r="E7" s="14">
        <v>7.9079005237525299E-2</v>
      </c>
      <c r="F7" s="14">
        <v>0.35238295741236297</v>
      </c>
      <c r="G7" s="14">
        <v>0.30256712356550503</v>
      </c>
      <c r="H7" s="14">
        <v>0.46697184237460299</v>
      </c>
      <c r="I7" s="14">
        <v>0.18167473880783699</v>
      </c>
      <c r="J7" s="14">
        <v>5.53965902171136E-2</v>
      </c>
    </row>
    <row r="8" spans="2:11" x14ac:dyDescent="0.35">
      <c r="B8" s="15" t="s">
        <v>234</v>
      </c>
      <c r="C8" s="14">
        <v>0.109335481678645</v>
      </c>
      <c r="D8" s="14">
        <v>0.18645908348568299</v>
      </c>
      <c r="E8" s="14">
        <v>0.14404533163160599</v>
      </c>
      <c r="F8" s="14">
        <v>0.20331047573036401</v>
      </c>
      <c r="G8" s="14">
        <v>0.16529002934824399</v>
      </c>
      <c r="H8" s="14">
        <v>0.17791857154997501</v>
      </c>
      <c r="I8" s="14">
        <v>0.17622677494038899</v>
      </c>
      <c r="J8" s="14">
        <v>0.116698819893339</v>
      </c>
    </row>
    <row r="9" spans="2:11" x14ac:dyDescent="0.35">
      <c r="B9" s="15" t="s">
        <v>235</v>
      </c>
      <c r="C9" s="14">
        <v>0.198147052598725</v>
      </c>
      <c r="D9" s="14">
        <v>0.19177822235410999</v>
      </c>
      <c r="E9" s="14">
        <v>0.173748592758322</v>
      </c>
      <c r="F9" s="14">
        <v>0.136372056653419</v>
      </c>
      <c r="G9" s="14">
        <v>0.142782334445473</v>
      </c>
      <c r="H9" s="14">
        <v>0.108586848473126</v>
      </c>
      <c r="I9" s="14">
        <v>0.17346431235537901</v>
      </c>
      <c r="J9" s="14">
        <v>0.168248262913399</v>
      </c>
    </row>
    <row r="10" spans="2:11" x14ac:dyDescent="0.35">
      <c r="B10" s="15" t="s">
        <v>236</v>
      </c>
      <c r="C10" s="14">
        <v>0.26991345296560698</v>
      </c>
      <c r="D10" s="14">
        <v>0.21627952683673901</v>
      </c>
      <c r="E10" s="14">
        <v>0.25264131942551099</v>
      </c>
      <c r="F10" s="14">
        <v>0.14089998326184899</v>
      </c>
      <c r="G10" s="14">
        <v>0.15099158721343001</v>
      </c>
      <c r="H10" s="14">
        <v>0.107937838084016</v>
      </c>
      <c r="I10" s="14">
        <v>0.21259490801560599</v>
      </c>
      <c r="J10" s="14">
        <v>0.26013019245493602</v>
      </c>
    </row>
    <row r="11" spans="2:11" x14ac:dyDescent="0.35">
      <c r="B11" s="15" t="s">
        <v>237</v>
      </c>
      <c r="C11" s="14">
        <v>0.21792166575008801</v>
      </c>
      <c r="D11" s="14">
        <v>0.15226797660865399</v>
      </c>
      <c r="E11" s="14">
        <v>0.191774496008141</v>
      </c>
      <c r="F11" s="14">
        <v>9.6303264194807794E-2</v>
      </c>
      <c r="G11" s="14">
        <v>0.12523383464339299</v>
      </c>
      <c r="H11" s="14">
        <v>7.2184330781794204E-2</v>
      </c>
      <c r="I11" s="14">
        <v>0.13390074438829799</v>
      </c>
      <c r="J11" s="14">
        <v>0.225842216838959</v>
      </c>
    </row>
    <row r="12" spans="2:11" x14ac:dyDescent="0.35">
      <c r="B12" s="15" t="s">
        <v>238</v>
      </c>
      <c r="C12" s="14">
        <v>0.132076776425509</v>
      </c>
      <c r="D12" s="14">
        <v>8.3857039558325505E-2</v>
      </c>
      <c r="E12" s="14">
        <v>0.134866832725621</v>
      </c>
      <c r="F12" s="14">
        <v>4.0862362168510198E-2</v>
      </c>
      <c r="G12" s="14">
        <v>8.0041748403912399E-2</v>
      </c>
      <c r="H12" s="14">
        <v>3.3605532356402797E-2</v>
      </c>
      <c r="I12" s="14">
        <v>9.7892994741314104E-2</v>
      </c>
      <c r="J12" s="14">
        <v>0.143138042826537</v>
      </c>
    </row>
    <row r="13" spans="2:11" x14ac:dyDescent="0.35">
      <c r="B13" s="15" t="s">
        <v>102</v>
      </c>
      <c r="C13" s="14">
        <v>2.7224386007639299E-2</v>
      </c>
      <c r="D13" s="14">
        <v>3.2633325565178603E-2</v>
      </c>
      <c r="E13" s="14">
        <v>2.3844422213273101E-2</v>
      </c>
      <c r="F13" s="14">
        <v>2.9868900578687001E-2</v>
      </c>
      <c r="G13" s="14">
        <v>3.3093342380043203E-2</v>
      </c>
      <c r="H13" s="14">
        <v>3.2795036380083499E-2</v>
      </c>
      <c r="I13" s="14">
        <v>2.4245526751176999E-2</v>
      </c>
      <c r="J13" s="14">
        <v>3.05458748557162E-2</v>
      </c>
    </row>
    <row r="14" spans="2:11" x14ac:dyDescent="0.35">
      <c r="B14" s="16"/>
      <c r="C14" s="16"/>
      <c r="D14" s="16"/>
      <c r="E14" s="16"/>
      <c r="F14" s="16"/>
      <c r="G14" s="16"/>
      <c r="H14" s="16"/>
      <c r="I14" s="16"/>
      <c r="J14" s="16"/>
    </row>
    <row r="15" spans="2:11" x14ac:dyDescent="0.35">
      <c r="B15" t="s">
        <v>104</v>
      </c>
    </row>
    <row r="16" spans="2:11" x14ac:dyDescent="0.35">
      <c r="B16" t="s">
        <v>105</v>
      </c>
    </row>
    <row r="20" spans="2:2" x14ac:dyDescent="0.35">
      <c r="B20"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300</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4.5381184573786801E-2</v>
      </c>
      <c r="D9" s="14">
        <v>3.6398894619876498E-2</v>
      </c>
      <c r="E9" s="14">
        <v>5.4103118163152497E-2</v>
      </c>
      <c r="F9" s="14"/>
      <c r="G9" s="14">
        <v>3.3306725012163002E-2</v>
      </c>
      <c r="H9" s="14">
        <v>2.3134379926194801E-2</v>
      </c>
      <c r="I9" s="14">
        <v>3.7720818332645199E-2</v>
      </c>
      <c r="J9" s="14">
        <v>4.5167513765578697E-2</v>
      </c>
      <c r="K9" s="14">
        <v>4.7868867574304003E-2</v>
      </c>
      <c r="L9" s="14">
        <v>7.6220653104992195E-2</v>
      </c>
      <c r="M9" s="14"/>
      <c r="N9" s="14">
        <v>2.0287850830705799E-2</v>
      </c>
      <c r="O9" s="14">
        <v>3.8241020655845101E-2</v>
      </c>
      <c r="P9" s="14">
        <v>4.80559000896413E-2</v>
      </c>
      <c r="Q9" s="14">
        <v>7.7797573935839998E-2</v>
      </c>
      <c r="R9" s="14"/>
      <c r="S9" s="14">
        <v>2.9417397243810501E-2</v>
      </c>
      <c r="T9" s="14">
        <v>3.2717211900345503E-2</v>
      </c>
      <c r="U9" s="14">
        <v>6.3963529099848301E-2</v>
      </c>
      <c r="V9" s="14">
        <v>5.84071384086313E-2</v>
      </c>
      <c r="W9" s="14">
        <v>5.0894210399707401E-2</v>
      </c>
      <c r="X9" s="14">
        <v>4.6352262179335198E-2</v>
      </c>
      <c r="Y9" s="14">
        <v>4.1214797656578601E-2</v>
      </c>
      <c r="Z9" s="14">
        <v>3.6974128248125002E-2</v>
      </c>
      <c r="AA9" s="14">
        <v>4.5171684585671099E-2</v>
      </c>
      <c r="AB9" s="14">
        <v>5.4834231779256698E-2</v>
      </c>
      <c r="AC9" s="14">
        <v>6.22997192368894E-2</v>
      </c>
      <c r="AD9" s="14">
        <v>3.6863045516040499E-2</v>
      </c>
      <c r="AE9" s="14"/>
      <c r="AF9" s="14">
        <v>7.3806777106709298E-2</v>
      </c>
      <c r="AG9" s="14">
        <v>4.1824535576559199E-2</v>
      </c>
      <c r="AH9" s="14">
        <v>2.59510208528624E-2</v>
      </c>
      <c r="AI9" s="14">
        <v>1.3857685653478001E-2</v>
      </c>
      <c r="AJ9" s="14">
        <v>2.8895741162378901E-2</v>
      </c>
      <c r="AK9" s="14"/>
      <c r="AL9" s="14">
        <v>0.12670207928194699</v>
      </c>
      <c r="AM9" s="14">
        <v>8.2628191395307499E-2</v>
      </c>
      <c r="AN9" s="14">
        <v>7.7460522857153005E-2</v>
      </c>
      <c r="AO9" s="14">
        <v>6.0267335243674301E-2</v>
      </c>
      <c r="AP9" s="14">
        <v>5.3140709959834199E-2</v>
      </c>
      <c r="AQ9" s="14">
        <v>4.4210897395311102E-2</v>
      </c>
      <c r="AR9" s="14">
        <v>5.2607176686447002E-2</v>
      </c>
      <c r="AS9" s="14">
        <v>5.8987308274614701E-2</v>
      </c>
      <c r="AT9" s="14">
        <v>2.34393226184616E-2</v>
      </c>
      <c r="AU9" s="14">
        <v>3.8716533150273E-2</v>
      </c>
      <c r="AV9" s="14">
        <v>3.5573588149128303E-2</v>
      </c>
      <c r="AW9" s="14">
        <v>2.44948110567264E-2</v>
      </c>
      <c r="AX9" s="14">
        <v>2.6610979788266102E-2</v>
      </c>
      <c r="AY9" s="14">
        <v>0</v>
      </c>
      <c r="AZ9" s="14">
        <v>2.48480210978669E-2</v>
      </c>
      <c r="BA9" s="14">
        <v>9.3252000052496901E-3</v>
      </c>
      <c r="BB9" s="14"/>
      <c r="BC9" s="14">
        <v>2.0417846277850499E-2</v>
      </c>
      <c r="BD9" s="14">
        <v>5.6321099870189802E-2</v>
      </c>
      <c r="BE9" s="14"/>
      <c r="BF9" s="14">
        <v>2.2950538507695802E-2</v>
      </c>
      <c r="BG9" s="14">
        <v>4.2995507288151401E-2</v>
      </c>
      <c r="BH9" s="14">
        <v>5.0704912480768402E-2</v>
      </c>
      <c r="BI9" s="14">
        <v>8.9194698776416698E-2</v>
      </c>
      <c r="BJ9" s="14"/>
      <c r="BK9" s="14">
        <v>1.8422952591898301E-2</v>
      </c>
      <c r="BL9" s="14">
        <v>2.9118783143288699E-2</v>
      </c>
      <c r="BM9" s="14">
        <v>4.1194539023639301E-2</v>
      </c>
      <c r="BN9" s="14">
        <v>9.5185238914764006E-2</v>
      </c>
      <c r="BO9" s="14"/>
      <c r="BP9" s="14">
        <v>2.78399659970416E-2</v>
      </c>
      <c r="BQ9" s="14">
        <v>3.1278893832557997E-2</v>
      </c>
      <c r="BR9" s="14">
        <v>5.6223865243898802E-2</v>
      </c>
      <c r="BS9" s="14">
        <v>2.0764235013704301E-2</v>
      </c>
      <c r="BT9" s="14">
        <v>8.8188571053646705E-2</v>
      </c>
    </row>
    <row r="10" spans="2:72" x14ac:dyDescent="0.35">
      <c r="B10" s="15" t="s">
        <v>234</v>
      </c>
      <c r="C10" s="14">
        <v>0.109335481678645</v>
      </c>
      <c r="D10" s="14">
        <v>9.6225403382477301E-2</v>
      </c>
      <c r="E10" s="14">
        <v>0.122147295970867</v>
      </c>
      <c r="F10" s="14"/>
      <c r="G10" s="14">
        <v>0.102085229923909</v>
      </c>
      <c r="H10" s="14">
        <v>7.4242748044224496E-2</v>
      </c>
      <c r="I10" s="14">
        <v>7.3109127147766406E-2</v>
      </c>
      <c r="J10" s="14">
        <v>0.110302605936813</v>
      </c>
      <c r="K10" s="14">
        <v>0.13439676961363001</v>
      </c>
      <c r="L10" s="14">
        <v>0.154602011598996</v>
      </c>
      <c r="M10" s="14"/>
      <c r="N10" s="14">
        <v>7.9121562244385005E-2</v>
      </c>
      <c r="O10" s="14">
        <v>0.108208705748151</v>
      </c>
      <c r="P10" s="14">
        <v>0.126330784034525</v>
      </c>
      <c r="Q10" s="14">
        <v>0.128428262504375</v>
      </c>
      <c r="R10" s="14"/>
      <c r="S10" s="14">
        <v>9.0307146907115707E-2</v>
      </c>
      <c r="T10" s="14">
        <v>0.10719928607171</v>
      </c>
      <c r="U10" s="14">
        <v>0.12179714235566801</v>
      </c>
      <c r="V10" s="14">
        <v>0.111222712081745</v>
      </c>
      <c r="W10" s="14">
        <v>0.143083523800974</v>
      </c>
      <c r="X10" s="14">
        <v>7.69738637413791E-2</v>
      </c>
      <c r="Y10" s="14">
        <v>0.114625979839147</v>
      </c>
      <c r="Z10" s="14">
        <v>0.115391587444404</v>
      </c>
      <c r="AA10" s="14">
        <v>0.10698083438533</v>
      </c>
      <c r="AB10" s="14">
        <v>0.122651438077682</v>
      </c>
      <c r="AC10" s="14">
        <v>0.14452159047979801</v>
      </c>
      <c r="AD10" s="14">
        <v>7.4661922512867004E-2</v>
      </c>
      <c r="AE10" s="14"/>
      <c r="AF10" s="14">
        <v>0.14700627422575299</v>
      </c>
      <c r="AG10" s="14">
        <v>0.11339394772049199</v>
      </c>
      <c r="AH10" s="14">
        <v>8.0631931331506396E-2</v>
      </c>
      <c r="AI10" s="14">
        <v>8.2606629257282294E-2</v>
      </c>
      <c r="AJ10" s="14">
        <v>3.8556878481658799E-2</v>
      </c>
      <c r="AK10" s="14"/>
      <c r="AL10" s="14">
        <v>0.121012941429505</v>
      </c>
      <c r="AM10" s="14">
        <v>0.120586853183427</v>
      </c>
      <c r="AN10" s="14">
        <v>0.14129868735283099</v>
      </c>
      <c r="AO10" s="14">
        <v>0.16831357592815199</v>
      </c>
      <c r="AP10" s="14">
        <v>0.12092380704824</v>
      </c>
      <c r="AQ10" s="14">
        <v>0.11809836768349</v>
      </c>
      <c r="AR10" s="14">
        <v>0.11583466110006201</v>
      </c>
      <c r="AS10" s="14">
        <v>0.112854248450659</v>
      </c>
      <c r="AT10" s="14">
        <v>0.10326261950571</v>
      </c>
      <c r="AU10" s="14">
        <v>7.7670749851528595E-2</v>
      </c>
      <c r="AV10" s="14">
        <v>0.10865487025161</v>
      </c>
      <c r="AW10" s="14">
        <v>8.5504648896414806E-2</v>
      </c>
      <c r="AX10" s="14">
        <v>7.8127334053219602E-2</v>
      </c>
      <c r="AY10" s="14">
        <v>6.3081918014462293E-2</v>
      </c>
      <c r="AZ10" s="14">
        <v>8.19430174259905E-2</v>
      </c>
      <c r="BA10" s="14">
        <v>5.4452241508605399E-2</v>
      </c>
      <c r="BB10" s="14"/>
      <c r="BC10" s="14">
        <v>6.8001504396946202E-2</v>
      </c>
      <c r="BD10" s="14">
        <v>0.12744965394857899</v>
      </c>
      <c r="BE10" s="14"/>
      <c r="BF10" s="14">
        <v>8.6250689026639293E-2</v>
      </c>
      <c r="BG10" s="14">
        <v>0.105464546246528</v>
      </c>
      <c r="BH10" s="14">
        <v>0.117153532290067</v>
      </c>
      <c r="BI10" s="14">
        <v>0.153433722059615</v>
      </c>
      <c r="BJ10" s="14"/>
      <c r="BK10" s="14">
        <v>7.4598342484871905E-2</v>
      </c>
      <c r="BL10" s="14">
        <v>7.4310418504310694E-2</v>
      </c>
      <c r="BM10" s="14">
        <v>0.11980380425011899</v>
      </c>
      <c r="BN10" s="14">
        <v>0.159687659657091</v>
      </c>
      <c r="BO10" s="14"/>
      <c r="BP10" s="14">
        <v>8.6873250835063406E-2</v>
      </c>
      <c r="BQ10" s="14">
        <v>0.10802615592787999</v>
      </c>
      <c r="BR10" s="14">
        <v>0.15036559971021499</v>
      </c>
      <c r="BS10" s="14">
        <v>5.0341243702648197E-2</v>
      </c>
      <c r="BT10" s="14">
        <v>0.16913955436789899</v>
      </c>
    </row>
    <row r="11" spans="2:72" x14ac:dyDescent="0.35">
      <c r="B11" s="15" t="s">
        <v>235</v>
      </c>
      <c r="C11" s="14">
        <v>0.198147052598725</v>
      </c>
      <c r="D11" s="14">
        <v>0.19325625090121601</v>
      </c>
      <c r="E11" s="14">
        <v>0.20281028833258699</v>
      </c>
      <c r="F11" s="14"/>
      <c r="G11" s="14">
        <v>0.17404730087043599</v>
      </c>
      <c r="H11" s="14">
        <v>0.18958818935515001</v>
      </c>
      <c r="I11" s="14">
        <v>0.191648263220801</v>
      </c>
      <c r="J11" s="14">
        <v>0.187501854042701</v>
      </c>
      <c r="K11" s="14">
        <v>0.178486183964154</v>
      </c>
      <c r="L11" s="14">
        <v>0.24818814510411</v>
      </c>
      <c r="M11" s="14"/>
      <c r="N11" s="14">
        <v>0.17511420546019299</v>
      </c>
      <c r="O11" s="14">
        <v>0.19911740015628801</v>
      </c>
      <c r="P11" s="14">
        <v>0.19676081000582701</v>
      </c>
      <c r="Q11" s="14">
        <v>0.22232234002993001</v>
      </c>
      <c r="R11" s="14"/>
      <c r="S11" s="14">
        <v>0.170973556082578</v>
      </c>
      <c r="T11" s="14">
        <v>0.22048349124282199</v>
      </c>
      <c r="U11" s="14">
        <v>0.21055046072042899</v>
      </c>
      <c r="V11" s="14">
        <v>0.18910227396610199</v>
      </c>
      <c r="W11" s="14">
        <v>0.22103726014825201</v>
      </c>
      <c r="X11" s="14">
        <v>0.18684794165391599</v>
      </c>
      <c r="Y11" s="14">
        <v>0.22655222593680499</v>
      </c>
      <c r="Z11" s="14">
        <v>0.19233569253111299</v>
      </c>
      <c r="AA11" s="14">
        <v>0.16907097177269201</v>
      </c>
      <c r="AB11" s="14">
        <v>0.206515132224077</v>
      </c>
      <c r="AC11" s="14">
        <v>0.19665741154493599</v>
      </c>
      <c r="AD11" s="14">
        <v>0.21869693634225201</v>
      </c>
      <c r="AE11" s="14"/>
      <c r="AF11" s="14">
        <v>0.21114868184466401</v>
      </c>
      <c r="AG11" s="14">
        <v>0.224151937036393</v>
      </c>
      <c r="AH11" s="14">
        <v>0.16972719965786201</v>
      </c>
      <c r="AI11" s="14">
        <v>0.18909284940464599</v>
      </c>
      <c r="AJ11" s="14">
        <v>0.15718152576904801</v>
      </c>
      <c r="AK11" s="14"/>
      <c r="AL11" s="14">
        <v>0.152674442749926</v>
      </c>
      <c r="AM11" s="14">
        <v>0.222265899225255</v>
      </c>
      <c r="AN11" s="14">
        <v>0.227641304744475</v>
      </c>
      <c r="AO11" s="14">
        <v>0.23941700673843799</v>
      </c>
      <c r="AP11" s="14">
        <v>0.217284395750277</v>
      </c>
      <c r="AQ11" s="14">
        <v>0.20938502403631001</v>
      </c>
      <c r="AR11" s="14">
        <v>0.19494317411554399</v>
      </c>
      <c r="AS11" s="14">
        <v>0.17968799528156301</v>
      </c>
      <c r="AT11" s="14">
        <v>0.218354058391172</v>
      </c>
      <c r="AU11" s="14">
        <v>0.197499529125575</v>
      </c>
      <c r="AV11" s="14">
        <v>0.165583627451482</v>
      </c>
      <c r="AW11" s="14">
        <v>0.186454532148257</v>
      </c>
      <c r="AX11" s="14">
        <v>0.186760195044678</v>
      </c>
      <c r="AY11" s="14">
        <v>0.17025588167645</v>
      </c>
      <c r="AZ11" s="14">
        <v>0.173635995074847</v>
      </c>
      <c r="BA11" s="14">
        <v>0.13923483636116901</v>
      </c>
      <c r="BB11" s="14"/>
      <c r="BC11" s="14">
        <v>0.176268946253298</v>
      </c>
      <c r="BD11" s="14">
        <v>0.207734898079457</v>
      </c>
      <c r="BE11" s="14"/>
      <c r="BF11" s="14">
        <v>0.175565367226723</v>
      </c>
      <c r="BG11" s="14">
        <v>0.20931208618477101</v>
      </c>
      <c r="BH11" s="14">
        <v>0.201448761105225</v>
      </c>
      <c r="BI11" s="14">
        <v>0.211604181069178</v>
      </c>
      <c r="BJ11" s="14"/>
      <c r="BK11" s="14">
        <v>0.18596473470116401</v>
      </c>
      <c r="BL11" s="14">
        <v>0.186210840205117</v>
      </c>
      <c r="BM11" s="14">
        <v>0.19948045188661701</v>
      </c>
      <c r="BN11" s="14">
        <v>0.21932530821482399</v>
      </c>
      <c r="BO11" s="14"/>
      <c r="BP11" s="14">
        <v>0.19341692512148501</v>
      </c>
      <c r="BQ11" s="14">
        <v>0.19169358524550001</v>
      </c>
      <c r="BR11" s="14">
        <v>0.26775661061432798</v>
      </c>
      <c r="BS11" s="14">
        <v>0.12737213736462399</v>
      </c>
      <c r="BT11" s="14">
        <v>0.245704437200572</v>
      </c>
    </row>
    <row r="12" spans="2:72" x14ac:dyDescent="0.35">
      <c r="B12" s="15" t="s">
        <v>236</v>
      </c>
      <c r="C12" s="14">
        <v>0.26991345296560698</v>
      </c>
      <c r="D12" s="14">
        <v>0.27459144115314899</v>
      </c>
      <c r="E12" s="14">
        <v>0.265292945474708</v>
      </c>
      <c r="F12" s="14"/>
      <c r="G12" s="14">
        <v>0.25452987322975801</v>
      </c>
      <c r="H12" s="14">
        <v>0.25684481571108397</v>
      </c>
      <c r="I12" s="14">
        <v>0.27370657436358198</v>
      </c>
      <c r="J12" s="14">
        <v>0.27033504487436</v>
      </c>
      <c r="K12" s="14">
        <v>0.305937295680067</v>
      </c>
      <c r="L12" s="14">
        <v>0.26314790234254298</v>
      </c>
      <c r="M12" s="14"/>
      <c r="N12" s="14">
        <v>0.26665269640816802</v>
      </c>
      <c r="O12" s="14">
        <v>0.28109050585943501</v>
      </c>
      <c r="P12" s="14">
        <v>0.2694557664792</v>
      </c>
      <c r="Q12" s="14">
        <v>0.26244899591822002</v>
      </c>
      <c r="R12" s="14"/>
      <c r="S12" s="14">
        <v>0.26823750779427102</v>
      </c>
      <c r="T12" s="14">
        <v>0.29509865955474601</v>
      </c>
      <c r="U12" s="14">
        <v>0.221426938354815</v>
      </c>
      <c r="V12" s="14">
        <v>0.29265095476644998</v>
      </c>
      <c r="W12" s="14">
        <v>0.248133141740119</v>
      </c>
      <c r="X12" s="14">
        <v>0.30679914586101398</v>
      </c>
      <c r="Y12" s="14">
        <v>0.25769308800741197</v>
      </c>
      <c r="Z12" s="14">
        <v>0.28546042318565301</v>
      </c>
      <c r="AA12" s="14">
        <v>0.255361488055662</v>
      </c>
      <c r="AB12" s="14">
        <v>0.27068536476532101</v>
      </c>
      <c r="AC12" s="14">
        <v>0.25071715976102799</v>
      </c>
      <c r="AD12" s="14">
        <v>0.26467644377730498</v>
      </c>
      <c r="AE12" s="14"/>
      <c r="AF12" s="14">
        <v>0.26663918868151198</v>
      </c>
      <c r="AG12" s="14">
        <v>0.27742373393139902</v>
      </c>
      <c r="AH12" s="14">
        <v>0.28125832437447901</v>
      </c>
      <c r="AI12" s="14">
        <v>0.24448573521257899</v>
      </c>
      <c r="AJ12" s="14">
        <v>0.22070587238384801</v>
      </c>
      <c r="AK12" s="14"/>
      <c r="AL12" s="14">
        <v>0.23514166849470799</v>
      </c>
      <c r="AM12" s="14">
        <v>0.24102441962339999</v>
      </c>
      <c r="AN12" s="14">
        <v>0.24513344171562901</v>
      </c>
      <c r="AO12" s="14">
        <v>0.25180116316052298</v>
      </c>
      <c r="AP12" s="14">
        <v>0.29614656996576599</v>
      </c>
      <c r="AQ12" s="14">
        <v>0.285527656179485</v>
      </c>
      <c r="AR12" s="14">
        <v>0.28134449346484097</v>
      </c>
      <c r="AS12" s="14">
        <v>0.27706976504117398</v>
      </c>
      <c r="AT12" s="14">
        <v>0.259902341580035</v>
      </c>
      <c r="AU12" s="14">
        <v>0.267261678705148</v>
      </c>
      <c r="AV12" s="14">
        <v>0.31334708471905298</v>
      </c>
      <c r="AW12" s="14">
        <v>0.24831188470347501</v>
      </c>
      <c r="AX12" s="14">
        <v>0.28069909903679302</v>
      </c>
      <c r="AY12" s="14">
        <v>0.28366724681156502</v>
      </c>
      <c r="AZ12" s="14">
        <v>0.234636670910053</v>
      </c>
      <c r="BA12" s="14">
        <v>0.249777942971672</v>
      </c>
      <c r="BB12" s="14"/>
      <c r="BC12" s="14">
        <v>0.26497186091567798</v>
      </c>
      <c r="BD12" s="14">
        <v>0.27207905268687499</v>
      </c>
      <c r="BE12" s="14"/>
      <c r="BF12" s="14">
        <v>0.280158574355579</v>
      </c>
      <c r="BG12" s="14">
        <v>0.276468149893842</v>
      </c>
      <c r="BH12" s="14">
        <v>0.26833179432020698</v>
      </c>
      <c r="BI12" s="14">
        <v>0.23424200548604701</v>
      </c>
      <c r="BJ12" s="14"/>
      <c r="BK12" s="14">
        <v>0.265475224145785</v>
      </c>
      <c r="BL12" s="14">
        <v>0.288962482971232</v>
      </c>
      <c r="BM12" s="14">
        <v>0.28804145552661797</v>
      </c>
      <c r="BN12" s="14">
        <v>0.22872738648063501</v>
      </c>
      <c r="BO12" s="14"/>
      <c r="BP12" s="14">
        <v>0.27902153631926002</v>
      </c>
      <c r="BQ12" s="14">
        <v>0.29295573599133201</v>
      </c>
      <c r="BR12" s="14">
        <v>0.27536279441769701</v>
      </c>
      <c r="BS12" s="14">
        <v>0.25215603566901001</v>
      </c>
      <c r="BT12" s="14">
        <v>0.26238121089026001</v>
      </c>
    </row>
    <row r="13" spans="2:72" x14ac:dyDescent="0.35">
      <c r="B13" s="15" t="s">
        <v>237</v>
      </c>
      <c r="C13" s="14">
        <v>0.21792166575008801</v>
      </c>
      <c r="D13" s="14">
        <v>0.233485340421799</v>
      </c>
      <c r="E13" s="14">
        <v>0.20271044735887001</v>
      </c>
      <c r="F13" s="14"/>
      <c r="G13" s="14">
        <v>0.238277132609582</v>
      </c>
      <c r="H13" s="14">
        <v>0.267255356759731</v>
      </c>
      <c r="I13" s="14">
        <v>0.243460409888372</v>
      </c>
      <c r="J13" s="14">
        <v>0.219498586985271</v>
      </c>
      <c r="K13" s="14">
        <v>0.19727675539390199</v>
      </c>
      <c r="L13" s="14">
        <v>0.15606947826023601</v>
      </c>
      <c r="M13" s="14"/>
      <c r="N13" s="14">
        <v>0.26175437168536703</v>
      </c>
      <c r="O13" s="14">
        <v>0.223817939048301</v>
      </c>
      <c r="P13" s="14">
        <v>0.21960214929545199</v>
      </c>
      <c r="Q13" s="14">
        <v>0.163807017745666</v>
      </c>
      <c r="R13" s="14"/>
      <c r="S13" s="14">
        <v>0.250763241002527</v>
      </c>
      <c r="T13" s="14">
        <v>0.19055004554140101</v>
      </c>
      <c r="U13" s="14">
        <v>0.22065726688083001</v>
      </c>
      <c r="V13" s="14">
        <v>0.197711323706661</v>
      </c>
      <c r="W13" s="14">
        <v>0.1982260780557</v>
      </c>
      <c r="X13" s="14">
        <v>0.22623670833708201</v>
      </c>
      <c r="Y13" s="14">
        <v>0.20768945129672201</v>
      </c>
      <c r="Z13" s="14">
        <v>0.205612452614927</v>
      </c>
      <c r="AA13" s="14">
        <v>0.24874523833722401</v>
      </c>
      <c r="AB13" s="14">
        <v>0.209053289357535</v>
      </c>
      <c r="AC13" s="14">
        <v>0.214837314223599</v>
      </c>
      <c r="AD13" s="14">
        <v>0.22010336844688599</v>
      </c>
      <c r="AE13" s="14"/>
      <c r="AF13" s="14">
        <v>0.16259884908253799</v>
      </c>
      <c r="AG13" s="14">
        <v>0.20364758521488399</v>
      </c>
      <c r="AH13" s="14">
        <v>0.255020308568566</v>
      </c>
      <c r="AI13" s="14">
        <v>0.29173787996200101</v>
      </c>
      <c r="AJ13" s="14">
        <v>0.23289594196426899</v>
      </c>
      <c r="AK13" s="14"/>
      <c r="AL13" s="14">
        <v>0.133593637378147</v>
      </c>
      <c r="AM13" s="14">
        <v>0.167205686633076</v>
      </c>
      <c r="AN13" s="14">
        <v>0.183753784778493</v>
      </c>
      <c r="AO13" s="14">
        <v>0.143823122556996</v>
      </c>
      <c r="AP13" s="14">
        <v>0.166352854492196</v>
      </c>
      <c r="AQ13" s="14">
        <v>0.21405305890762399</v>
      </c>
      <c r="AR13" s="14">
        <v>0.228944924412298</v>
      </c>
      <c r="AS13" s="14">
        <v>0.221309109973896</v>
      </c>
      <c r="AT13" s="14">
        <v>0.25708692212207102</v>
      </c>
      <c r="AU13" s="14">
        <v>0.24931342729229</v>
      </c>
      <c r="AV13" s="14">
        <v>0.213523203900396</v>
      </c>
      <c r="AW13" s="14">
        <v>0.25216948231053399</v>
      </c>
      <c r="AX13" s="14">
        <v>0.27251777590453302</v>
      </c>
      <c r="AY13" s="14">
        <v>0.248098914157143</v>
      </c>
      <c r="AZ13" s="14">
        <v>0.31034878968733798</v>
      </c>
      <c r="BA13" s="14">
        <v>0.28904954373960501</v>
      </c>
      <c r="BB13" s="14"/>
      <c r="BC13" s="14">
        <v>0.27075107704200402</v>
      </c>
      <c r="BD13" s="14">
        <v>0.194769742804491</v>
      </c>
      <c r="BE13" s="14"/>
      <c r="BF13" s="14">
        <v>0.26425896296886697</v>
      </c>
      <c r="BG13" s="14">
        <v>0.216068766768236</v>
      </c>
      <c r="BH13" s="14">
        <v>0.21258733045394199</v>
      </c>
      <c r="BI13" s="14">
        <v>0.133587544455184</v>
      </c>
      <c r="BJ13" s="14"/>
      <c r="BK13" s="14">
        <v>0.26417436421093998</v>
      </c>
      <c r="BL13" s="14">
        <v>0.26623897986621198</v>
      </c>
      <c r="BM13" s="14">
        <v>0.21170847936110601</v>
      </c>
      <c r="BN13" s="14">
        <v>0.13681786808913399</v>
      </c>
      <c r="BO13" s="14"/>
      <c r="BP13" s="14">
        <v>0.25093081481809698</v>
      </c>
      <c r="BQ13" s="14">
        <v>0.23385251416978001</v>
      </c>
      <c r="BR13" s="14">
        <v>0.17145977557744699</v>
      </c>
      <c r="BS13" s="14">
        <v>0.299444221064669</v>
      </c>
      <c r="BT13" s="14">
        <v>0.12094392593249</v>
      </c>
    </row>
    <row r="14" spans="2:72" x14ac:dyDescent="0.35">
      <c r="B14" s="15" t="s">
        <v>238</v>
      </c>
      <c r="C14" s="14">
        <v>0.132076776425509</v>
      </c>
      <c r="D14" s="14">
        <v>0.14355316264066101</v>
      </c>
      <c r="E14" s="14">
        <v>0.121230224385265</v>
      </c>
      <c r="F14" s="14"/>
      <c r="G14" s="14">
        <v>0.165753960119321</v>
      </c>
      <c r="H14" s="14">
        <v>0.17387692489349099</v>
      </c>
      <c r="I14" s="14">
        <v>0.15094526460778199</v>
      </c>
      <c r="J14" s="14">
        <v>0.135322482710658</v>
      </c>
      <c r="K14" s="14">
        <v>0.108057837387279</v>
      </c>
      <c r="L14" s="14">
        <v>7.3869344533766298E-2</v>
      </c>
      <c r="M14" s="14"/>
      <c r="N14" s="14">
        <v>0.18118001204502099</v>
      </c>
      <c r="O14" s="14">
        <v>0.125180739425515</v>
      </c>
      <c r="P14" s="14">
        <v>0.11859522836560001</v>
      </c>
      <c r="Q14" s="14">
        <v>9.8070845346109006E-2</v>
      </c>
      <c r="R14" s="14"/>
      <c r="S14" s="14">
        <v>0.170950148775875</v>
      </c>
      <c r="T14" s="14">
        <v>0.132591818446085</v>
      </c>
      <c r="U14" s="14">
        <v>0.115553525876534</v>
      </c>
      <c r="V14" s="14">
        <v>0.12959543891821301</v>
      </c>
      <c r="W14" s="14">
        <v>0.103460286519877</v>
      </c>
      <c r="X14" s="14">
        <v>0.12191720744887399</v>
      </c>
      <c r="Y14" s="14">
        <v>0.120337238923434</v>
      </c>
      <c r="Z14" s="14">
        <v>0.144209675914653</v>
      </c>
      <c r="AA14" s="14">
        <v>0.14841277647571</v>
      </c>
      <c r="AB14" s="14">
        <v>0.11519264281781499</v>
      </c>
      <c r="AC14" s="14">
        <v>0.107954385862764</v>
      </c>
      <c r="AD14" s="14">
        <v>0.14330609709152001</v>
      </c>
      <c r="AE14" s="14"/>
      <c r="AF14" s="14">
        <v>9.5995205606439704E-2</v>
      </c>
      <c r="AG14" s="14">
        <v>0.114928947626176</v>
      </c>
      <c r="AH14" s="14">
        <v>0.16737438874796501</v>
      </c>
      <c r="AI14" s="14">
        <v>0.16610114772083101</v>
      </c>
      <c r="AJ14" s="14">
        <v>0.30582790273800903</v>
      </c>
      <c r="AK14" s="14"/>
      <c r="AL14" s="14">
        <v>0.122252154581378</v>
      </c>
      <c r="AM14" s="14">
        <v>9.8800603325308503E-2</v>
      </c>
      <c r="AN14" s="14">
        <v>8.7795321100681695E-2</v>
      </c>
      <c r="AO14" s="14">
        <v>9.0991039380458397E-2</v>
      </c>
      <c r="AP14" s="14">
        <v>0.120802334585115</v>
      </c>
      <c r="AQ14" s="14">
        <v>0.10717452746962999</v>
      </c>
      <c r="AR14" s="14">
        <v>0.108169854825763</v>
      </c>
      <c r="AS14" s="14">
        <v>0.13058049193431601</v>
      </c>
      <c r="AT14" s="14">
        <v>0.114425965715508</v>
      </c>
      <c r="AU14" s="14">
        <v>0.15148844892187999</v>
      </c>
      <c r="AV14" s="14">
        <v>0.14908981834242199</v>
      </c>
      <c r="AW14" s="14">
        <v>0.18199317270915999</v>
      </c>
      <c r="AX14" s="14">
        <v>0.147005363228913</v>
      </c>
      <c r="AY14" s="14">
        <v>0.20850598911170601</v>
      </c>
      <c r="AZ14" s="14">
        <v>0.16582454731469801</v>
      </c>
      <c r="BA14" s="14">
        <v>0.24505910206376699</v>
      </c>
      <c r="BB14" s="14"/>
      <c r="BC14" s="14">
        <v>0.176250377626958</v>
      </c>
      <c r="BD14" s="14">
        <v>0.112718169425434</v>
      </c>
      <c r="BE14" s="14"/>
      <c r="BF14" s="14">
        <v>0.16162217360528</v>
      </c>
      <c r="BG14" s="14">
        <v>0.13529355128459</v>
      </c>
      <c r="BH14" s="14">
        <v>0.118857719560597</v>
      </c>
      <c r="BI14" s="14">
        <v>8.6422079593650794E-2</v>
      </c>
      <c r="BJ14" s="14"/>
      <c r="BK14" s="14">
        <v>0.18016191565431799</v>
      </c>
      <c r="BL14" s="14">
        <v>0.14415962448615</v>
      </c>
      <c r="BM14" s="14">
        <v>0.12096013252530401</v>
      </c>
      <c r="BN14" s="14">
        <v>8.8123302271389994E-2</v>
      </c>
      <c r="BO14" s="14"/>
      <c r="BP14" s="14">
        <v>0.145499833241163</v>
      </c>
      <c r="BQ14" s="14">
        <v>0.118571744345091</v>
      </c>
      <c r="BR14" s="14">
        <v>6.4201645761442397E-2</v>
      </c>
      <c r="BS14" s="14">
        <v>0.24249770352858399</v>
      </c>
      <c r="BT14" s="14">
        <v>5.1387840548918998E-2</v>
      </c>
    </row>
    <row r="15" spans="2:72" x14ac:dyDescent="0.35">
      <c r="B15" s="15" t="s">
        <v>102</v>
      </c>
      <c r="C15" s="20">
        <v>2.7224386007639299E-2</v>
      </c>
      <c r="D15" s="20">
        <v>2.24895068808218E-2</v>
      </c>
      <c r="E15" s="20">
        <v>3.17056803145504E-2</v>
      </c>
      <c r="F15" s="20"/>
      <c r="G15" s="20">
        <v>3.1999778234830502E-2</v>
      </c>
      <c r="H15" s="20">
        <v>1.5057585310123999E-2</v>
      </c>
      <c r="I15" s="20">
        <v>2.9409542439049901E-2</v>
      </c>
      <c r="J15" s="20">
        <v>3.1871911684617699E-2</v>
      </c>
      <c r="K15" s="20">
        <v>2.7976290386664101E-2</v>
      </c>
      <c r="L15" s="20">
        <v>2.7902465055355801E-2</v>
      </c>
      <c r="M15" s="20"/>
      <c r="N15" s="20">
        <v>1.5889301326160201E-2</v>
      </c>
      <c r="O15" s="20">
        <v>2.4343689106465002E-2</v>
      </c>
      <c r="P15" s="20">
        <v>2.11993617297546E-2</v>
      </c>
      <c r="Q15" s="20">
        <v>4.71249645198605E-2</v>
      </c>
      <c r="R15" s="20"/>
      <c r="S15" s="20">
        <v>1.93510021938232E-2</v>
      </c>
      <c r="T15" s="20">
        <v>2.13594872428895E-2</v>
      </c>
      <c r="U15" s="20">
        <v>4.6051136711875197E-2</v>
      </c>
      <c r="V15" s="20">
        <v>2.1310158152198999E-2</v>
      </c>
      <c r="W15" s="20">
        <v>3.5165499335370901E-2</v>
      </c>
      <c r="X15" s="20">
        <v>3.4872870778398499E-2</v>
      </c>
      <c r="Y15" s="20">
        <v>3.18872183399002E-2</v>
      </c>
      <c r="Z15" s="20">
        <v>2.0016040061125898E-2</v>
      </c>
      <c r="AA15" s="20">
        <v>2.6257006387712199E-2</v>
      </c>
      <c r="AB15" s="20">
        <v>2.1067900978313601E-2</v>
      </c>
      <c r="AC15" s="20">
        <v>2.3012418890985799E-2</v>
      </c>
      <c r="AD15" s="20">
        <v>4.1692186313129001E-2</v>
      </c>
      <c r="AE15" s="20"/>
      <c r="AF15" s="20">
        <v>4.28050234523841E-2</v>
      </c>
      <c r="AG15" s="20">
        <v>2.4629312894096901E-2</v>
      </c>
      <c r="AH15" s="20">
        <v>2.0036826466758799E-2</v>
      </c>
      <c r="AI15" s="20">
        <v>1.21180727891821E-2</v>
      </c>
      <c r="AJ15" s="20">
        <v>1.5936137500788899E-2</v>
      </c>
      <c r="AK15" s="20"/>
      <c r="AL15" s="20">
        <v>0.10862307608438899</v>
      </c>
      <c r="AM15" s="20">
        <v>6.7488346614225606E-2</v>
      </c>
      <c r="AN15" s="20">
        <v>3.6916937450736501E-2</v>
      </c>
      <c r="AO15" s="20">
        <v>4.5386756991758599E-2</v>
      </c>
      <c r="AP15" s="20">
        <v>2.5349328198571702E-2</v>
      </c>
      <c r="AQ15" s="20">
        <v>2.1550468328150701E-2</v>
      </c>
      <c r="AR15" s="20">
        <v>1.8155715395045399E-2</v>
      </c>
      <c r="AS15" s="20">
        <v>1.95110810437778E-2</v>
      </c>
      <c r="AT15" s="20">
        <v>2.35287700670435E-2</v>
      </c>
      <c r="AU15" s="20">
        <v>1.80496329533061E-2</v>
      </c>
      <c r="AV15" s="20">
        <v>1.42278071859078E-2</v>
      </c>
      <c r="AW15" s="20">
        <v>2.10714681754311E-2</v>
      </c>
      <c r="AX15" s="20">
        <v>8.2792529435978899E-3</v>
      </c>
      <c r="AY15" s="20">
        <v>2.6390050228672201E-2</v>
      </c>
      <c r="AZ15" s="20">
        <v>8.7629584892068499E-3</v>
      </c>
      <c r="BA15" s="20">
        <v>1.31011333499312E-2</v>
      </c>
      <c r="BB15" s="20"/>
      <c r="BC15" s="20">
        <v>2.3338387487265199E-2</v>
      </c>
      <c r="BD15" s="20">
        <v>2.8927383184974301E-2</v>
      </c>
      <c r="BE15" s="20"/>
      <c r="BF15" s="20">
        <v>9.1936943092163406E-3</v>
      </c>
      <c r="BG15" s="20">
        <v>1.4397392333882399E-2</v>
      </c>
      <c r="BH15" s="20">
        <v>3.0915949789193899E-2</v>
      </c>
      <c r="BI15" s="20">
        <v>9.1515768559909005E-2</v>
      </c>
      <c r="BJ15" s="20"/>
      <c r="BK15" s="20">
        <v>1.12024662110229E-2</v>
      </c>
      <c r="BL15" s="20">
        <v>1.0998870823690301E-2</v>
      </c>
      <c r="BM15" s="20">
        <v>1.8811137426596201E-2</v>
      </c>
      <c r="BN15" s="20">
        <v>7.2133236372161597E-2</v>
      </c>
      <c r="BO15" s="20"/>
      <c r="BP15" s="20">
        <v>1.64176736678893E-2</v>
      </c>
      <c r="BQ15" s="20">
        <v>2.36213704878591E-2</v>
      </c>
      <c r="BR15" s="20">
        <v>1.46297086749712E-2</v>
      </c>
      <c r="BS15" s="20">
        <v>7.4244236567602897E-3</v>
      </c>
      <c r="BT15" s="20">
        <v>6.2254460006214103E-2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0.13672482559131</v>
      </c>
      <c r="D9" s="14">
        <v>9.9083081628300998E-2</v>
      </c>
      <c r="E9" s="14">
        <v>0.17306593920720101</v>
      </c>
      <c r="F9" s="14"/>
      <c r="G9" s="14">
        <v>9.2577357023145901E-2</v>
      </c>
      <c r="H9" s="14">
        <v>8.8501462254084298E-2</v>
      </c>
      <c r="I9" s="14">
        <v>0.10738107143422899</v>
      </c>
      <c r="J9" s="14">
        <v>0.16647223578836701</v>
      </c>
      <c r="K9" s="14">
        <v>0.154817151597304</v>
      </c>
      <c r="L9" s="14">
        <v>0.192824493633141</v>
      </c>
      <c r="M9" s="14"/>
      <c r="N9" s="14">
        <v>5.6795100343293901E-2</v>
      </c>
      <c r="O9" s="14">
        <v>0.11971744772173799</v>
      </c>
      <c r="P9" s="14">
        <v>0.143497790510068</v>
      </c>
      <c r="Q9" s="14">
        <v>0.234431139117146</v>
      </c>
      <c r="R9" s="14"/>
      <c r="S9" s="14">
        <v>7.5932585204631101E-2</v>
      </c>
      <c r="T9" s="14">
        <v>0.12547349394075699</v>
      </c>
      <c r="U9" s="14">
        <v>0.17129194402891201</v>
      </c>
      <c r="V9" s="14">
        <v>0.15945444413618901</v>
      </c>
      <c r="W9" s="14">
        <v>0.154961312077393</v>
      </c>
      <c r="X9" s="14">
        <v>0.15115979020925499</v>
      </c>
      <c r="Y9" s="14">
        <v>0.14246995341763</v>
      </c>
      <c r="Z9" s="14">
        <v>0.149975857317383</v>
      </c>
      <c r="AA9" s="14">
        <v>0.14405744558622899</v>
      </c>
      <c r="AB9" s="14">
        <v>0.13346970198174299</v>
      </c>
      <c r="AC9" s="14">
        <v>0.167991221189775</v>
      </c>
      <c r="AD9" s="14">
        <v>0.120685996276353</v>
      </c>
      <c r="AE9" s="14"/>
      <c r="AF9" s="14">
        <v>0.229415078939877</v>
      </c>
      <c r="AG9" s="14">
        <v>0.13006352444404301</v>
      </c>
      <c r="AH9" s="14">
        <v>7.6107041468480394E-2</v>
      </c>
      <c r="AI9" s="14">
        <v>5.4224358214382297E-2</v>
      </c>
      <c r="AJ9" s="14">
        <v>3.1497032110293997E-2</v>
      </c>
      <c r="AK9" s="14"/>
      <c r="AL9" s="14">
        <v>0.287537426286399</v>
      </c>
      <c r="AM9" s="14">
        <v>0.249004175168519</v>
      </c>
      <c r="AN9" s="14">
        <v>0.24807664303183899</v>
      </c>
      <c r="AO9" s="14">
        <v>0.216168680073833</v>
      </c>
      <c r="AP9" s="14">
        <v>0.15746747891622301</v>
      </c>
      <c r="AQ9" s="14">
        <v>0.16690999934362299</v>
      </c>
      <c r="AR9" s="14">
        <v>0.141976747607262</v>
      </c>
      <c r="AS9" s="14">
        <v>0.11638209297567501</v>
      </c>
      <c r="AT9" s="14">
        <v>0.110634724080119</v>
      </c>
      <c r="AU9" s="14">
        <v>9.8263680539557405E-2</v>
      </c>
      <c r="AV9" s="14">
        <v>8.6745295696810595E-2</v>
      </c>
      <c r="AW9" s="14">
        <v>8.1908684774660998E-2</v>
      </c>
      <c r="AX9" s="14">
        <v>6.2865646603098305E-2</v>
      </c>
      <c r="AY9" s="14">
        <v>5.8376657041477903E-2</v>
      </c>
      <c r="AZ9" s="14">
        <v>5.1649256143608602E-2</v>
      </c>
      <c r="BA9" s="14">
        <v>3.2387765744598097E-2</v>
      </c>
      <c r="BB9" s="14"/>
      <c r="BC9" s="14">
        <v>8.2459209276648696E-2</v>
      </c>
      <c r="BD9" s="14">
        <v>0.16050614998597801</v>
      </c>
      <c r="BE9" s="14"/>
      <c r="BF9" s="14">
        <v>6.0413582231454002E-2</v>
      </c>
      <c r="BG9" s="14">
        <v>0.11990883611665699</v>
      </c>
      <c r="BH9" s="14">
        <v>0.17813462043957901</v>
      </c>
      <c r="BI9" s="14">
        <v>0.26207287973475502</v>
      </c>
      <c r="BJ9" s="14"/>
      <c r="BK9" s="14">
        <v>3.9539283422554999E-2</v>
      </c>
      <c r="BL9" s="14">
        <v>7.0917820836572498E-2</v>
      </c>
      <c r="BM9" s="14">
        <v>0.128721209618883</v>
      </c>
      <c r="BN9" s="14">
        <v>0.31085896997552598</v>
      </c>
      <c r="BO9" s="14"/>
      <c r="BP9" s="14">
        <v>9.7515369869651203E-2</v>
      </c>
      <c r="BQ9" s="14">
        <v>0.110254245387269</v>
      </c>
      <c r="BR9" s="14">
        <v>0.12646064660560399</v>
      </c>
      <c r="BS9" s="14">
        <v>4.9617716417300201E-2</v>
      </c>
      <c r="BT9" s="14">
        <v>0.27269113676301698</v>
      </c>
    </row>
    <row r="10" spans="2:72" x14ac:dyDescent="0.35">
      <c r="B10" s="15" t="s">
        <v>234</v>
      </c>
      <c r="C10" s="14">
        <v>0.18645908348568299</v>
      </c>
      <c r="D10" s="14">
        <v>0.158853452004421</v>
      </c>
      <c r="E10" s="14">
        <v>0.21322263484184201</v>
      </c>
      <c r="F10" s="14"/>
      <c r="G10" s="14">
        <v>0.162719382382878</v>
      </c>
      <c r="H10" s="14">
        <v>0.140965823235219</v>
      </c>
      <c r="I10" s="14">
        <v>0.151703442536997</v>
      </c>
      <c r="J10" s="14">
        <v>0.18128770105648101</v>
      </c>
      <c r="K10" s="14">
        <v>0.22105265165228</v>
      </c>
      <c r="L10" s="14">
        <v>0.24850057542794801</v>
      </c>
      <c r="M10" s="14"/>
      <c r="N10" s="14">
        <v>0.13698858355906299</v>
      </c>
      <c r="O10" s="14">
        <v>0.20279643546788201</v>
      </c>
      <c r="P10" s="14">
        <v>0.19836728642370499</v>
      </c>
      <c r="Q10" s="14">
        <v>0.209927604429579</v>
      </c>
      <c r="R10" s="14"/>
      <c r="S10" s="14">
        <v>0.13933559730716</v>
      </c>
      <c r="T10" s="14">
        <v>0.20235264799813299</v>
      </c>
      <c r="U10" s="14">
        <v>0.207710713462084</v>
      </c>
      <c r="V10" s="14">
        <v>0.196137569932855</v>
      </c>
      <c r="W10" s="14">
        <v>0.22503553873291099</v>
      </c>
      <c r="X10" s="14">
        <v>0.154577636115487</v>
      </c>
      <c r="Y10" s="14">
        <v>0.211475591815695</v>
      </c>
      <c r="Z10" s="14">
        <v>0.198064458680623</v>
      </c>
      <c r="AA10" s="14">
        <v>0.178664190713545</v>
      </c>
      <c r="AB10" s="14">
        <v>0.18157007449860699</v>
      </c>
      <c r="AC10" s="14">
        <v>0.218575330286468</v>
      </c>
      <c r="AD10" s="14">
        <v>0.164906606721753</v>
      </c>
      <c r="AE10" s="14"/>
      <c r="AF10" s="14">
        <v>0.22021333466277099</v>
      </c>
      <c r="AG10" s="14">
        <v>0.21817595607898699</v>
      </c>
      <c r="AH10" s="14">
        <v>0.14639412906587301</v>
      </c>
      <c r="AI10" s="14">
        <v>0.14980915607773701</v>
      </c>
      <c r="AJ10" s="14">
        <v>8.44779512732593E-2</v>
      </c>
      <c r="AK10" s="14"/>
      <c r="AL10" s="14">
        <v>0.13965574856842</v>
      </c>
      <c r="AM10" s="14">
        <v>0.21489204230109599</v>
      </c>
      <c r="AN10" s="14">
        <v>0.22917536784880599</v>
      </c>
      <c r="AO10" s="14">
        <v>0.216873461117844</v>
      </c>
      <c r="AP10" s="14">
        <v>0.22206328492014099</v>
      </c>
      <c r="AQ10" s="14">
        <v>0.178466021744492</v>
      </c>
      <c r="AR10" s="14">
        <v>0.20277626192877299</v>
      </c>
      <c r="AS10" s="14">
        <v>0.17903104117928401</v>
      </c>
      <c r="AT10" s="14">
        <v>0.190920416535832</v>
      </c>
      <c r="AU10" s="14">
        <v>0.18799051560608299</v>
      </c>
      <c r="AV10" s="14">
        <v>0.18756102402445901</v>
      </c>
      <c r="AW10" s="14">
        <v>0.179931186898284</v>
      </c>
      <c r="AX10" s="14">
        <v>0.13196804405057899</v>
      </c>
      <c r="AY10" s="14">
        <v>0.141869821770887</v>
      </c>
      <c r="AZ10" s="14">
        <v>0.12727543592323701</v>
      </c>
      <c r="BA10" s="14">
        <v>0.11036718601154299</v>
      </c>
      <c r="BB10" s="14"/>
      <c r="BC10" s="14">
        <v>0.136803333764032</v>
      </c>
      <c r="BD10" s="14">
        <v>0.208220183283088</v>
      </c>
      <c r="BE10" s="14"/>
      <c r="BF10" s="14">
        <v>0.16080468559468999</v>
      </c>
      <c r="BG10" s="14">
        <v>0.20246307210221201</v>
      </c>
      <c r="BH10" s="14">
        <v>0.203630416760153</v>
      </c>
      <c r="BI10" s="14">
        <v>0.166774154923614</v>
      </c>
      <c r="BJ10" s="14"/>
      <c r="BK10" s="14">
        <v>0.13918573704752299</v>
      </c>
      <c r="BL10" s="14">
        <v>0.164821453690292</v>
      </c>
      <c r="BM10" s="14">
        <v>0.22016610553777999</v>
      </c>
      <c r="BN10" s="14">
        <v>0.200852941036717</v>
      </c>
      <c r="BO10" s="14"/>
      <c r="BP10" s="14">
        <v>0.16734969949790199</v>
      </c>
      <c r="BQ10" s="14">
        <v>0.20152663177168101</v>
      </c>
      <c r="BR10" s="14">
        <v>0.26727329916232601</v>
      </c>
      <c r="BS10" s="14">
        <v>0.12707349995911399</v>
      </c>
      <c r="BT10" s="14">
        <v>0.21830417473357999</v>
      </c>
    </row>
    <row r="11" spans="2:72" x14ac:dyDescent="0.35">
      <c r="B11" s="15" t="s">
        <v>235</v>
      </c>
      <c r="C11" s="14">
        <v>0.19177822235410999</v>
      </c>
      <c r="D11" s="14">
        <v>0.19173062017485601</v>
      </c>
      <c r="E11" s="14">
        <v>0.19220545792073601</v>
      </c>
      <c r="F11" s="14"/>
      <c r="G11" s="14">
        <v>0.20486768877329001</v>
      </c>
      <c r="H11" s="14">
        <v>0.19530973776674301</v>
      </c>
      <c r="I11" s="14">
        <v>0.198655667287921</v>
      </c>
      <c r="J11" s="14">
        <v>0.16698634143798299</v>
      </c>
      <c r="K11" s="14">
        <v>0.18411862169165699</v>
      </c>
      <c r="L11" s="14">
        <v>0.199888063935932</v>
      </c>
      <c r="M11" s="14"/>
      <c r="N11" s="14">
        <v>0.19236119176056299</v>
      </c>
      <c r="O11" s="14">
        <v>0.19704405265470901</v>
      </c>
      <c r="P11" s="14">
        <v>0.195447273084701</v>
      </c>
      <c r="Q11" s="14">
        <v>0.18186188585817301</v>
      </c>
      <c r="R11" s="14"/>
      <c r="S11" s="14">
        <v>0.20880934895752101</v>
      </c>
      <c r="T11" s="14">
        <v>0.19481528138530099</v>
      </c>
      <c r="U11" s="14">
        <v>0.171481638265053</v>
      </c>
      <c r="V11" s="14">
        <v>0.185992363103539</v>
      </c>
      <c r="W11" s="14">
        <v>0.19232672527668199</v>
      </c>
      <c r="X11" s="14">
        <v>0.20194027076990401</v>
      </c>
      <c r="Y11" s="14">
        <v>0.19659818916033001</v>
      </c>
      <c r="Z11" s="14">
        <v>0.20352367869954599</v>
      </c>
      <c r="AA11" s="14">
        <v>0.17737193316005601</v>
      </c>
      <c r="AB11" s="14">
        <v>0.195890631852531</v>
      </c>
      <c r="AC11" s="14">
        <v>0.181918213784202</v>
      </c>
      <c r="AD11" s="14">
        <v>0.16717881527918399</v>
      </c>
      <c r="AE11" s="14"/>
      <c r="AF11" s="14">
        <v>0.18480351693195199</v>
      </c>
      <c r="AG11" s="14">
        <v>0.20922887476430099</v>
      </c>
      <c r="AH11" s="14">
        <v>0.19611635631024399</v>
      </c>
      <c r="AI11" s="14">
        <v>0.190520348604301</v>
      </c>
      <c r="AJ11" s="14">
        <v>0.177443140206542</v>
      </c>
      <c r="AK11" s="14"/>
      <c r="AL11" s="14">
        <v>0.18221234608044901</v>
      </c>
      <c r="AM11" s="14">
        <v>0.15781907502342499</v>
      </c>
      <c r="AN11" s="14">
        <v>0.17098850254683501</v>
      </c>
      <c r="AO11" s="14">
        <v>0.223100612580446</v>
      </c>
      <c r="AP11" s="14">
        <v>0.22106375528373601</v>
      </c>
      <c r="AQ11" s="14">
        <v>0.195151983534576</v>
      </c>
      <c r="AR11" s="14">
        <v>0.17365221554171301</v>
      </c>
      <c r="AS11" s="14">
        <v>0.21430782000124499</v>
      </c>
      <c r="AT11" s="14">
        <v>0.185908163682594</v>
      </c>
      <c r="AU11" s="14">
        <v>0.20407769650309299</v>
      </c>
      <c r="AV11" s="14">
        <v>0.18290683798601201</v>
      </c>
      <c r="AW11" s="14">
        <v>0.18524529093164799</v>
      </c>
      <c r="AX11" s="14">
        <v>0.20835191426366301</v>
      </c>
      <c r="AY11" s="14">
        <v>0.186948957341498</v>
      </c>
      <c r="AZ11" s="14">
        <v>0.212351880107296</v>
      </c>
      <c r="BA11" s="14">
        <v>0.164320916405677</v>
      </c>
      <c r="BB11" s="14"/>
      <c r="BC11" s="14">
        <v>0.190477215529921</v>
      </c>
      <c r="BD11" s="14">
        <v>0.192348374642555</v>
      </c>
      <c r="BE11" s="14"/>
      <c r="BF11" s="14">
        <v>0.18674944269155</v>
      </c>
      <c r="BG11" s="14">
        <v>0.19835240114215699</v>
      </c>
      <c r="BH11" s="14">
        <v>0.19657846401315601</v>
      </c>
      <c r="BI11" s="14">
        <v>0.176295522648864</v>
      </c>
      <c r="BJ11" s="14"/>
      <c r="BK11" s="14">
        <v>0.18366728281652001</v>
      </c>
      <c r="BL11" s="14">
        <v>0.209834614118492</v>
      </c>
      <c r="BM11" s="14">
        <v>0.199087345785224</v>
      </c>
      <c r="BN11" s="14">
        <v>0.17306337586734999</v>
      </c>
      <c r="BO11" s="14"/>
      <c r="BP11" s="14">
        <v>0.206774760519922</v>
      </c>
      <c r="BQ11" s="14">
        <v>0.21150221325268301</v>
      </c>
      <c r="BR11" s="14">
        <v>0.23025407700152001</v>
      </c>
      <c r="BS11" s="14">
        <v>0.142063023332715</v>
      </c>
      <c r="BT11" s="14">
        <v>0.19837449055113601</v>
      </c>
    </row>
    <row r="12" spans="2:72" x14ac:dyDescent="0.35">
      <c r="B12" s="15" t="s">
        <v>236</v>
      </c>
      <c r="C12" s="14">
        <v>0.21627952683673901</v>
      </c>
      <c r="D12" s="14">
        <v>0.233887021839674</v>
      </c>
      <c r="E12" s="14">
        <v>0.199312045169872</v>
      </c>
      <c r="F12" s="14"/>
      <c r="G12" s="14">
        <v>0.215974624441199</v>
      </c>
      <c r="H12" s="14">
        <v>0.239398239816667</v>
      </c>
      <c r="I12" s="14">
        <v>0.23480546482200801</v>
      </c>
      <c r="J12" s="14">
        <v>0.20897938212975001</v>
      </c>
      <c r="K12" s="14">
        <v>0.210808988795569</v>
      </c>
      <c r="L12" s="14">
        <v>0.19217845749412901</v>
      </c>
      <c r="M12" s="14"/>
      <c r="N12" s="14">
        <v>0.25588775828892901</v>
      </c>
      <c r="O12" s="14">
        <v>0.21400529257119</v>
      </c>
      <c r="P12" s="14">
        <v>0.20606887935669599</v>
      </c>
      <c r="Q12" s="14">
        <v>0.18571956677440599</v>
      </c>
      <c r="R12" s="14"/>
      <c r="S12" s="14">
        <v>0.23065718230568799</v>
      </c>
      <c r="T12" s="14">
        <v>0.227348435466004</v>
      </c>
      <c r="U12" s="14">
        <v>0.22117482264914201</v>
      </c>
      <c r="V12" s="14">
        <v>0.20075728322584399</v>
      </c>
      <c r="W12" s="14">
        <v>0.19794731590380199</v>
      </c>
      <c r="X12" s="14">
        <v>0.234143618387055</v>
      </c>
      <c r="Y12" s="14">
        <v>0.20999941145836501</v>
      </c>
      <c r="Z12" s="14">
        <v>0.184569047104788</v>
      </c>
      <c r="AA12" s="14">
        <v>0.218961733710624</v>
      </c>
      <c r="AB12" s="14">
        <v>0.193587401375205</v>
      </c>
      <c r="AC12" s="14">
        <v>0.207444332417177</v>
      </c>
      <c r="AD12" s="14">
        <v>0.25599574548946202</v>
      </c>
      <c r="AE12" s="14"/>
      <c r="AF12" s="14">
        <v>0.17794530067456801</v>
      </c>
      <c r="AG12" s="14">
        <v>0.21115555306019801</v>
      </c>
      <c r="AH12" s="14">
        <v>0.24842918881294501</v>
      </c>
      <c r="AI12" s="14">
        <v>0.241356045502924</v>
      </c>
      <c r="AJ12" s="14">
        <v>0.26636491239349203</v>
      </c>
      <c r="AK12" s="14"/>
      <c r="AL12" s="14">
        <v>0.13725355821410501</v>
      </c>
      <c r="AM12" s="14">
        <v>0.16032717195801499</v>
      </c>
      <c r="AN12" s="14">
        <v>0.15868452685829099</v>
      </c>
      <c r="AO12" s="14">
        <v>0.17066211479415799</v>
      </c>
      <c r="AP12" s="14">
        <v>0.18885460461501999</v>
      </c>
      <c r="AQ12" s="14">
        <v>0.22440110002840399</v>
      </c>
      <c r="AR12" s="14">
        <v>0.23066287909469699</v>
      </c>
      <c r="AS12" s="14">
        <v>0.232243633329243</v>
      </c>
      <c r="AT12" s="14">
        <v>0.22593887752483899</v>
      </c>
      <c r="AU12" s="14">
        <v>0.27605967413794602</v>
      </c>
      <c r="AV12" s="14">
        <v>0.26889366339295201</v>
      </c>
      <c r="AW12" s="14">
        <v>0.22114861086035401</v>
      </c>
      <c r="AX12" s="14">
        <v>0.23363363363156001</v>
      </c>
      <c r="AY12" s="14">
        <v>0.252597233960554</v>
      </c>
      <c r="AZ12" s="14">
        <v>0.222132892324332</v>
      </c>
      <c r="BA12" s="14">
        <v>0.22811282679831199</v>
      </c>
      <c r="BB12" s="14"/>
      <c r="BC12" s="14">
        <v>0.24102590836499799</v>
      </c>
      <c r="BD12" s="14">
        <v>0.20543469051708399</v>
      </c>
      <c r="BE12" s="14"/>
      <c r="BF12" s="14">
        <v>0.26128919962384101</v>
      </c>
      <c r="BG12" s="14">
        <v>0.22404417085445</v>
      </c>
      <c r="BH12" s="14">
        <v>0.18651569122858799</v>
      </c>
      <c r="BI12" s="14">
        <v>0.15839307177168599</v>
      </c>
      <c r="BJ12" s="14"/>
      <c r="BK12" s="14">
        <v>0.26712697639340299</v>
      </c>
      <c r="BL12" s="14">
        <v>0.242827568930331</v>
      </c>
      <c r="BM12" s="14">
        <v>0.21674514015545099</v>
      </c>
      <c r="BN12" s="14">
        <v>0.138018888305624</v>
      </c>
      <c r="BO12" s="14"/>
      <c r="BP12" s="14">
        <v>0.24431547541597501</v>
      </c>
      <c r="BQ12" s="14">
        <v>0.22704526643765499</v>
      </c>
      <c r="BR12" s="14">
        <v>0.21792802134352399</v>
      </c>
      <c r="BS12" s="14">
        <v>0.249713276273652</v>
      </c>
      <c r="BT12" s="14">
        <v>0.153310542134144</v>
      </c>
    </row>
    <row r="13" spans="2:72" x14ac:dyDescent="0.35">
      <c r="B13" s="15" t="s">
        <v>237</v>
      </c>
      <c r="C13" s="14">
        <v>0.15226797660865399</v>
      </c>
      <c r="D13" s="14">
        <v>0.18085218537596401</v>
      </c>
      <c r="E13" s="14">
        <v>0.124309356835198</v>
      </c>
      <c r="F13" s="14"/>
      <c r="G13" s="14">
        <v>0.18982601416100101</v>
      </c>
      <c r="H13" s="14">
        <v>0.19817018137914399</v>
      </c>
      <c r="I13" s="14">
        <v>0.18064379723582499</v>
      </c>
      <c r="J13" s="14">
        <v>0.13618061745847701</v>
      </c>
      <c r="K13" s="14">
        <v>0.124070462178843</v>
      </c>
      <c r="L13" s="14">
        <v>9.8900070118213904E-2</v>
      </c>
      <c r="M13" s="14"/>
      <c r="N13" s="14">
        <v>0.208682178329469</v>
      </c>
      <c r="O13" s="14">
        <v>0.15794878230074699</v>
      </c>
      <c r="P13" s="14">
        <v>0.14887382431832899</v>
      </c>
      <c r="Q13" s="14">
        <v>9.0249187620067395E-2</v>
      </c>
      <c r="R13" s="14"/>
      <c r="S13" s="14">
        <v>0.19099422714792599</v>
      </c>
      <c r="T13" s="14">
        <v>0.147017141364296</v>
      </c>
      <c r="U13" s="14">
        <v>0.126612784892633</v>
      </c>
      <c r="V13" s="14">
        <v>0.15000708506752</v>
      </c>
      <c r="W13" s="14">
        <v>0.13179240101666301</v>
      </c>
      <c r="X13" s="14">
        <v>0.13806057583508899</v>
      </c>
      <c r="Y13" s="14">
        <v>0.14498180546144701</v>
      </c>
      <c r="Z13" s="14">
        <v>0.133793908702666</v>
      </c>
      <c r="AA13" s="14">
        <v>0.17740722747745999</v>
      </c>
      <c r="AB13" s="14">
        <v>0.16034665133628601</v>
      </c>
      <c r="AC13" s="14">
        <v>0.11091092918458401</v>
      </c>
      <c r="AD13" s="14">
        <v>0.15652690663298699</v>
      </c>
      <c r="AE13" s="14"/>
      <c r="AF13" s="14">
        <v>8.44912217845456E-2</v>
      </c>
      <c r="AG13" s="14">
        <v>0.14085985232439399</v>
      </c>
      <c r="AH13" s="14">
        <v>0.20445193988764301</v>
      </c>
      <c r="AI13" s="14">
        <v>0.21594473744277001</v>
      </c>
      <c r="AJ13" s="14">
        <v>0.19502955891655499</v>
      </c>
      <c r="AK13" s="14"/>
      <c r="AL13" s="14">
        <v>4.00293075332918E-2</v>
      </c>
      <c r="AM13" s="14">
        <v>9.1457994920032398E-2</v>
      </c>
      <c r="AN13" s="14">
        <v>0.103674553879954</v>
      </c>
      <c r="AO13" s="14">
        <v>8.1969914013900205E-2</v>
      </c>
      <c r="AP13" s="14">
        <v>0.112245557504729</v>
      </c>
      <c r="AQ13" s="14">
        <v>0.14126679631667499</v>
      </c>
      <c r="AR13" s="14">
        <v>0.13902525372242899</v>
      </c>
      <c r="AS13" s="14">
        <v>0.14835378262010299</v>
      </c>
      <c r="AT13" s="14">
        <v>0.20782831314596401</v>
      </c>
      <c r="AU13" s="14">
        <v>0.136871754284799</v>
      </c>
      <c r="AV13" s="14">
        <v>0.17049520393099499</v>
      </c>
      <c r="AW13" s="14">
        <v>0.188402956181316</v>
      </c>
      <c r="AX13" s="14">
        <v>0.21479281464838401</v>
      </c>
      <c r="AY13" s="14">
        <v>0.205362551054278</v>
      </c>
      <c r="AZ13" s="14">
        <v>0.24805534964626999</v>
      </c>
      <c r="BA13" s="14">
        <v>0.259097277908162</v>
      </c>
      <c r="BB13" s="14"/>
      <c r="BC13" s="14">
        <v>0.20433851680687201</v>
      </c>
      <c r="BD13" s="14">
        <v>0.129448620781586</v>
      </c>
      <c r="BE13" s="14"/>
      <c r="BF13" s="14">
        <v>0.19928859169552501</v>
      </c>
      <c r="BG13" s="14">
        <v>0.15673447850356201</v>
      </c>
      <c r="BH13" s="14">
        <v>0.12567894898979801</v>
      </c>
      <c r="BI13" s="14">
        <v>9.2233523511730198E-2</v>
      </c>
      <c r="BJ13" s="14"/>
      <c r="BK13" s="14">
        <v>0.222750322944167</v>
      </c>
      <c r="BL13" s="14">
        <v>0.20077899575351599</v>
      </c>
      <c r="BM13" s="14">
        <v>0.14041564910920001</v>
      </c>
      <c r="BN13" s="14">
        <v>5.4139541590630003E-2</v>
      </c>
      <c r="BO13" s="14"/>
      <c r="BP13" s="14">
        <v>0.17987836761227799</v>
      </c>
      <c r="BQ13" s="14">
        <v>0.14070280752258599</v>
      </c>
      <c r="BR13" s="14">
        <v>9.9679421705772306E-2</v>
      </c>
      <c r="BS13" s="14">
        <v>0.245319184773234</v>
      </c>
      <c r="BT13" s="14">
        <v>6.8431884357246994E-2</v>
      </c>
    </row>
    <row r="14" spans="2:72" x14ac:dyDescent="0.35">
      <c r="B14" s="15" t="s">
        <v>238</v>
      </c>
      <c r="C14" s="14">
        <v>8.3857039558325505E-2</v>
      </c>
      <c r="D14" s="14">
        <v>0.106064460027687</v>
      </c>
      <c r="E14" s="14">
        <v>6.2326894883129903E-2</v>
      </c>
      <c r="F14" s="14"/>
      <c r="G14" s="14">
        <v>9.8292042966670698E-2</v>
      </c>
      <c r="H14" s="14">
        <v>0.11466878198662001</v>
      </c>
      <c r="I14" s="14">
        <v>9.3544666115071007E-2</v>
      </c>
      <c r="J14" s="14">
        <v>9.9410524663893302E-2</v>
      </c>
      <c r="K14" s="14">
        <v>6.9004875933009899E-2</v>
      </c>
      <c r="L14" s="14">
        <v>3.8677733470160798E-2</v>
      </c>
      <c r="M14" s="14"/>
      <c r="N14" s="14">
        <v>0.13030052397788</v>
      </c>
      <c r="O14" s="14">
        <v>7.7530230873211897E-2</v>
      </c>
      <c r="P14" s="14">
        <v>8.1527480887485002E-2</v>
      </c>
      <c r="Q14" s="14">
        <v>4.3601994247396997E-2</v>
      </c>
      <c r="R14" s="14"/>
      <c r="S14" s="14">
        <v>0.132041821084769</v>
      </c>
      <c r="T14" s="14">
        <v>7.41741778703226E-2</v>
      </c>
      <c r="U14" s="14">
        <v>5.7977119515957E-2</v>
      </c>
      <c r="V14" s="14">
        <v>8.0262592173797706E-2</v>
      </c>
      <c r="W14" s="14">
        <v>6.17577181959389E-2</v>
      </c>
      <c r="X14" s="14">
        <v>7.9917039691154296E-2</v>
      </c>
      <c r="Y14" s="14">
        <v>5.5975443532671101E-2</v>
      </c>
      <c r="Z14" s="14">
        <v>0.104520675712118</v>
      </c>
      <c r="AA14" s="14">
        <v>7.8417829797978997E-2</v>
      </c>
      <c r="AB14" s="14">
        <v>0.100116256726922</v>
      </c>
      <c r="AC14" s="14">
        <v>6.8095208840513496E-2</v>
      </c>
      <c r="AD14" s="14">
        <v>8.8388027354566301E-2</v>
      </c>
      <c r="AE14" s="14"/>
      <c r="AF14" s="14">
        <v>5.3708947064634499E-2</v>
      </c>
      <c r="AG14" s="14">
        <v>5.9575061791824403E-2</v>
      </c>
      <c r="AH14" s="14">
        <v>0.10303597816318499</v>
      </c>
      <c r="AI14" s="14">
        <v>0.13421033917129599</v>
      </c>
      <c r="AJ14" s="14">
        <v>0.23427414247303499</v>
      </c>
      <c r="AK14" s="14"/>
      <c r="AL14" s="14">
        <v>4.9011944316752501E-2</v>
      </c>
      <c r="AM14" s="14">
        <v>6.2748533645409998E-2</v>
      </c>
      <c r="AN14" s="14">
        <v>4.4964942059095403E-2</v>
      </c>
      <c r="AO14" s="14">
        <v>4.2777931137087902E-2</v>
      </c>
      <c r="AP14" s="14">
        <v>5.8057363024881903E-2</v>
      </c>
      <c r="AQ14" s="14">
        <v>6.6126314663652E-2</v>
      </c>
      <c r="AR14" s="14">
        <v>8.6869153711670297E-2</v>
      </c>
      <c r="AS14" s="14">
        <v>8.2560712797604296E-2</v>
      </c>
      <c r="AT14" s="14">
        <v>6.0937169432830701E-2</v>
      </c>
      <c r="AU14" s="14">
        <v>7.8269491051550399E-2</v>
      </c>
      <c r="AV14" s="14">
        <v>8.4638602530013901E-2</v>
      </c>
      <c r="AW14" s="14">
        <v>0.122424421007079</v>
      </c>
      <c r="AX14" s="14">
        <v>0.13501711526173699</v>
      </c>
      <c r="AY14" s="14">
        <v>0.128531204590077</v>
      </c>
      <c r="AZ14" s="14">
        <v>0.12977222736604899</v>
      </c>
      <c r="BA14" s="14">
        <v>0.18535850687878999</v>
      </c>
      <c r="BB14" s="14"/>
      <c r="BC14" s="14">
        <v>0.115909543156206</v>
      </c>
      <c r="BD14" s="14">
        <v>6.9810373593960307E-2</v>
      </c>
      <c r="BE14" s="14"/>
      <c r="BF14" s="14">
        <v>0.118273748657536</v>
      </c>
      <c r="BG14" s="14">
        <v>7.9516235081450795E-2</v>
      </c>
      <c r="BH14" s="14">
        <v>7.25254824198759E-2</v>
      </c>
      <c r="BI14" s="14">
        <v>4.3344195094484103E-2</v>
      </c>
      <c r="BJ14" s="14"/>
      <c r="BK14" s="14">
        <v>0.13550182535570399</v>
      </c>
      <c r="BL14" s="14">
        <v>9.40181381865762E-2</v>
      </c>
      <c r="BM14" s="14">
        <v>6.8773169261131403E-2</v>
      </c>
      <c r="BN14" s="14">
        <v>4.4202763333488701E-2</v>
      </c>
      <c r="BO14" s="14"/>
      <c r="BP14" s="14">
        <v>8.3825073694464805E-2</v>
      </c>
      <c r="BQ14" s="14">
        <v>7.4818838536246005E-2</v>
      </c>
      <c r="BR14" s="14">
        <v>3.0033355142255299E-2</v>
      </c>
      <c r="BS14" s="14">
        <v>0.176545097286815</v>
      </c>
      <c r="BT14" s="14">
        <v>2.3325578052048698E-2</v>
      </c>
    </row>
    <row r="15" spans="2:72" x14ac:dyDescent="0.35">
      <c r="B15" s="15" t="s">
        <v>102</v>
      </c>
      <c r="C15" s="20">
        <v>3.2633325565178603E-2</v>
      </c>
      <c r="D15" s="20">
        <v>2.95291789490972E-2</v>
      </c>
      <c r="E15" s="20">
        <v>3.5557671142022303E-2</v>
      </c>
      <c r="F15" s="20"/>
      <c r="G15" s="20">
        <v>3.5742890251815401E-2</v>
      </c>
      <c r="H15" s="20">
        <v>2.2985773561522801E-2</v>
      </c>
      <c r="I15" s="20">
        <v>3.3265890567948202E-2</v>
      </c>
      <c r="J15" s="20">
        <v>4.06831974650496E-2</v>
      </c>
      <c r="K15" s="20">
        <v>3.6127248151336402E-2</v>
      </c>
      <c r="L15" s="20">
        <v>2.90306059204746E-2</v>
      </c>
      <c r="M15" s="20"/>
      <c r="N15" s="20">
        <v>1.89846637408017E-2</v>
      </c>
      <c r="O15" s="20">
        <v>3.09577584105202E-2</v>
      </c>
      <c r="P15" s="20">
        <v>2.6217465419016199E-2</v>
      </c>
      <c r="Q15" s="20">
        <v>5.4208621953230902E-2</v>
      </c>
      <c r="R15" s="20"/>
      <c r="S15" s="20">
        <v>2.22292379923048E-2</v>
      </c>
      <c r="T15" s="20">
        <v>2.8818821975186398E-2</v>
      </c>
      <c r="U15" s="20">
        <v>4.3750977186219502E-2</v>
      </c>
      <c r="V15" s="20">
        <v>2.7388662360255601E-2</v>
      </c>
      <c r="W15" s="20">
        <v>3.6178988796609003E-2</v>
      </c>
      <c r="X15" s="20">
        <v>4.0201068992054903E-2</v>
      </c>
      <c r="Y15" s="20">
        <v>3.8499605153861402E-2</v>
      </c>
      <c r="Z15" s="20">
        <v>2.5552373782875799E-2</v>
      </c>
      <c r="AA15" s="20">
        <v>2.5119639554106499E-2</v>
      </c>
      <c r="AB15" s="20">
        <v>3.5019282228706497E-2</v>
      </c>
      <c r="AC15" s="20">
        <v>4.5064764297280603E-2</v>
      </c>
      <c r="AD15" s="20">
        <v>4.63179022456955E-2</v>
      </c>
      <c r="AE15" s="20"/>
      <c r="AF15" s="20">
        <v>4.9422599941652302E-2</v>
      </c>
      <c r="AG15" s="20">
        <v>3.0941177536252799E-2</v>
      </c>
      <c r="AH15" s="20">
        <v>2.5465366291630001E-2</v>
      </c>
      <c r="AI15" s="20">
        <v>1.3935014986589099E-2</v>
      </c>
      <c r="AJ15" s="20">
        <v>1.09132626268227E-2</v>
      </c>
      <c r="AK15" s="20"/>
      <c r="AL15" s="20">
        <v>0.16429966900058199</v>
      </c>
      <c r="AM15" s="20">
        <v>6.3751006983503E-2</v>
      </c>
      <c r="AN15" s="20">
        <v>4.4435463775179103E-2</v>
      </c>
      <c r="AO15" s="20">
        <v>4.8447286282730803E-2</v>
      </c>
      <c r="AP15" s="20">
        <v>4.0247955735268702E-2</v>
      </c>
      <c r="AQ15" s="20">
        <v>2.7677784368579799E-2</v>
      </c>
      <c r="AR15" s="20">
        <v>2.5037488393457201E-2</v>
      </c>
      <c r="AS15" s="20">
        <v>2.7120917096846001E-2</v>
      </c>
      <c r="AT15" s="20">
        <v>1.7832335597821901E-2</v>
      </c>
      <c r="AU15" s="20">
        <v>1.8467187876970999E-2</v>
      </c>
      <c r="AV15" s="20">
        <v>1.8759372438756701E-2</v>
      </c>
      <c r="AW15" s="20">
        <v>2.0938849346657101E-2</v>
      </c>
      <c r="AX15" s="20">
        <v>1.33708315409792E-2</v>
      </c>
      <c r="AY15" s="20">
        <v>2.6313574241229001E-2</v>
      </c>
      <c r="AZ15" s="20">
        <v>8.7629584892068499E-3</v>
      </c>
      <c r="BA15" s="20">
        <v>2.03555202529178E-2</v>
      </c>
      <c r="BB15" s="20"/>
      <c r="BC15" s="20">
        <v>2.89862731013227E-2</v>
      </c>
      <c r="BD15" s="20">
        <v>3.42316071957494E-2</v>
      </c>
      <c r="BE15" s="20"/>
      <c r="BF15" s="20">
        <v>1.3180749505404E-2</v>
      </c>
      <c r="BG15" s="20">
        <v>1.8980806199511101E-2</v>
      </c>
      <c r="BH15" s="20">
        <v>3.6936376148849898E-2</v>
      </c>
      <c r="BI15" s="20">
        <v>0.100886652314867</v>
      </c>
      <c r="BJ15" s="20"/>
      <c r="BK15" s="20">
        <v>1.22285720201294E-2</v>
      </c>
      <c r="BL15" s="20">
        <v>1.68014084842203E-2</v>
      </c>
      <c r="BM15" s="20">
        <v>2.6091380532330701E-2</v>
      </c>
      <c r="BN15" s="20">
        <v>7.8863519890664202E-2</v>
      </c>
      <c r="BO15" s="20"/>
      <c r="BP15" s="20">
        <v>2.0341253389806999E-2</v>
      </c>
      <c r="BQ15" s="20">
        <v>3.4149997091878902E-2</v>
      </c>
      <c r="BR15" s="20">
        <v>2.83711790389982E-2</v>
      </c>
      <c r="BS15" s="20">
        <v>9.6682019571701795E-3</v>
      </c>
      <c r="BT15" s="20">
        <v>6.5562193408827005E-2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BT18"/>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111</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98</v>
      </c>
      <c r="C9" s="14">
        <v>4.6600745188084998E-2</v>
      </c>
      <c r="D9" s="14">
        <v>5.6185513501697697E-2</v>
      </c>
      <c r="E9" s="14">
        <v>3.7456745875880701E-2</v>
      </c>
      <c r="F9" s="14"/>
      <c r="G9" s="14">
        <v>7.9425960012463395E-2</v>
      </c>
      <c r="H9" s="14">
        <v>0.106335788736602</v>
      </c>
      <c r="I9" s="14">
        <v>5.7921716332539001E-2</v>
      </c>
      <c r="J9" s="14">
        <v>2.7093973816314801E-2</v>
      </c>
      <c r="K9" s="14">
        <v>1.04069300762676E-2</v>
      </c>
      <c r="L9" s="14">
        <v>7.1438510700916396E-3</v>
      </c>
      <c r="M9" s="14"/>
      <c r="N9" s="14">
        <v>6.4907739905770201E-2</v>
      </c>
      <c r="O9" s="14">
        <v>3.1027748576012499E-2</v>
      </c>
      <c r="P9" s="14">
        <v>4.6223952177343798E-2</v>
      </c>
      <c r="Q9" s="14">
        <v>4.3530624773287702E-2</v>
      </c>
      <c r="R9" s="14"/>
      <c r="S9" s="14">
        <v>8.3788124588184604E-2</v>
      </c>
      <c r="T9" s="14">
        <v>3.5287707265166002E-2</v>
      </c>
      <c r="U9" s="14">
        <v>4.24309346399993E-2</v>
      </c>
      <c r="V9" s="14">
        <v>4.5955938912844198E-2</v>
      </c>
      <c r="W9" s="14">
        <v>3.0377101021786899E-2</v>
      </c>
      <c r="X9" s="14">
        <v>6.5784852822746098E-2</v>
      </c>
      <c r="Y9" s="14">
        <v>2.0179580054280399E-2</v>
      </c>
      <c r="Z9" s="14">
        <v>4.47531528767246E-2</v>
      </c>
      <c r="AA9" s="14">
        <v>4.4470457830358003E-2</v>
      </c>
      <c r="AB9" s="14">
        <v>3.9558189908991501E-2</v>
      </c>
      <c r="AC9" s="14">
        <v>3.8439973403827002E-2</v>
      </c>
      <c r="AD9" s="14">
        <v>3.0865859290548799E-2</v>
      </c>
      <c r="AE9" s="14"/>
      <c r="AF9" s="14">
        <v>3.2680455483907897E-2</v>
      </c>
      <c r="AG9" s="14">
        <v>2.8548403837576401E-2</v>
      </c>
      <c r="AH9" s="14">
        <v>5.6783096496559403E-2</v>
      </c>
      <c r="AI9" s="14">
        <v>7.7787299608212096E-2</v>
      </c>
      <c r="AJ9" s="14">
        <v>0.19410934743338601</v>
      </c>
      <c r="AK9" s="14"/>
      <c r="AL9" s="14">
        <v>7.6490544232837507E-2</v>
      </c>
      <c r="AM9" s="14">
        <v>7.8153000491881397E-2</v>
      </c>
      <c r="AN9" s="14">
        <v>4.0712107210165202E-2</v>
      </c>
      <c r="AO9" s="14">
        <v>2.856580079854E-2</v>
      </c>
      <c r="AP9" s="14">
        <v>3.8914805252389197E-2</v>
      </c>
      <c r="AQ9" s="14">
        <v>3.2825971642451802E-2</v>
      </c>
      <c r="AR9" s="14">
        <v>3.9646045832069599E-2</v>
      </c>
      <c r="AS9" s="14">
        <v>2.4337744317712299E-2</v>
      </c>
      <c r="AT9" s="14">
        <v>3.1449176192435202E-2</v>
      </c>
      <c r="AU9" s="14">
        <v>3.6486886382789102E-2</v>
      </c>
      <c r="AV9" s="14">
        <v>3.83092280520596E-2</v>
      </c>
      <c r="AW9" s="14">
        <v>4.1090824521425498E-2</v>
      </c>
      <c r="AX9" s="14">
        <v>6.0324655216653401E-2</v>
      </c>
      <c r="AY9" s="14">
        <v>6.3204077511717E-2</v>
      </c>
      <c r="AZ9" s="14">
        <v>8.9614446481921003E-2</v>
      </c>
      <c r="BA9" s="14">
        <v>0.153200123070212</v>
      </c>
      <c r="BB9" s="14"/>
      <c r="BC9" s="14">
        <v>8.9109622270997293E-2</v>
      </c>
      <c r="BD9" s="14">
        <v>2.79716856801276E-2</v>
      </c>
      <c r="BE9" s="14"/>
      <c r="BF9" s="14">
        <v>3.4688928476112602E-2</v>
      </c>
      <c r="BG9" s="14">
        <v>3.47591145967397E-2</v>
      </c>
      <c r="BH9" s="14">
        <v>7.0767300841025796E-2</v>
      </c>
      <c r="BI9" s="14">
        <v>5.4819999656425401E-2</v>
      </c>
      <c r="BJ9" s="14"/>
      <c r="BK9" s="14">
        <v>3.4520797315676401E-2</v>
      </c>
      <c r="BL9" s="14">
        <v>4.1577433269900599E-2</v>
      </c>
      <c r="BM9" s="14">
        <v>6.0504843701736602E-2</v>
      </c>
      <c r="BN9" s="14">
        <v>4.1204434670446898E-2</v>
      </c>
      <c r="BO9" s="14"/>
      <c r="BP9" s="14">
        <v>8.7387576811971804E-2</v>
      </c>
      <c r="BQ9" s="14">
        <v>1.7597245774859601E-2</v>
      </c>
      <c r="BR9" s="14">
        <v>3.5713248580700602E-3</v>
      </c>
      <c r="BS9" s="14">
        <v>5.8697026301557598E-2</v>
      </c>
      <c r="BT9" s="14">
        <v>3.4209115348706298E-2</v>
      </c>
    </row>
    <row r="10" spans="2:72" x14ac:dyDescent="0.35">
      <c r="B10" s="15" t="s">
        <v>99</v>
      </c>
      <c r="C10" s="14">
        <v>0.24557724623037999</v>
      </c>
      <c r="D10" s="14">
        <v>0.25802587625322798</v>
      </c>
      <c r="E10" s="14">
        <v>0.234030084488179</v>
      </c>
      <c r="F10" s="14"/>
      <c r="G10" s="14">
        <v>0.25867373258210902</v>
      </c>
      <c r="H10" s="14">
        <v>0.31132471801175599</v>
      </c>
      <c r="I10" s="14">
        <v>0.27491220756608198</v>
      </c>
      <c r="J10" s="14">
        <v>0.20964912067687999</v>
      </c>
      <c r="K10" s="14">
        <v>0.20778936417091001</v>
      </c>
      <c r="L10" s="14">
        <v>0.214020451186442</v>
      </c>
      <c r="M10" s="14"/>
      <c r="N10" s="14">
        <v>0.30919133057516501</v>
      </c>
      <c r="O10" s="14">
        <v>0.24058483356230401</v>
      </c>
      <c r="P10" s="14">
        <v>0.23331569341707201</v>
      </c>
      <c r="Q10" s="14">
        <v>0.195590619209731</v>
      </c>
      <c r="R10" s="14"/>
      <c r="S10" s="14">
        <v>0.30826641205198002</v>
      </c>
      <c r="T10" s="14">
        <v>0.23070064456759701</v>
      </c>
      <c r="U10" s="14">
        <v>0.20543677455614301</v>
      </c>
      <c r="V10" s="14">
        <v>0.27761154234727597</v>
      </c>
      <c r="W10" s="14">
        <v>0.23432935751874101</v>
      </c>
      <c r="X10" s="14">
        <v>0.25671994985304503</v>
      </c>
      <c r="Y10" s="14">
        <v>0.22298274380269101</v>
      </c>
      <c r="Z10" s="14">
        <v>0.21787563269655</v>
      </c>
      <c r="AA10" s="14">
        <v>0.25785260444831098</v>
      </c>
      <c r="AB10" s="14">
        <v>0.209233784359459</v>
      </c>
      <c r="AC10" s="14">
        <v>0.22568178783406601</v>
      </c>
      <c r="AD10" s="14">
        <v>0.215631204539565</v>
      </c>
      <c r="AE10" s="14"/>
      <c r="AF10" s="14">
        <v>0.21045772895394099</v>
      </c>
      <c r="AG10" s="14">
        <v>0.20503785085079601</v>
      </c>
      <c r="AH10" s="14">
        <v>0.26986249795365902</v>
      </c>
      <c r="AI10" s="14">
        <v>0.34227444865471301</v>
      </c>
      <c r="AJ10" s="14">
        <v>0.43174381853060401</v>
      </c>
      <c r="AK10" s="14"/>
      <c r="AL10" s="14">
        <v>6.0131834032805302E-2</v>
      </c>
      <c r="AM10" s="14">
        <v>0.21816420107658399</v>
      </c>
      <c r="AN10" s="14">
        <v>0.19324702071498201</v>
      </c>
      <c r="AO10" s="14">
        <v>0.23728236233891101</v>
      </c>
      <c r="AP10" s="14">
        <v>0.19909191982895499</v>
      </c>
      <c r="AQ10" s="14">
        <v>0.219330911125935</v>
      </c>
      <c r="AR10" s="14">
        <v>0.224313667861094</v>
      </c>
      <c r="AS10" s="14">
        <v>0.27314501713684802</v>
      </c>
      <c r="AT10" s="14">
        <v>0.22308658755307401</v>
      </c>
      <c r="AU10" s="14">
        <v>0.20750522040845401</v>
      </c>
      <c r="AV10" s="14">
        <v>0.27952526921182203</v>
      </c>
      <c r="AW10" s="14">
        <v>0.306714259543519</v>
      </c>
      <c r="AX10" s="14">
        <v>0.287916439446609</v>
      </c>
      <c r="AY10" s="14">
        <v>0.32390368199842401</v>
      </c>
      <c r="AZ10" s="14">
        <v>0.30428368409450901</v>
      </c>
      <c r="BA10" s="14">
        <v>0.387189010378372</v>
      </c>
      <c r="BB10" s="14"/>
      <c r="BC10" s="14">
        <v>0.32766607237767198</v>
      </c>
      <c r="BD10" s="14">
        <v>0.209602698508182</v>
      </c>
      <c r="BE10" s="14"/>
      <c r="BF10" s="14">
        <v>0.27212145482663402</v>
      </c>
      <c r="BG10" s="14">
        <v>0.22924725641978</v>
      </c>
      <c r="BH10" s="14">
        <v>0.251772834069526</v>
      </c>
      <c r="BI10" s="14">
        <v>0.21807892601492801</v>
      </c>
      <c r="BJ10" s="14"/>
      <c r="BK10" s="14">
        <v>0.27337735983172601</v>
      </c>
      <c r="BL10" s="14">
        <v>0.249936976096475</v>
      </c>
      <c r="BM10" s="14">
        <v>0.24528941427060599</v>
      </c>
      <c r="BN10" s="14">
        <v>0.212395158737854</v>
      </c>
      <c r="BO10" s="14"/>
      <c r="BP10" s="14">
        <v>0.28494998131730398</v>
      </c>
      <c r="BQ10" s="14">
        <v>0.19254210684731601</v>
      </c>
      <c r="BR10" s="14">
        <v>0.21329204836367499</v>
      </c>
      <c r="BS10" s="14">
        <v>0.31621414820662003</v>
      </c>
      <c r="BT10" s="14">
        <v>0.19015877875158599</v>
      </c>
    </row>
    <row r="11" spans="2:72" x14ac:dyDescent="0.35">
      <c r="B11" s="15" t="s">
        <v>100</v>
      </c>
      <c r="C11" s="14">
        <v>0.38878554357867101</v>
      </c>
      <c r="D11" s="14">
        <v>0.377669878096619</v>
      </c>
      <c r="E11" s="14">
        <v>0.40036958825039098</v>
      </c>
      <c r="F11" s="14"/>
      <c r="G11" s="14">
        <v>0.34200101709480502</v>
      </c>
      <c r="H11" s="14">
        <v>0.32158781266005398</v>
      </c>
      <c r="I11" s="14">
        <v>0.36875014347435597</v>
      </c>
      <c r="J11" s="14">
        <v>0.40927070538300597</v>
      </c>
      <c r="K11" s="14">
        <v>0.41913345836552501</v>
      </c>
      <c r="L11" s="14">
        <v>0.45378350887020702</v>
      </c>
      <c r="M11" s="14"/>
      <c r="N11" s="14">
        <v>0.38206067791501003</v>
      </c>
      <c r="O11" s="14">
        <v>0.40085971718334701</v>
      </c>
      <c r="P11" s="14">
        <v>0.39838197846904699</v>
      </c>
      <c r="Q11" s="14">
        <v>0.37323796060450398</v>
      </c>
      <c r="R11" s="14"/>
      <c r="S11" s="14">
        <v>0.34376941005052902</v>
      </c>
      <c r="T11" s="14">
        <v>0.41295038399158301</v>
      </c>
      <c r="U11" s="14">
        <v>0.41005233432400701</v>
      </c>
      <c r="V11" s="14">
        <v>0.36944485588140902</v>
      </c>
      <c r="W11" s="14">
        <v>0.386580588674237</v>
      </c>
      <c r="X11" s="14">
        <v>0.34709452433794902</v>
      </c>
      <c r="Y11" s="14">
        <v>0.44833398429756799</v>
      </c>
      <c r="Z11" s="14">
        <v>0.41333751380620398</v>
      </c>
      <c r="AA11" s="14">
        <v>0.38868681142581102</v>
      </c>
      <c r="AB11" s="14">
        <v>0.42043362099188503</v>
      </c>
      <c r="AC11" s="14">
        <v>0.375237575108673</v>
      </c>
      <c r="AD11" s="14">
        <v>0.36193425864169598</v>
      </c>
      <c r="AE11" s="14"/>
      <c r="AF11" s="14">
        <v>0.398600709957741</v>
      </c>
      <c r="AG11" s="14">
        <v>0.409095336287358</v>
      </c>
      <c r="AH11" s="14">
        <v>0.38206140228942098</v>
      </c>
      <c r="AI11" s="14">
        <v>0.34395856620427501</v>
      </c>
      <c r="AJ11" s="14">
        <v>0.28302928680915901</v>
      </c>
      <c r="AK11" s="14"/>
      <c r="AL11" s="14">
        <v>0.304266820651167</v>
      </c>
      <c r="AM11" s="14">
        <v>0.37083835104556501</v>
      </c>
      <c r="AN11" s="14">
        <v>0.36244512219277097</v>
      </c>
      <c r="AO11" s="14">
        <v>0.39096857029812998</v>
      </c>
      <c r="AP11" s="14">
        <v>0.42406540310026097</v>
      </c>
      <c r="AQ11" s="14">
        <v>0.38993796108409601</v>
      </c>
      <c r="AR11" s="14">
        <v>0.41216078710003401</v>
      </c>
      <c r="AS11" s="14">
        <v>0.35489968361202401</v>
      </c>
      <c r="AT11" s="14">
        <v>0.44162945003005699</v>
      </c>
      <c r="AU11" s="14">
        <v>0.44693452857743898</v>
      </c>
      <c r="AV11" s="14">
        <v>0.39582750308009601</v>
      </c>
      <c r="AW11" s="14">
        <v>0.36511417946652103</v>
      </c>
      <c r="AX11" s="14">
        <v>0.38777549027061298</v>
      </c>
      <c r="AY11" s="14">
        <v>0.40117763702297299</v>
      </c>
      <c r="AZ11" s="14">
        <v>0.424319519906043</v>
      </c>
      <c r="BA11" s="14">
        <v>0.29941166761629401</v>
      </c>
      <c r="BB11" s="14"/>
      <c r="BC11" s="14">
        <v>0.33984968148126499</v>
      </c>
      <c r="BD11" s="14">
        <v>0.41023116034496798</v>
      </c>
      <c r="BE11" s="14"/>
      <c r="BF11" s="14">
        <v>0.41609593685394403</v>
      </c>
      <c r="BG11" s="14">
        <v>0.40661213265160601</v>
      </c>
      <c r="BH11" s="14">
        <v>0.35701822582773102</v>
      </c>
      <c r="BI11" s="14">
        <v>0.347151597446895</v>
      </c>
      <c r="BJ11" s="14"/>
      <c r="BK11" s="14">
        <v>0.41584421637525099</v>
      </c>
      <c r="BL11" s="14">
        <v>0.39451862584715303</v>
      </c>
      <c r="BM11" s="14">
        <v>0.395662487899471</v>
      </c>
      <c r="BN11" s="14">
        <v>0.34352151526758201</v>
      </c>
      <c r="BO11" s="14"/>
      <c r="BP11" s="14">
        <v>0.36681611317695101</v>
      </c>
      <c r="BQ11" s="14">
        <v>0.42964493022726402</v>
      </c>
      <c r="BR11" s="14">
        <v>0.46176484529294998</v>
      </c>
      <c r="BS11" s="14">
        <v>0.37950158753299501</v>
      </c>
      <c r="BT11" s="14">
        <v>0.36333769497901403</v>
      </c>
    </row>
    <row r="12" spans="2:72" x14ac:dyDescent="0.35">
      <c r="B12" s="15" t="s">
        <v>101</v>
      </c>
      <c r="C12" s="14">
        <v>0.27944237214657802</v>
      </c>
      <c r="D12" s="14">
        <v>0.28214308292921397</v>
      </c>
      <c r="E12" s="14">
        <v>0.27533016605699501</v>
      </c>
      <c r="F12" s="14"/>
      <c r="G12" s="14">
        <v>0.265741315690188</v>
      </c>
      <c r="H12" s="14">
        <v>0.23061747193669699</v>
      </c>
      <c r="I12" s="14">
        <v>0.25670514274929401</v>
      </c>
      <c r="J12" s="14">
        <v>0.31236963859594102</v>
      </c>
      <c r="K12" s="14">
        <v>0.32213102087673701</v>
      </c>
      <c r="L12" s="14">
        <v>0.29140944080127601</v>
      </c>
      <c r="M12" s="14"/>
      <c r="N12" s="14">
        <v>0.21932808135375001</v>
      </c>
      <c r="O12" s="14">
        <v>0.29370091897524497</v>
      </c>
      <c r="P12" s="14">
        <v>0.28861011044720097</v>
      </c>
      <c r="Q12" s="14">
        <v>0.319743189294042</v>
      </c>
      <c r="R12" s="14"/>
      <c r="S12" s="14">
        <v>0.235915760156968</v>
      </c>
      <c r="T12" s="14">
        <v>0.28010641373997602</v>
      </c>
      <c r="U12" s="14">
        <v>0.29971629919093501</v>
      </c>
      <c r="V12" s="14">
        <v>0.27244636925584398</v>
      </c>
      <c r="W12" s="14">
        <v>0.299534741804175</v>
      </c>
      <c r="X12" s="14">
        <v>0.26935925440355601</v>
      </c>
      <c r="Y12" s="14">
        <v>0.26725000464232102</v>
      </c>
      <c r="Z12" s="14">
        <v>0.29322777977960002</v>
      </c>
      <c r="AA12" s="14">
        <v>0.27077811746796698</v>
      </c>
      <c r="AB12" s="14">
        <v>0.29273623311656999</v>
      </c>
      <c r="AC12" s="14">
        <v>0.32743352762502398</v>
      </c>
      <c r="AD12" s="14">
        <v>0.356242980275079</v>
      </c>
      <c r="AE12" s="14"/>
      <c r="AF12" s="14">
        <v>0.29616009557895001</v>
      </c>
      <c r="AG12" s="14">
        <v>0.31947939855957402</v>
      </c>
      <c r="AH12" s="14">
        <v>0.26335104596890802</v>
      </c>
      <c r="AI12" s="14">
        <v>0.21879417615058699</v>
      </c>
      <c r="AJ12" s="14">
        <v>7.1785985043641795E-2</v>
      </c>
      <c r="AK12" s="14"/>
      <c r="AL12" s="14">
        <v>0.35644574133071399</v>
      </c>
      <c r="AM12" s="14">
        <v>0.25242697211914</v>
      </c>
      <c r="AN12" s="14">
        <v>0.35151106935038401</v>
      </c>
      <c r="AO12" s="14">
        <v>0.29761112373466903</v>
      </c>
      <c r="AP12" s="14">
        <v>0.30095497711345998</v>
      </c>
      <c r="AQ12" s="14">
        <v>0.32738232047705101</v>
      </c>
      <c r="AR12" s="14">
        <v>0.281523722373626</v>
      </c>
      <c r="AS12" s="14">
        <v>0.312725084816665</v>
      </c>
      <c r="AT12" s="14">
        <v>0.26534088759554902</v>
      </c>
      <c r="AU12" s="14">
        <v>0.28235832610056899</v>
      </c>
      <c r="AV12" s="14">
        <v>0.26849569761450698</v>
      </c>
      <c r="AW12" s="14">
        <v>0.26190186783625402</v>
      </c>
      <c r="AX12" s="14">
        <v>0.24830471790301401</v>
      </c>
      <c r="AY12" s="14">
        <v>0.19564846917744899</v>
      </c>
      <c r="AZ12" s="14">
        <v>0.16820415954074999</v>
      </c>
      <c r="BA12" s="14">
        <v>0.13728954603043</v>
      </c>
      <c r="BB12" s="14"/>
      <c r="BC12" s="14">
        <v>0.21581133844182099</v>
      </c>
      <c r="BD12" s="14">
        <v>0.307327990275862</v>
      </c>
      <c r="BE12" s="14"/>
      <c r="BF12" s="14">
        <v>0.26283864196294598</v>
      </c>
      <c r="BG12" s="14">
        <v>0.30037780898917499</v>
      </c>
      <c r="BH12" s="14">
        <v>0.27654031044071398</v>
      </c>
      <c r="BI12" s="14">
        <v>0.26729226566544401</v>
      </c>
      <c r="BJ12" s="14"/>
      <c r="BK12" s="14">
        <v>0.25738727740457001</v>
      </c>
      <c r="BL12" s="14">
        <v>0.28786604404303501</v>
      </c>
      <c r="BM12" s="14">
        <v>0.26421764831904598</v>
      </c>
      <c r="BN12" s="14">
        <v>0.32079928251846002</v>
      </c>
      <c r="BO12" s="14"/>
      <c r="BP12" s="14">
        <v>0.23722031659274001</v>
      </c>
      <c r="BQ12" s="14">
        <v>0.31947260719047899</v>
      </c>
      <c r="BR12" s="14">
        <v>0.29279799820343</v>
      </c>
      <c r="BS12" s="14">
        <v>0.22802480712671799</v>
      </c>
      <c r="BT12" s="14">
        <v>0.33461599011298798</v>
      </c>
    </row>
    <row r="13" spans="2:72" x14ac:dyDescent="0.35">
      <c r="B13" s="15" t="s">
        <v>102</v>
      </c>
      <c r="C13" s="20">
        <v>3.9594092856286199E-2</v>
      </c>
      <c r="D13" s="20">
        <v>2.5975649219241202E-2</v>
      </c>
      <c r="E13" s="20">
        <v>5.2813415328553402E-2</v>
      </c>
      <c r="F13" s="20"/>
      <c r="G13" s="20">
        <v>5.4157974620434299E-2</v>
      </c>
      <c r="H13" s="20">
        <v>3.0134208654890401E-2</v>
      </c>
      <c r="I13" s="20">
        <v>4.17107898777292E-2</v>
      </c>
      <c r="J13" s="20">
        <v>4.16165615278591E-2</v>
      </c>
      <c r="K13" s="20">
        <v>4.0539226510560002E-2</v>
      </c>
      <c r="L13" s="20">
        <v>3.3642748071983503E-2</v>
      </c>
      <c r="M13" s="20"/>
      <c r="N13" s="20">
        <v>2.4512170250305099E-2</v>
      </c>
      <c r="O13" s="20">
        <v>3.3826781703090898E-2</v>
      </c>
      <c r="P13" s="20">
        <v>3.3468265489336402E-2</v>
      </c>
      <c r="Q13" s="20">
        <v>6.7897606118435205E-2</v>
      </c>
      <c r="R13" s="20"/>
      <c r="S13" s="20">
        <v>2.8260293152338301E-2</v>
      </c>
      <c r="T13" s="20">
        <v>4.0954850435677599E-2</v>
      </c>
      <c r="U13" s="20">
        <v>4.2363657288915599E-2</v>
      </c>
      <c r="V13" s="20">
        <v>3.4541293602627601E-2</v>
      </c>
      <c r="W13" s="20">
        <v>4.9178210981059699E-2</v>
      </c>
      <c r="X13" s="20">
        <v>6.1041418582703497E-2</v>
      </c>
      <c r="Y13" s="20">
        <v>4.12536872031386E-2</v>
      </c>
      <c r="Z13" s="20">
        <v>3.0805920840921101E-2</v>
      </c>
      <c r="AA13" s="20">
        <v>3.8212008827552602E-2</v>
      </c>
      <c r="AB13" s="20">
        <v>3.80381716230941E-2</v>
      </c>
      <c r="AC13" s="20">
        <v>3.32071360284098E-2</v>
      </c>
      <c r="AD13" s="20">
        <v>3.5325697253110702E-2</v>
      </c>
      <c r="AE13" s="20"/>
      <c r="AF13" s="20">
        <v>6.210101002546E-2</v>
      </c>
      <c r="AG13" s="20">
        <v>3.7839010464695698E-2</v>
      </c>
      <c r="AH13" s="20">
        <v>2.7941957291452699E-2</v>
      </c>
      <c r="AI13" s="20">
        <v>1.7185509382212801E-2</v>
      </c>
      <c r="AJ13" s="20">
        <v>1.9331562183209298E-2</v>
      </c>
      <c r="AK13" s="20"/>
      <c r="AL13" s="20">
        <v>0.20266505975247601</v>
      </c>
      <c r="AM13" s="20">
        <v>8.0417475266829797E-2</v>
      </c>
      <c r="AN13" s="20">
        <v>5.2084680531697597E-2</v>
      </c>
      <c r="AO13" s="20">
        <v>4.55721428297498E-2</v>
      </c>
      <c r="AP13" s="20">
        <v>3.6972894704935103E-2</v>
      </c>
      <c r="AQ13" s="20">
        <v>3.05228356704659E-2</v>
      </c>
      <c r="AR13" s="20">
        <v>4.2355776833176498E-2</v>
      </c>
      <c r="AS13" s="20">
        <v>3.4892470116750098E-2</v>
      </c>
      <c r="AT13" s="20">
        <v>3.84938986288847E-2</v>
      </c>
      <c r="AU13" s="20">
        <v>2.6715038530749399E-2</v>
      </c>
      <c r="AV13" s="20">
        <v>1.78423020415155E-2</v>
      </c>
      <c r="AW13" s="20">
        <v>2.5178868632279201E-2</v>
      </c>
      <c r="AX13" s="20">
        <v>1.56786971631106E-2</v>
      </c>
      <c r="AY13" s="20">
        <v>1.60661342894373E-2</v>
      </c>
      <c r="AZ13" s="20">
        <v>1.35781899767764E-2</v>
      </c>
      <c r="BA13" s="20">
        <v>2.2909652904692001E-2</v>
      </c>
      <c r="BB13" s="20"/>
      <c r="BC13" s="20">
        <v>2.75632854282447E-2</v>
      </c>
      <c r="BD13" s="20">
        <v>4.4866465190860398E-2</v>
      </c>
      <c r="BE13" s="20"/>
      <c r="BF13" s="20">
        <v>1.42550378803645E-2</v>
      </c>
      <c r="BG13" s="20">
        <v>2.9003687342699199E-2</v>
      </c>
      <c r="BH13" s="20">
        <v>4.3901328821003303E-2</v>
      </c>
      <c r="BI13" s="20">
        <v>0.11265721121630699</v>
      </c>
      <c r="BJ13" s="20"/>
      <c r="BK13" s="20">
        <v>1.8870349072776599E-2</v>
      </c>
      <c r="BL13" s="20">
        <v>2.6100920743436201E-2</v>
      </c>
      <c r="BM13" s="20">
        <v>3.4325605809141298E-2</v>
      </c>
      <c r="BN13" s="20">
        <v>8.2079608805657303E-2</v>
      </c>
      <c r="BO13" s="20"/>
      <c r="BP13" s="20">
        <v>2.3626012101033898E-2</v>
      </c>
      <c r="BQ13" s="20">
        <v>4.0743109960081299E-2</v>
      </c>
      <c r="BR13" s="20">
        <v>2.8573783281875601E-2</v>
      </c>
      <c r="BS13" s="20">
        <v>1.75624308321101E-2</v>
      </c>
      <c r="BT13" s="20">
        <v>7.7678420807706303E-2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7.9079005237525299E-2</v>
      </c>
      <c r="D9" s="14">
        <v>6.8785437793889501E-2</v>
      </c>
      <c r="E9" s="14">
        <v>8.9472903822526997E-2</v>
      </c>
      <c r="F9" s="14"/>
      <c r="G9" s="14">
        <v>6.3101627581722206E-2</v>
      </c>
      <c r="H9" s="14">
        <v>4.1518180103642999E-2</v>
      </c>
      <c r="I9" s="14">
        <v>5.4971388434609803E-2</v>
      </c>
      <c r="J9" s="14">
        <v>7.1461363245273093E-2</v>
      </c>
      <c r="K9" s="14">
        <v>9.2679621057004793E-2</v>
      </c>
      <c r="L9" s="14">
        <v>0.136914414476042</v>
      </c>
      <c r="M9" s="14"/>
      <c r="N9" s="14">
        <v>4.2923986224198303E-2</v>
      </c>
      <c r="O9" s="14">
        <v>5.992924697404E-2</v>
      </c>
      <c r="P9" s="14">
        <v>8.9746805351402101E-2</v>
      </c>
      <c r="Q9" s="14">
        <v>0.129453759896379</v>
      </c>
      <c r="R9" s="14"/>
      <c r="S9" s="14">
        <v>4.8953149185070197E-2</v>
      </c>
      <c r="T9" s="14">
        <v>6.1085767719792898E-2</v>
      </c>
      <c r="U9" s="14">
        <v>9.1807643824903307E-2</v>
      </c>
      <c r="V9" s="14">
        <v>8.6250820539421E-2</v>
      </c>
      <c r="W9" s="14">
        <v>7.6555961645157697E-2</v>
      </c>
      <c r="X9" s="14">
        <v>9.0085380705149598E-2</v>
      </c>
      <c r="Y9" s="14">
        <v>9.6744614081621896E-2</v>
      </c>
      <c r="Z9" s="14">
        <v>8.0449298518631293E-2</v>
      </c>
      <c r="AA9" s="14">
        <v>8.0140600330651804E-2</v>
      </c>
      <c r="AB9" s="14">
        <v>9.04882061490654E-2</v>
      </c>
      <c r="AC9" s="14">
        <v>0.102491632930008</v>
      </c>
      <c r="AD9" s="14">
        <v>8.8966896029964604E-2</v>
      </c>
      <c r="AE9" s="14"/>
      <c r="AF9" s="14">
        <v>0.127957145132438</v>
      </c>
      <c r="AG9" s="14">
        <v>7.4237989241542707E-2</v>
      </c>
      <c r="AH9" s="14">
        <v>4.8636706366527102E-2</v>
      </c>
      <c r="AI9" s="14">
        <v>3.1806396548842403E-2</v>
      </c>
      <c r="AJ9" s="14">
        <v>2.0676878671874802E-2</v>
      </c>
      <c r="AK9" s="14"/>
      <c r="AL9" s="14">
        <v>0.131907488997274</v>
      </c>
      <c r="AM9" s="14">
        <v>0.131436830263995</v>
      </c>
      <c r="AN9" s="14">
        <v>0.158665597439865</v>
      </c>
      <c r="AO9" s="14">
        <v>0.11829933273544101</v>
      </c>
      <c r="AP9" s="14">
        <v>0.111895743996581</v>
      </c>
      <c r="AQ9" s="14">
        <v>9.82727692701027E-2</v>
      </c>
      <c r="AR9" s="14">
        <v>6.5963988514473298E-2</v>
      </c>
      <c r="AS9" s="14">
        <v>6.2197433176497799E-2</v>
      </c>
      <c r="AT9" s="14">
        <v>5.8308802155563902E-2</v>
      </c>
      <c r="AU9" s="14">
        <v>5.0189584645670603E-2</v>
      </c>
      <c r="AV9" s="14">
        <v>4.5136369142777702E-2</v>
      </c>
      <c r="AW9" s="14">
        <v>5.3689035270071399E-2</v>
      </c>
      <c r="AX9" s="14">
        <v>4.1535815830532702E-2</v>
      </c>
      <c r="AY9" s="14">
        <v>2.9032700645672201E-2</v>
      </c>
      <c r="AZ9" s="14">
        <v>3.2085192418412699E-2</v>
      </c>
      <c r="BA9" s="14">
        <v>2.8349165907451498E-2</v>
      </c>
      <c r="BB9" s="14"/>
      <c r="BC9" s="14">
        <v>4.5572225108955901E-2</v>
      </c>
      <c r="BD9" s="14">
        <v>9.3762992295515102E-2</v>
      </c>
      <c r="BE9" s="14"/>
      <c r="BF9" s="14">
        <v>5.8306137124570501E-2</v>
      </c>
      <c r="BG9" s="14">
        <v>8.0904926981756303E-2</v>
      </c>
      <c r="BH9" s="14">
        <v>8.5334251366816799E-2</v>
      </c>
      <c r="BI9" s="14">
        <v>0.106715509479578</v>
      </c>
      <c r="BJ9" s="14"/>
      <c r="BK9" s="14">
        <v>4.5775476596900802E-2</v>
      </c>
      <c r="BL9" s="14">
        <v>7.3203362791278495E-2</v>
      </c>
      <c r="BM9" s="14">
        <v>7.08782693191536E-2</v>
      </c>
      <c r="BN9" s="14">
        <v>0.133345709626257</v>
      </c>
      <c r="BO9" s="14"/>
      <c r="BP9" s="14">
        <v>5.2345999652844401E-2</v>
      </c>
      <c r="BQ9" s="14">
        <v>7.29187326496539E-2</v>
      </c>
      <c r="BR9" s="14">
        <v>0.124415368298237</v>
      </c>
      <c r="BS9" s="14">
        <v>5.6056912514278398E-2</v>
      </c>
      <c r="BT9" s="14">
        <v>0.11019759489969801</v>
      </c>
    </row>
    <row r="10" spans="2:72" x14ac:dyDescent="0.35">
      <c r="B10" s="15" t="s">
        <v>234</v>
      </c>
      <c r="C10" s="14">
        <v>0.14404533163160599</v>
      </c>
      <c r="D10" s="14">
        <v>0.135178852700029</v>
      </c>
      <c r="E10" s="14">
        <v>0.152836702957935</v>
      </c>
      <c r="F10" s="14"/>
      <c r="G10" s="14">
        <v>0.109192640554065</v>
      </c>
      <c r="H10" s="14">
        <v>8.0919201470256594E-2</v>
      </c>
      <c r="I10" s="14">
        <v>0.10050485289192</v>
      </c>
      <c r="J10" s="14">
        <v>0.14346754498103501</v>
      </c>
      <c r="K10" s="14">
        <v>0.17302087021110599</v>
      </c>
      <c r="L10" s="14">
        <v>0.234986009332772</v>
      </c>
      <c r="M10" s="14"/>
      <c r="N10" s="14">
        <v>0.101017110079007</v>
      </c>
      <c r="O10" s="14">
        <v>0.14648754565092201</v>
      </c>
      <c r="P10" s="14">
        <v>0.15220520255987899</v>
      </c>
      <c r="Q10" s="14">
        <v>0.180499710998029</v>
      </c>
      <c r="R10" s="14"/>
      <c r="S10" s="14">
        <v>0.11479341460779099</v>
      </c>
      <c r="T10" s="14">
        <v>0.12570871068936901</v>
      </c>
      <c r="U10" s="14">
        <v>0.15987647553095399</v>
      </c>
      <c r="V10" s="14">
        <v>0.147496694274942</v>
      </c>
      <c r="W10" s="14">
        <v>0.15703780813041199</v>
      </c>
      <c r="X10" s="14">
        <v>0.13531755854637501</v>
      </c>
      <c r="Y10" s="14">
        <v>0.151343633380948</v>
      </c>
      <c r="Z10" s="14">
        <v>0.18841119663634001</v>
      </c>
      <c r="AA10" s="14">
        <v>0.12941866965409499</v>
      </c>
      <c r="AB10" s="14">
        <v>0.179666352994447</v>
      </c>
      <c r="AC10" s="14">
        <v>0.16977782822257101</v>
      </c>
      <c r="AD10" s="14">
        <v>0.12849701382759299</v>
      </c>
      <c r="AE10" s="14"/>
      <c r="AF10" s="14">
        <v>0.188679081295062</v>
      </c>
      <c r="AG10" s="14">
        <v>0.15469517256236601</v>
      </c>
      <c r="AH10" s="14">
        <v>0.111948662977831</v>
      </c>
      <c r="AI10" s="14">
        <v>0.100078536939079</v>
      </c>
      <c r="AJ10" s="14">
        <v>0.100584699827529</v>
      </c>
      <c r="AK10" s="14"/>
      <c r="AL10" s="14">
        <v>0.18941684687747101</v>
      </c>
      <c r="AM10" s="14">
        <v>0.19475033917840301</v>
      </c>
      <c r="AN10" s="14">
        <v>0.179061350626531</v>
      </c>
      <c r="AO10" s="14">
        <v>0.181051792201158</v>
      </c>
      <c r="AP10" s="14">
        <v>0.157082007788692</v>
      </c>
      <c r="AQ10" s="14">
        <v>0.16241479410219001</v>
      </c>
      <c r="AR10" s="14">
        <v>0.15726572070235001</v>
      </c>
      <c r="AS10" s="14">
        <v>0.13795135727167299</v>
      </c>
      <c r="AT10" s="14">
        <v>0.146143046486859</v>
      </c>
      <c r="AU10" s="14">
        <v>0.13276833562045501</v>
      </c>
      <c r="AV10" s="14">
        <v>0.134348174097116</v>
      </c>
      <c r="AW10" s="14">
        <v>0.11469911509641</v>
      </c>
      <c r="AX10" s="14">
        <v>9.6019554449953498E-2</v>
      </c>
      <c r="AY10" s="14">
        <v>8.4341539286845305E-2</v>
      </c>
      <c r="AZ10" s="14">
        <v>9.33260418686402E-2</v>
      </c>
      <c r="BA10" s="14">
        <v>7.1373024667294602E-2</v>
      </c>
      <c r="BB10" s="14"/>
      <c r="BC10" s="14">
        <v>9.2726642926789393E-2</v>
      </c>
      <c r="BD10" s="14">
        <v>0.16653519660469601</v>
      </c>
      <c r="BE10" s="14"/>
      <c r="BF10" s="14">
        <v>0.14071717830250499</v>
      </c>
      <c r="BG10" s="14">
        <v>0.152429481397856</v>
      </c>
      <c r="BH10" s="14">
        <v>0.137676858811278</v>
      </c>
      <c r="BI10" s="14">
        <v>0.14231298396026501</v>
      </c>
      <c r="BJ10" s="14"/>
      <c r="BK10" s="14">
        <v>0.12848398292531599</v>
      </c>
      <c r="BL10" s="14">
        <v>0.13060448099331101</v>
      </c>
      <c r="BM10" s="14">
        <v>0.149442931615069</v>
      </c>
      <c r="BN10" s="14">
        <v>0.16351392265516199</v>
      </c>
      <c r="BO10" s="14"/>
      <c r="BP10" s="14">
        <v>0.102195738414527</v>
      </c>
      <c r="BQ10" s="14">
        <v>0.15405929162481999</v>
      </c>
      <c r="BR10" s="14">
        <v>0.24827071854781799</v>
      </c>
      <c r="BS10" s="14">
        <v>0.109085542340807</v>
      </c>
      <c r="BT10" s="14">
        <v>0.166842690494301</v>
      </c>
    </row>
    <row r="11" spans="2:72" x14ac:dyDescent="0.35">
      <c r="B11" s="15" t="s">
        <v>235</v>
      </c>
      <c r="C11" s="14">
        <v>0.173748592758322</v>
      </c>
      <c r="D11" s="14">
        <v>0.17330614898282101</v>
      </c>
      <c r="E11" s="14">
        <v>0.173498931413129</v>
      </c>
      <c r="F11" s="14"/>
      <c r="G11" s="14">
        <v>0.16499209833027101</v>
      </c>
      <c r="H11" s="14">
        <v>0.15926216894374901</v>
      </c>
      <c r="I11" s="14">
        <v>0.157881719457415</v>
      </c>
      <c r="J11" s="14">
        <v>0.16875170805044101</v>
      </c>
      <c r="K11" s="14">
        <v>0.18049410072202501</v>
      </c>
      <c r="L11" s="14">
        <v>0.20378870866545501</v>
      </c>
      <c r="M11" s="14"/>
      <c r="N11" s="14">
        <v>0.138547781530034</v>
      </c>
      <c r="O11" s="14">
        <v>0.17042432398399601</v>
      </c>
      <c r="P11" s="14">
        <v>0.19707373686642199</v>
      </c>
      <c r="Q11" s="14">
        <v>0.194923755264197</v>
      </c>
      <c r="R11" s="14"/>
      <c r="S11" s="14">
        <v>0.14934798387031201</v>
      </c>
      <c r="T11" s="14">
        <v>0.19436172423412201</v>
      </c>
      <c r="U11" s="14">
        <v>0.18632410431752899</v>
      </c>
      <c r="V11" s="14">
        <v>0.17075303377798401</v>
      </c>
      <c r="W11" s="14">
        <v>0.19375772573089101</v>
      </c>
      <c r="X11" s="14">
        <v>0.14637959861119701</v>
      </c>
      <c r="Y11" s="14">
        <v>0.16480113311709799</v>
      </c>
      <c r="Z11" s="14">
        <v>0.13721506669168901</v>
      </c>
      <c r="AA11" s="14">
        <v>0.18669665163711399</v>
      </c>
      <c r="AB11" s="14">
        <v>0.17306738648616801</v>
      </c>
      <c r="AC11" s="14">
        <v>0.21214578339426601</v>
      </c>
      <c r="AD11" s="14">
        <v>0.17238273862303699</v>
      </c>
      <c r="AE11" s="14"/>
      <c r="AF11" s="14">
        <v>0.187641047263717</v>
      </c>
      <c r="AG11" s="14">
        <v>0.19358044812691599</v>
      </c>
      <c r="AH11" s="14">
        <v>0.16073931746799999</v>
      </c>
      <c r="AI11" s="14">
        <v>0.15332826653520601</v>
      </c>
      <c r="AJ11" s="14">
        <v>0.129515480677977</v>
      </c>
      <c r="AK11" s="14"/>
      <c r="AL11" s="14">
        <v>0.163094872798422</v>
      </c>
      <c r="AM11" s="14">
        <v>0.20147141615678399</v>
      </c>
      <c r="AN11" s="14">
        <v>0.186290742572426</v>
      </c>
      <c r="AO11" s="14">
        <v>0.20276350915751901</v>
      </c>
      <c r="AP11" s="14">
        <v>0.205968667274815</v>
      </c>
      <c r="AQ11" s="14">
        <v>0.18050417093340901</v>
      </c>
      <c r="AR11" s="14">
        <v>0.18145881017763499</v>
      </c>
      <c r="AS11" s="14">
        <v>0.199724843247577</v>
      </c>
      <c r="AT11" s="14">
        <v>0.17783499452545901</v>
      </c>
      <c r="AU11" s="14">
        <v>0.189301713713005</v>
      </c>
      <c r="AV11" s="14">
        <v>0.14296875878446899</v>
      </c>
      <c r="AW11" s="14">
        <v>0.15423998186929699</v>
      </c>
      <c r="AX11" s="14">
        <v>0.17678359776414401</v>
      </c>
      <c r="AY11" s="14">
        <v>0.12357952299738199</v>
      </c>
      <c r="AZ11" s="14">
        <v>0.138350191341438</v>
      </c>
      <c r="BA11" s="14">
        <v>0.10098881613645801</v>
      </c>
      <c r="BB11" s="14"/>
      <c r="BC11" s="14">
        <v>0.13737745634269999</v>
      </c>
      <c r="BD11" s="14">
        <v>0.189687853241188</v>
      </c>
      <c r="BE11" s="14"/>
      <c r="BF11" s="14">
        <v>0.16101759794713799</v>
      </c>
      <c r="BG11" s="14">
        <v>0.18330052648124201</v>
      </c>
      <c r="BH11" s="14">
        <v>0.16887558868566699</v>
      </c>
      <c r="BI11" s="14">
        <v>0.18628868860546099</v>
      </c>
      <c r="BJ11" s="14"/>
      <c r="BK11" s="14">
        <v>0.17507128236400599</v>
      </c>
      <c r="BL11" s="14">
        <v>0.14922309621073199</v>
      </c>
      <c r="BM11" s="14">
        <v>0.18280384076935</v>
      </c>
      <c r="BN11" s="14">
        <v>0.17859788951223901</v>
      </c>
      <c r="BO11" s="14"/>
      <c r="BP11" s="14">
        <v>0.15991341478815599</v>
      </c>
      <c r="BQ11" s="14">
        <v>0.17966734150427999</v>
      </c>
      <c r="BR11" s="14">
        <v>0.205292033535695</v>
      </c>
      <c r="BS11" s="14">
        <v>0.13069540113094699</v>
      </c>
      <c r="BT11" s="14">
        <v>0.21032887770023101</v>
      </c>
    </row>
    <row r="12" spans="2:72" x14ac:dyDescent="0.35">
      <c r="B12" s="15" t="s">
        <v>236</v>
      </c>
      <c r="C12" s="14">
        <v>0.25264131942551099</v>
      </c>
      <c r="D12" s="14">
        <v>0.25698582575538398</v>
      </c>
      <c r="E12" s="14">
        <v>0.248546117641466</v>
      </c>
      <c r="F12" s="14"/>
      <c r="G12" s="14">
        <v>0.24901316426651701</v>
      </c>
      <c r="H12" s="14">
        <v>0.25825517571414602</v>
      </c>
      <c r="I12" s="14">
        <v>0.27309870295726002</v>
      </c>
      <c r="J12" s="14">
        <v>0.255329432765873</v>
      </c>
      <c r="K12" s="14">
        <v>0.25366633632371499</v>
      </c>
      <c r="L12" s="14">
        <v>0.23094646625495899</v>
      </c>
      <c r="M12" s="14"/>
      <c r="N12" s="14">
        <v>0.25815104513311299</v>
      </c>
      <c r="O12" s="14">
        <v>0.26087407569492999</v>
      </c>
      <c r="P12" s="14">
        <v>0.25533003728088599</v>
      </c>
      <c r="Q12" s="14">
        <v>0.23571918942197201</v>
      </c>
      <c r="R12" s="14"/>
      <c r="S12" s="14">
        <v>0.26475642665729199</v>
      </c>
      <c r="T12" s="14">
        <v>0.26862809714115299</v>
      </c>
      <c r="U12" s="14">
        <v>0.239379979120353</v>
      </c>
      <c r="V12" s="14">
        <v>0.239374272503597</v>
      </c>
      <c r="W12" s="14">
        <v>0.25788751843900098</v>
      </c>
      <c r="X12" s="14">
        <v>0.26181394397532998</v>
      </c>
      <c r="Y12" s="14">
        <v>0.27167325174171902</v>
      </c>
      <c r="Z12" s="14">
        <v>0.24169665059516099</v>
      </c>
      <c r="AA12" s="14">
        <v>0.24035822815314301</v>
      </c>
      <c r="AB12" s="14">
        <v>0.25472866919312198</v>
      </c>
      <c r="AC12" s="14">
        <v>0.227306562162015</v>
      </c>
      <c r="AD12" s="14">
        <v>0.20692432704198099</v>
      </c>
      <c r="AE12" s="14"/>
      <c r="AF12" s="14">
        <v>0.234276336250269</v>
      </c>
      <c r="AG12" s="14">
        <v>0.25306068215285998</v>
      </c>
      <c r="AH12" s="14">
        <v>0.261986405093176</v>
      </c>
      <c r="AI12" s="14">
        <v>0.26449502090271698</v>
      </c>
      <c r="AJ12" s="14">
        <v>0.17473844193511501</v>
      </c>
      <c r="AK12" s="14"/>
      <c r="AL12" s="14">
        <v>0.19908804768722099</v>
      </c>
      <c r="AM12" s="14">
        <v>0.223094222872327</v>
      </c>
      <c r="AN12" s="14">
        <v>0.25267858345292998</v>
      </c>
      <c r="AO12" s="14">
        <v>0.26272252125794698</v>
      </c>
      <c r="AP12" s="14">
        <v>0.22407024883455401</v>
      </c>
      <c r="AQ12" s="14">
        <v>0.23159822491593801</v>
      </c>
      <c r="AR12" s="14">
        <v>0.27316157191849</v>
      </c>
      <c r="AS12" s="14">
        <v>0.257254003675779</v>
      </c>
      <c r="AT12" s="14">
        <v>0.25064314512144298</v>
      </c>
      <c r="AU12" s="14">
        <v>0.29638318397122598</v>
      </c>
      <c r="AV12" s="14">
        <v>0.27549509286693502</v>
      </c>
      <c r="AW12" s="14">
        <v>0.24731755678887499</v>
      </c>
      <c r="AX12" s="14">
        <v>0.24127004356474599</v>
      </c>
      <c r="AY12" s="14">
        <v>0.27473400773022399</v>
      </c>
      <c r="AZ12" s="14">
        <v>0.24477683724600499</v>
      </c>
      <c r="BA12" s="14">
        <v>0.24911092708670801</v>
      </c>
      <c r="BB12" s="14"/>
      <c r="BC12" s="14">
        <v>0.27243540012808398</v>
      </c>
      <c r="BD12" s="14">
        <v>0.24396677583325499</v>
      </c>
      <c r="BE12" s="14"/>
      <c r="BF12" s="14">
        <v>0.24449597411187499</v>
      </c>
      <c r="BG12" s="14">
        <v>0.26427508348091999</v>
      </c>
      <c r="BH12" s="14">
        <v>0.25657802797805301</v>
      </c>
      <c r="BI12" s="14">
        <v>0.23261598125951</v>
      </c>
      <c r="BJ12" s="14"/>
      <c r="BK12" s="14">
        <v>0.26282480750192999</v>
      </c>
      <c r="BL12" s="14">
        <v>0.27516847929701499</v>
      </c>
      <c r="BM12" s="14">
        <v>0.25643407151561498</v>
      </c>
      <c r="BN12" s="14">
        <v>0.216147947917286</v>
      </c>
      <c r="BO12" s="14"/>
      <c r="BP12" s="14">
        <v>0.26272466148614299</v>
      </c>
      <c r="BQ12" s="14">
        <v>0.27046100138941198</v>
      </c>
      <c r="BR12" s="14">
        <v>0.24226355820335899</v>
      </c>
      <c r="BS12" s="14">
        <v>0.23560034961463899</v>
      </c>
      <c r="BT12" s="14">
        <v>0.25290418222308902</v>
      </c>
    </row>
    <row r="13" spans="2:72" x14ac:dyDescent="0.35">
      <c r="B13" s="15" t="s">
        <v>237</v>
      </c>
      <c r="C13" s="14">
        <v>0.191774496008141</v>
      </c>
      <c r="D13" s="14">
        <v>0.20408592152849001</v>
      </c>
      <c r="E13" s="14">
        <v>0.17959490512346499</v>
      </c>
      <c r="F13" s="14"/>
      <c r="G13" s="14">
        <v>0.24752080136630999</v>
      </c>
      <c r="H13" s="14">
        <v>0.26412749740500502</v>
      </c>
      <c r="I13" s="14">
        <v>0.21811216798612701</v>
      </c>
      <c r="J13" s="14">
        <v>0.18948109709054101</v>
      </c>
      <c r="K13" s="14">
        <v>0.14818778909988001</v>
      </c>
      <c r="L13" s="14">
        <v>0.10562726961725501</v>
      </c>
      <c r="M13" s="14"/>
      <c r="N13" s="14">
        <v>0.24332869013278599</v>
      </c>
      <c r="O13" s="14">
        <v>0.21078703214620201</v>
      </c>
      <c r="P13" s="14">
        <v>0.16721751580040201</v>
      </c>
      <c r="Q13" s="14">
        <v>0.136333535991778</v>
      </c>
      <c r="R13" s="14"/>
      <c r="S13" s="14">
        <v>0.22862131110294501</v>
      </c>
      <c r="T13" s="14">
        <v>0.18631031013104499</v>
      </c>
      <c r="U13" s="14">
        <v>0.16337198760771099</v>
      </c>
      <c r="V13" s="14">
        <v>0.21115542221935199</v>
      </c>
      <c r="W13" s="14">
        <v>0.164392577670402</v>
      </c>
      <c r="X13" s="14">
        <v>0.216163860722797</v>
      </c>
      <c r="Y13" s="14">
        <v>0.17306922209247499</v>
      </c>
      <c r="Z13" s="14">
        <v>0.176634627777876</v>
      </c>
      <c r="AA13" s="14">
        <v>0.203096759080061</v>
      </c>
      <c r="AB13" s="14">
        <v>0.16354084575040501</v>
      </c>
      <c r="AC13" s="14">
        <v>0.17392309107711099</v>
      </c>
      <c r="AD13" s="14">
        <v>0.19485780665309799</v>
      </c>
      <c r="AE13" s="14"/>
      <c r="AF13" s="14">
        <v>0.126564385457828</v>
      </c>
      <c r="AG13" s="14">
        <v>0.18811376811933</v>
      </c>
      <c r="AH13" s="14">
        <v>0.235066577431576</v>
      </c>
      <c r="AI13" s="14">
        <v>0.25767351870376298</v>
      </c>
      <c r="AJ13" s="14">
        <v>0.281977278178494</v>
      </c>
      <c r="AK13" s="14"/>
      <c r="AL13" s="14">
        <v>0.12344446245155299</v>
      </c>
      <c r="AM13" s="14">
        <v>0.109650500217137</v>
      </c>
      <c r="AN13" s="14">
        <v>0.14427944530516601</v>
      </c>
      <c r="AO13" s="14">
        <v>0.13717003715805701</v>
      </c>
      <c r="AP13" s="14">
        <v>0.155705557528659</v>
      </c>
      <c r="AQ13" s="14">
        <v>0.18339485673987799</v>
      </c>
      <c r="AR13" s="14">
        <v>0.17532837120500999</v>
      </c>
      <c r="AS13" s="14">
        <v>0.18793640861684499</v>
      </c>
      <c r="AT13" s="14">
        <v>0.22292643069979501</v>
      </c>
      <c r="AU13" s="14">
        <v>0.16322024388626599</v>
      </c>
      <c r="AV13" s="14">
        <v>0.23354029895901901</v>
      </c>
      <c r="AW13" s="14">
        <v>0.23695834631482299</v>
      </c>
      <c r="AX13" s="14">
        <v>0.25229559173235799</v>
      </c>
      <c r="AY13" s="14">
        <v>0.23736592713240301</v>
      </c>
      <c r="AZ13" s="14">
        <v>0.29804121650826898</v>
      </c>
      <c r="BA13" s="14">
        <v>0.28104099061892202</v>
      </c>
      <c r="BB13" s="14"/>
      <c r="BC13" s="14">
        <v>0.25010509266819902</v>
      </c>
      <c r="BD13" s="14">
        <v>0.16621173757075799</v>
      </c>
      <c r="BE13" s="14"/>
      <c r="BF13" s="14">
        <v>0.21892951023947799</v>
      </c>
      <c r="BG13" s="14">
        <v>0.191491432477601</v>
      </c>
      <c r="BH13" s="14">
        <v>0.18468163734557499</v>
      </c>
      <c r="BI13" s="14">
        <v>0.14812499147622099</v>
      </c>
      <c r="BJ13" s="14"/>
      <c r="BK13" s="14">
        <v>0.21389903507699401</v>
      </c>
      <c r="BL13" s="14">
        <v>0.21282047927617201</v>
      </c>
      <c r="BM13" s="14">
        <v>0.196841392879605</v>
      </c>
      <c r="BN13" s="14">
        <v>0.14162561936531001</v>
      </c>
      <c r="BO13" s="14"/>
      <c r="BP13" s="14">
        <v>0.244403120793624</v>
      </c>
      <c r="BQ13" s="14">
        <v>0.19071562181280399</v>
      </c>
      <c r="BR13" s="14">
        <v>0.100934340872973</v>
      </c>
      <c r="BS13" s="14">
        <v>0.239909215753773</v>
      </c>
      <c r="BT13" s="14">
        <v>0.13658856155728599</v>
      </c>
    </row>
    <row r="14" spans="2:72" x14ac:dyDescent="0.35">
      <c r="B14" s="15" t="s">
        <v>238</v>
      </c>
      <c r="C14" s="14">
        <v>0.134866832725621</v>
      </c>
      <c r="D14" s="14">
        <v>0.14187948275054499</v>
      </c>
      <c r="E14" s="14">
        <v>0.12839221833824299</v>
      </c>
      <c r="F14" s="14"/>
      <c r="G14" s="14">
        <v>0.13523097289848601</v>
      </c>
      <c r="H14" s="14">
        <v>0.18298271919109199</v>
      </c>
      <c r="I14" s="14">
        <v>0.16890775000948299</v>
      </c>
      <c r="J14" s="14">
        <v>0.14012774236277201</v>
      </c>
      <c r="K14" s="14">
        <v>0.12378640381889799</v>
      </c>
      <c r="L14" s="14">
        <v>7.0919767502681405E-2</v>
      </c>
      <c r="M14" s="14"/>
      <c r="N14" s="14">
        <v>0.19901574932135599</v>
      </c>
      <c r="O14" s="14">
        <v>0.13235022273258101</v>
      </c>
      <c r="P14" s="14">
        <v>0.123634694730493</v>
      </c>
      <c r="Q14" s="14">
        <v>7.9693115536092193E-2</v>
      </c>
      <c r="R14" s="14"/>
      <c r="S14" s="14">
        <v>0.16915665812276801</v>
      </c>
      <c r="T14" s="14">
        <v>0.14004930833076201</v>
      </c>
      <c r="U14" s="14">
        <v>0.12217584909721201</v>
      </c>
      <c r="V14" s="14">
        <v>0.12507149813586399</v>
      </c>
      <c r="W14" s="14">
        <v>0.129945175289398</v>
      </c>
      <c r="X14" s="14">
        <v>0.121048338474729</v>
      </c>
      <c r="Y14" s="14">
        <v>0.115118234738456</v>
      </c>
      <c r="Z14" s="14">
        <v>0.16301842657471599</v>
      </c>
      <c r="AA14" s="14">
        <v>0.14029450987450601</v>
      </c>
      <c r="AB14" s="14">
        <v>0.11895611317772301</v>
      </c>
      <c r="AC14" s="14">
        <v>9.6940900605273495E-2</v>
      </c>
      <c r="AD14" s="14">
        <v>0.17485382774817401</v>
      </c>
      <c r="AE14" s="14"/>
      <c r="AF14" s="14">
        <v>0.100676913792867</v>
      </c>
      <c r="AG14" s="14">
        <v>0.11363769419467</v>
      </c>
      <c r="AH14" s="14">
        <v>0.16150256136462501</v>
      </c>
      <c r="AI14" s="14">
        <v>0.18173205678141099</v>
      </c>
      <c r="AJ14" s="14">
        <v>0.28711096285658899</v>
      </c>
      <c r="AK14" s="14"/>
      <c r="AL14" s="14">
        <v>8.3227202106513201E-2</v>
      </c>
      <c r="AM14" s="14">
        <v>8.3918678262799695E-2</v>
      </c>
      <c r="AN14" s="14">
        <v>5.1100429902196799E-2</v>
      </c>
      <c r="AO14" s="14">
        <v>7.1547979839918202E-2</v>
      </c>
      <c r="AP14" s="14">
        <v>0.112441752761619</v>
      </c>
      <c r="AQ14" s="14">
        <v>0.11840205550211599</v>
      </c>
      <c r="AR14" s="14">
        <v>0.13354761806182799</v>
      </c>
      <c r="AS14" s="14">
        <v>0.13604844022428</v>
      </c>
      <c r="AT14" s="14">
        <v>0.128632998173419</v>
      </c>
      <c r="AU14" s="14">
        <v>0.15153455699391499</v>
      </c>
      <c r="AV14" s="14">
        <v>0.15908149215214601</v>
      </c>
      <c r="AW14" s="14">
        <v>0.174344473587669</v>
      </c>
      <c r="AX14" s="14">
        <v>0.181047409572064</v>
      </c>
      <c r="AY14" s="14">
        <v>0.22972251323960699</v>
      </c>
      <c r="AZ14" s="14">
        <v>0.18425182150414801</v>
      </c>
      <c r="BA14" s="14">
        <v>0.25350096185401999</v>
      </c>
      <c r="BB14" s="14"/>
      <c r="BC14" s="14">
        <v>0.18101500549996799</v>
      </c>
      <c r="BD14" s="14">
        <v>0.11464289090942199</v>
      </c>
      <c r="BE14" s="14"/>
      <c r="BF14" s="14">
        <v>0.16919342154752401</v>
      </c>
      <c r="BG14" s="14">
        <v>0.117780200881035</v>
      </c>
      <c r="BH14" s="14">
        <v>0.13967931876820899</v>
      </c>
      <c r="BI14" s="14">
        <v>9.5305528934402098E-2</v>
      </c>
      <c r="BJ14" s="14"/>
      <c r="BK14" s="14">
        <v>0.16516880114594601</v>
      </c>
      <c r="BL14" s="14">
        <v>0.14853057504900499</v>
      </c>
      <c r="BM14" s="14">
        <v>0.12659154836530401</v>
      </c>
      <c r="BN14" s="14">
        <v>0.10404766091053901</v>
      </c>
      <c r="BO14" s="14"/>
      <c r="BP14" s="14">
        <v>0.16535584837475001</v>
      </c>
      <c r="BQ14" s="14">
        <v>0.115399723965498</v>
      </c>
      <c r="BR14" s="14">
        <v>6.5249449715744298E-2</v>
      </c>
      <c r="BS14" s="14">
        <v>0.22179548206696301</v>
      </c>
      <c r="BT14" s="14">
        <v>6.5690312573830095E-2</v>
      </c>
    </row>
    <row r="15" spans="2:72" x14ac:dyDescent="0.35">
      <c r="B15" s="15" t="s">
        <v>102</v>
      </c>
      <c r="C15" s="20">
        <v>2.3844422213273101E-2</v>
      </c>
      <c r="D15" s="20">
        <v>1.97783304888406E-2</v>
      </c>
      <c r="E15" s="20">
        <v>2.7658220703235401E-2</v>
      </c>
      <c r="F15" s="20"/>
      <c r="G15" s="20">
        <v>3.0948695002629301E-2</v>
      </c>
      <c r="H15" s="20">
        <v>1.2935057172108E-2</v>
      </c>
      <c r="I15" s="20">
        <v>2.6523418263185401E-2</v>
      </c>
      <c r="J15" s="20">
        <v>3.1381111504064599E-2</v>
      </c>
      <c r="K15" s="20">
        <v>2.8164878767370501E-2</v>
      </c>
      <c r="L15" s="20">
        <v>1.68173641508353E-2</v>
      </c>
      <c r="M15" s="20"/>
      <c r="N15" s="20">
        <v>1.7015637579504798E-2</v>
      </c>
      <c r="O15" s="20">
        <v>1.9147552817327499E-2</v>
      </c>
      <c r="P15" s="20">
        <v>1.47920074105161E-2</v>
      </c>
      <c r="Q15" s="20">
        <v>4.3376932891552797E-2</v>
      </c>
      <c r="R15" s="20"/>
      <c r="S15" s="20">
        <v>2.4371056453821399E-2</v>
      </c>
      <c r="T15" s="20">
        <v>2.3856081753755701E-2</v>
      </c>
      <c r="U15" s="20">
        <v>3.7063960501336202E-2</v>
      </c>
      <c r="V15" s="20">
        <v>1.9898258548840201E-2</v>
      </c>
      <c r="W15" s="20">
        <v>2.0423233094738001E-2</v>
      </c>
      <c r="X15" s="20">
        <v>2.91913189644218E-2</v>
      </c>
      <c r="Y15" s="20">
        <v>2.7249910847682201E-2</v>
      </c>
      <c r="Z15" s="20">
        <v>1.25747332055858E-2</v>
      </c>
      <c r="AA15" s="20">
        <v>1.9994581270429301E-2</v>
      </c>
      <c r="AB15" s="20">
        <v>1.95524262490708E-2</v>
      </c>
      <c r="AC15" s="20">
        <v>1.7414201608755401E-2</v>
      </c>
      <c r="AD15" s="20">
        <v>3.3517390076152197E-2</v>
      </c>
      <c r="AE15" s="20"/>
      <c r="AF15" s="20">
        <v>3.4205090807818701E-2</v>
      </c>
      <c r="AG15" s="20">
        <v>2.26742456023162E-2</v>
      </c>
      <c r="AH15" s="20">
        <v>2.0119769298265901E-2</v>
      </c>
      <c r="AI15" s="20">
        <v>1.0886203588980599E-2</v>
      </c>
      <c r="AJ15" s="20">
        <v>5.3962578524216903E-3</v>
      </c>
      <c r="AK15" s="20"/>
      <c r="AL15" s="20">
        <v>0.10982107908154499</v>
      </c>
      <c r="AM15" s="20">
        <v>5.56780130485547E-2</v>
      </c>
      <c r="AN15" s="20">
        <v>2.7923850700885398E-2</v>
      </c>
      <c r="AO15" s="20">
        <v>2.644482764996E-2</v>
      </c>
      <c r="AP15" s="20">
        <v>3.2836021815081197E-2</v>
      </c>
      <c r="AQ15" s="20">
        <v>2.5413128536366601E-2</v>
      </c>
      <c r="AR15" s="20">
        <v>1.3273919420212599E-2</v>
      </c>
      <c r="AS15" s="20">
        <v>1.8887513787347598E-2</v>
      </c>
      <c r="AT15" s="20">
        <v>1.55105828374602E-2</v>
      </c>
      <c r="AU15" s="20">
        <v>1.6602381169462901E-2</v>
      </c>
      <c r="AV15" s="20">
        <v>9.42981399753735E-3</v>
      </c>
      <c r="AW15" s="20">
        <v>1.8751491072854402E-2</v>
      </c>
      <c r="AX15" s="20">
        <v>1.10479870862016E-2</v>
      </c>
      <c r="AY15" s="20">
        <v>2.1223788967866301E-2</v>
      </c>
      <c r="AZ15" s="20">
        <v>9.1686991130863708E-3</v>
      </c>
      <c r="BA15" s="20">
        <v>1.56361137291464E-2</v>
      </c>
      <c r="BB15" s="20"/>
      <c r="BC15" s="20">
        <v>2.0768177325304098E-2</v>
      </c>
      <c r="BD15" s="20">
        <v>2.5192553545165201E-2</v>
      </c>
      <c r="BE15" s="20"/>
      <c r="BF15" s="20">
        <v>7.3401807269097598E-3</v>
      </c>
      <c r="BG15" s="20">
        <v>9.8183482995891792E-3</v>
      </c>
      <c r="BH15" s="20">
        <v>2.7174317044401802E-2</v>
      </c>
      <c r="BI15" s="20">
        <v>8.8636316284562297E-2</v>
      </c>
      <c r="BJ15" s="20"/>
      <c r="BK15" s="20">
        <v>8.7766143889072695E-3</v>
      </c>
      <c r="BL15" s="20">
        <v>1.04495263824857E-2</v>
      </c>
      <c r="BM15" s="20">
        <v>1.7007945535903801E-2</v>
      </c>
      <c r="BN15" s="20">
        <v>6.2721250013207802E-2</v>
      </c>
      <c r="BO15" s="20"/>
      <c r="BP15" s="20">
        <v>1.3061216489957001E-2</v>
      </c>
      <c r="BQ15" s="20">
        <v>1.6778287053531699E-2</v>
      </c>
      <c r="BR15" s="20">
        <v>1.35745308261739E-2</v>
      </c>
      <c r="BS15" s="20">
        <v>6.8570965785923702E-3</v>
      </c>
      <c r="BT15" s="20">
        <v>5.7447780551564798E-2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0.35238295741236297</v>
      </c>
      <c r="D9" s="14">
        <v>0.27551731177948002</v>
      </c>
      <c r="E9" s="14">
        <v>0.42747838297407198</v>
      </c>
      <c r="F9" s="14"/>
      <c r="G9" s="14">
        <v>0.19618026096212601</v>
      </c>
      <c r="H9" s="14">
        <v>0.17332408859770501</v>
      </c>
      <c r="I9" s="14">
        <v>0.22007778242927001</v>
      </c>
      <c r="J9" s="14">
        <v>0.36997936272689103</v>
      </c>
      <c r="K9" s="14">
        <v>0.46314986768759803</v>
      </c>
      <c r="L9" s="14">
        <v>0.62072035599581599</v>
      </c>
      <c r="M9" s="14"/>
      <c r="N9" s="14">
        <v>0.18974972178233299</v>
      </c>
      <c r="O9" s="14">
        <v>0.33003124245780202</v>
      </c>
      <c r="P9" s="14">
        <v>0.39272282490490501</v>
      </c>
      <c r="Q9" s="14">
        <v>0.51228294793580298</v>
      </c>
      <c r="R9" s="14"/>
      <c r="S9" s="14">
        <v>0.183828427975747</v>
      </c>
      <c r="T9" s="14">
        <v>0.38809485732055199</v>
      </c>
      <c r="U9" s="14">
        <v>0.38564443857893499</v>
      </c>
      <c r="V9" s="14">
        <v>0.38916178936789098</v>
      </c>
      <c r="W9" s="14">
        <v>0.35517621017368201</v>
      </c>
      <c r="X9" s="14">
        <v>0.35456574312558098</v>
      </c>
      <c r="Y9" s="14">
        <v>0.44518667883935298</v>
      </c>
      <c r="Z9" s="14">
        <v>0.37649468815571602</v>
      </c>
      <c r="AA9" s="14">
        <v>0.36419962699783298</v>
      </c>
      <c r="AB9" s="14">
        <v>0.36617676269959798</v>
      </c>
      <c r="AC9" s="14">
        <v>0.40815492010649801</v>
      </c>
      <c r="AD9" s="14">
        <v>0.314541654990939</v>
      </c>
      <c r="AE9" s="14"/>
      <c r="AF9" s="14">
        <v>0.53588280858986304</v>
      </c>
      <c r="AG9" s="14">
        <v>0.38485818135115901</v>
      </c>
      <c r="AH9" s="14">
        <v>0.23429327886715801</v>
      </c>
      <c r="AI9" s="14">
        <v>0.12680314842109999</v>
      </c>
      <c r="AJ9" s="14">
        <v>7.6156671955661295E-2</v>
      </c>
      <c r="AK9" s="14"/>
      <c r="AL9" s="14">
        <v>0.37776433765346101</v>
      </c>
      <c r="AM9" s="14">
        <v>0.46507538807515703</v>
      </c>
      <c r="AN9" s="14">
        <v>0.52405375844848301</v>
      </c>
      <c r="AO9" s="14">
        <v>0.50927897568214597</v>
      </c>
      <c r="AP9" s="14">
        <v>0.44581130559030802</v>
      </c>
      <c r="AQ9" s="14">
        <v>0.41167932806594199</v>
      </c>
      <c r="AR9" s="14">
        <v>0.36919619706385698</v>
      </c>
      <c r="AS9" s="14">
        <v>0.38392694420165102</v>
      </c>
      <c r="AT9" s="14">
        <v>0.33234815515816102</v>
      </c>
      <c r="AU9" s="14">
        <v>0.31042930481914999</v>
      </c>
      <c r="AV9" s="14">
        <v>0.275816116025071</v>
      </c>
      <c r="AW9" s="14">
        <v>0.23659628909873601</v>
      </c>
      <c r="AX9" s="14">
        <v>0.192165417241044</v>
      </c>
      <c r="AY9" s="14">
        <v>0.14105415056471499</v>
      </c>
      <c r="AZ9" s="14">
        <v>0.146598741686366</v>
      </c>
      <c r="BA9" s="14">
        <v>8.9387980535338502E-2</v>
      </c>
      <c r="BB9" s="14"/>
      <c r="BC9" s="14">
        <v>0.17462342540688899</v>
      </c>
      <c r="BD9" s="14">
        <v>0.43028416598528402</v>
      </c>
      <c r="BE9" s="14"/>
      <c r="BF9" s="14">
        <v>0.31017999472306101</v>
      </c>
      <c r="BG9" s="14">
        <v>0.38382277898878597</v>
      </c>
      <c r="BH9" s="14">
        <v>0.34511584875732998</v>
      </c>
      <c r="BI9" s="14">
        <v>0.37699349084539402</v>
      </c>
      <c r="BJ9" s="14"/>
      <c r="BK9" s="14">
        <v>0.27042406480077902</v>
      </c>
      <c r="BL9" s="14">
        <v>0.27187862432080301</v>
      </c>
      <c r="BM9" s="14">
        <v>0.35749962429566901</v>
      </c>
      <c r="BN9" s="14">
        <v>0.50133026243214296</v>
      </c>
      <c r="BO9" s="14"/>
      <c r="BP9" s="14">
        <v>0.20941590188137099</v>
      </c>
      <c r="BQ9" s="14">
        <v>0.38659410146998302</v>
      </c>
      <c r="BR9" s="14">
        <v>0.63452400725517999</v>
      </c>
      <c r="BS9" s="14">
        <v>0.203680717977991</v>
      </c>
      <c r="BT9" s="14">
        <v>0.48622081861614902</v>
      </c>
    </row>
    <row r="10" spans="2:72" x14ac:dyDescent="0.35">
      <c r="B10" s="15" t="s">
        <v>234</v>
      </c>
      <c r="C10" s="14">
        <v>0.20331047573036401</v>
      </c>
      <c r="D10" s="14">
        <v>0.20752109564162399</v>
      </c>
      <c r="E10" s="14">
        <v>0.19961687968945999</v>
      </c>
      <c r="F10" s="14"/>
      <c r="G10" s="14">
        <v>0.167907946982531</v>
      </c>
      <c r="H10" s="14">
        <v>0.153909011409543</v>
      </c>
      <c r="I10" s="14">
        <v>0.20050447859537099</v>
      </c>
      <c r="J10" s="14">
        <v>0.21802685953978401</v>
      </c>
      <c r="K10" s="14">
        <v>0.23900303204543499</v>
      </c>
      <c r="L10" s="14">
        <v>0.23335687984108699</v>
      </c>
      <c r="M10" s="14"/>
      <c r="N10" s="14">
        <v>0.19846223456734999</v>
      </c>
      <c r="O10" s="14">
        <v>0.23409256949010501</v>
      </c>
      <c r="P10" s="14">
        <v>0.19401746766110101</v>
      </c>
      <c r="Q10" s="14">
        <v>0.1848556420535</v>
      </c>
      <c r="R10" s="14"/>
      <c r="S10" s="14">
        <v>0.183417734490048</v>
      </c>
      <c r="T10" s="14">
        <v>0.209448840102993</v>
      </c>
      <c r="U10" s="14">
        <v>0.22701993356677799</v>
      </c>
      <c r="V10" s="14">
        <v>0.20472827823960801</v>
      </c>
      <c r="W10" s="14">
        <v>0.23066461040150399</v>
      </c>
      <c r="X10" s="14">
        <v>0.17840416881087101</v>
      </c>
      <c r="Y10" s="14">
        <v>0.192208393791652</v>
      </c>
      <c r="Z10" s="14">
        <v>0.180486926693607</v>
      </c>
      <c r="AA10" s="14">
        <v>0.19976623057441201</v>
      </c>
      <c r="AB10" s="14">
        <v>0.22074488199065501</v>
      </c>
      <c r="AC10" s="14">
        <v>0.226242331132917</v>
      </c>
      <c r="AD10" s="14">
        <v>0.195497001899962</v>
      </c>
      <c r="AE10" s="14"/>
      <c r="AF10" s="14">
        <v>0.166304567901535</v>
      </c>
      <c r="AG10" s="14">
        <v>0.226549002301587</v>
      </c>
      <c r="AH10" s="14">
        <v>0.22458223240418099</v>
      </c>
      <c r="AI10" s="14">
        <v>0.189966061790242</v>
      </c>
      <c r="AJ10" s="14">
        <v>0.144111822236865</v>
      </c>
      <c r="AK10" s="14"/>
      <c r="AL10" s="14">
        <v>0.161466770459263</v>
      </c>
      <c r="AM10" s="14">
        <v>0.19893913842659799</v>
      </c>
      <c r="AN10" s="14">
        <v>0.199322482217686</v>
      </c>
      <c r="AO10" s="14">
        <v>0.21458998443440999</v>
      </c>
      <c r="AP10" s="14">
        <v>0.20892226266819999</v>
      </c>
      <c r="AQ10" s="14">
        <v>0.204555553036712</v>
      </c>
      <c r="AR10" s="14">
        <v>0.19625415315514</v>
      </c>
      <c r="AS10" s="14">
        <v>0.21643401460805201</v>
      </c>
      <c r="AT10" s="14">
        <v>0.219074319299424</v>
      </c>
      <c r="AU10" s="14">
        <v>0.24497660870929</v>
      </c>
      <c r="AV10" s="14">
        <v>0.21182298541782399</v>
      </c>
      <c r="AW10" s="14">
        <v>0.22106691193766301</v>
      </c>
      <c r="AX10" s="14">
        <v>0.182322691100645</v>
      </c>
      <c r="AY10" s="14">
        <v>0.18887785317338801</v>
      </c>
      <c r="AZ10" s="14">
        <v>0.15786475474714901</v>
      </c>
      <c r="BA10" s="14">
        <v>0.122213352020158</v>
      </c>
      <c r="BB10" s="14"/>
      <c r="BC10" s="14">
        <v>0.152731527337791</v>
      </c>
      <c r="BD10" s="14">
        <v>0.22547615744473501</v>
      </c>
      <c r="BE10" s="14"/>
      <c r="BF10" s="14">
        <v>0.23978891570878799</v>
      </c>
      <c r="BG10" s="14">
        <v>0.21879661451983501</v>
      </c>
      <c r="BH10" s="14">
        <v>0.179045830360617</v>
      </c>
      <c r="BI10" s="14">
        <v>0.13315510500178099</v>
      </c>
      <c r="BJ10" s="14"/>
      <c r="BK10" s="14">
        <v>0.23388630974425501</v>
      </c>
      <c r="BL10" s="14">
        <v>0.22294849895015101</v>
      </c>
      <c r="BM10" s="14">
        <v>0.20097700940505001</v>
      </c>
      <c r="BN10" s="14">
        <v>0.15736341185405101</v>
      </c>
      <c r="BO10" s="14"/>
      <c r="BP10" s="14">
        <v>0.19778959439164101</v>
      </c>
      <c r="BQ10" s="14">
        <v>0.25690397084258798</v>
      </c>
      <c r="BR10" s="14">
        <v>0.25175104919918501</v>
      </c>
      <c r="BS10" s="14">
        <v>0.199721122465323</v>
      </c>
      <c r="BT10" s="14">
        <v>0.15986696806815701</v>
      </c>
    </row>
    <row r="11" spans="2:72" x14ac:dyDescent="0.35">
      <c r="B11" s="15" t="s">
        <v>235</v>
      </c>
      <c r="C11" s="14">
        <v>0.136372056653419</v>
      </c>
      <c r="D11" s="14">
        <v>0.15034947458291401</v>
      </c>
      <c r="E11" s="14">
        <v>0.121865884584856</v>
      </c>
      <c r="F11" s="14"/>
      <c r="G11" s="14">
        <v>0.19408077314668001</v>
      </c>
      <c r="H11" s="14">
        <v>0.19056362184668099</v>
      </c>
      <c r="I11" s="14">
        <v>0.169919006307899</v>
      </c>
      <c r="J11" s="14">
        <v>0.12980199395581599</v>
      </c>
      <c r="K11" s="14">
        <v>0.110885869463778</v>
      </c>
      <c r="L11" s="14">
        <v>4.9159854229362497E-2</v>
      </c>
      <c r="M11" s="14"/>
      <c r="N11" s="14">
        <v>0.17246993604358499</v>
      </c>
      <c r="O11" s="14">
        <v>0.15107595750851099</v>
      </c>
      <c r="P11" s="14">
        <v>0.13723504865604699</v>
      </c>
      <c r="Q11" s="14">
        <v>8.2882369494723496E-2</v>
      </c>
      <c r="R11" s="14"/>
      <c r="S11" s="14">
        <v>0.16301571168885101</v>
      </c>
      <c r="T11" s="14">
        <v>0.108938162329576</v>
      </c>
      <c r="U11" s="14">
        <v>0.149199705685677</v>
      </c>
      <c r="V11" s="14">
        <v>0.129256091558238</v>
      </c>
      <c r="W11" s="14">
        <v>0.13718747446482399</v>
      </c>
      <c r="X11" s="14">
        <v>0.13186976326521499</v>
      </c>
      <c r="Y11" s="14">
        <v>0.110271556044195</v>
      </c>
      <c r="Z11" s="14">
        <v>0.136843769842869</v>
      </c>
      <c r="AA11" s="14">
        <v>0.15018411799763701</v>
      </c>
      <c r="AB11" s="14">
        <v>0.132405886535441</v>
      </c>
      <c r="AC11" s="14">
        <v>0.12494934861861801</v>
      </c>
      <c r="AD11" s="14">
        <v>0.179105901838016</v>
      </c>
      <c r="AE11" s="14"/>
      <c r="AF11" s="14">
        <v>9.7244621425637903E-2</v>
      </c>
      <c r="AG11" s="14">
        <v>0.13274430395674799</v>
      </c>
      <c r="AH11" s="14">
        <v>0.16651877872433399</v>
      </c>
      <c r="AI11" s="14">
        <v>0.191130974929478</v>
      </c>
      <c r="AJ11" s="14">
        <v>0.133350649079645</v>
      </c>
      <c r="AK11" s="14"/>
      <c r="AL11" s="14">
        <v>4.7265575772710802E-2</v>
      </c>
      <c r="AM11" s="14">
        <v>0.103537071139273</v>
      </c>
      <c r="AN11" s="14">
        <v>7.84754354469865E-2</v>
      </c>
      <c r="AO11" s="14">
        <v>0.103265236107525</v>
      </c>
      <c r="AP11" s="14">
        <v>9.82326022016516E-2</v>
      </c>
      <c r="AQ11" s="14">
        <v>0.13288675743130399</v>
      </c>
      <c r="AR11" s="14">
        <v>0.135096145911131</v>
      </c>
      <c r="AS11" s="14">
        <v>0.129631891760074</v>
      </c>
      <c r="AT11" s="14">
        <v>0.13375295258134901</v>
      </c>
      <c r="AU11" s="14">
        <v>0.163040111189069</v>
      </c>
      <c r="AV11" s="14">
        <v>0.17078088799940799</v>
      </c>
      <c r="AW11" s="14">
        <v>0.17769945914684299</v>
      </c>
      <c r="AX11" s="14">
        <v>0.221153966037584</v>
      </c>
      <c r="AY11" s="14">
        <v>0.21814776970261801</v>
      </c>
      <c r="AZ11" s="14">
        <v>0.18305540449909</v>
      </c>
      <c r="BA11" s="14">
        <v>0.161673996805481</v>
      </c>
      <c r="BB11" s="14"/>
      <c r="BC11" s="14">
        <v>0.17483561814836401</v>
      </c>
      <c r="BD11" s="14">
        <v>0.11951581331912101</v>
      </c>
      <c r="BE11" s="14"/>
      <c r="BF11" s="14">
        <v>0.14026838449610901</v>
      </c>
      <c r="BG11" s="14">
        <v>0.137422475893205</v>
      </c>
      <c r="BH11" s="14">
        <v>0.13929508211720801</v>
      </c>
      <c r="BI11" s="14">
        <v>0.119542130329913</v>
      </c>
      <c r="BJ11" s="14"/>
      <c r="BK11" s="14">
        <v>0.14798516046764801</v>
      </c>
      <c r="BL11" s="14">
        <v>0.16879192759876099</v>
      </c>
      <c r="BM11" s="14">
        <v>0.13575797067127199</v>
      </c>
      <c r="BN11" s="14">
        <v>9.7042381228990199E-2</v>
      </c>
      <c r="BO11" s="14"/>
      <c r="BP11" s="14">
        <v>0.17635443417185601</v>
      </c>
      <c r="BQ11" s="14">
        <v>0.14073356097428999</v>
      </c>
      <c r="BR11" s="14">
        <v>3.84456950417119E-2</v>
      </c>
      <c r="BS11" s="14">
        <v>0.165796229989119</v>
      </c>
      <c r="BT11" s="14">
        <v>0.109127028871964</v>
      </c>
    </row>
    <row r="12" spans="2:72" x14ac:dyDescent="0.35">
      <c r="B12" s="15" t="s">
        <v>236</v>
      </c>
      <c r="C12" s="14">
        <v>0.14089998326184899</v>
      </c>
      <c r="D12" s="14">
        <v>0.16332221781419001</v>
      </c>
      <c r="E12" s="14">
        <v>0.119391444759524</v>
      </c>
      <c r="F12" s="14"/>
      <c r="G12" s="14">
        <v>0.21389584373998</v>
      </c>
      <c r="H12" s="14">
        <v>0.217230010841896</v>
      </c>
      <c r="I12" s="14">
        <v>0.18195329359471399</v>
      </c>
      <c r="J12" s="14">
        <v>0.123244209043611</v>
      </c>
      <c r="K12" s="14">
        <v>8.6764338729165197E-2</v>
      </c>
      <c r="L12" s="14">
        <v>4.7645308836173003E-2</v>
      </c>
      <c r="M12" s="14"/>
      <c r="N12" s="14">
        <v>0.199439455335053</v>
      </c>
      <c r="O12" s="14">
        <v>0.13804344558333201</v>
      </c>
      <c r="P12" s="14">
        <v>0.12927474225114799</v>
      </c>
      <c r="Q12" s="14">
        <v>9.2618752601451707E-2</v>
      </c>
      <c r="R12" s="14"/>
      <c r="S12" s="14">
        <v>0.21057239194482</v>
      </c>
      <c r="T12" s="14">
        <v>0.143419329211847</v>
      </c>
      <c r="U12" s="14">
        <v>0.110096478594711</v>
      </c>
      <c r="V12" s="14">
        <v>0.13004495934311999</v>
      </c>
      <c r="W12" s="14">
        <v>0.13587607044153099</v>
      </c>
      <c r="X12" s="14">
        <v>0.14871563996224199</v>
      </c>
      <c r="Y12" s="14">
        <v>0.13323313047118901</v>
      </c>
      <c r="Z12" s="14">
        <v>0.14160343975727599</v>
      </c>
      <c r="AA12" s="14">
        <v>0.127647360841497</v>
      </c>
      <c r="AB12" s="14">
        <v>0.109620155880782</v>
      </c>
      <c r="AC12" s="14">
        <v>0.106971038756733</v>
      </c>
      <c r="AD12" s="14">
        <v>0.12629598284172899</v>
      </c>
      <c r="AE12" s="14"/>
      <c r="AF12" s="14">
        <v>8.1223447348450106E-2</v>
      </c>
      <c r="AG12" s="14">
        <v>0.12686931152449701</v>
      </c>
      <c r="AH12" s="14">
        <v>0.176008382668499</v>
      </c>
      <c r="AI12" s="14">
        <v>0.21888645504130599</v>
      </c>
      <c r="AJ12" s="14">
        <v>0.25042222897862298</v>
      </c>
      <c r="AK12" s="14"/>
      <c r="AL12" s="14">
        <v>0.13488161464344101</v>
      </c>
      <c r="AM12" s="14">
        <v>9.12011364130874E-2</v>
      </c>
      <c r="AN12" s="14">
        <v>8.6883060777129303E-2</v>
      </c>
      <c r="AO12" s="14">
        <v>8.3750320938929701E-2</v>
      </c>
      <c r="AP12" s="14">
        <v>9.5608744125968495E-2</v>
      </c>
      <c r="AQ12" s="14">
        <v>0.12912506979451799</v>
      </c>
      <c r="AR12" s="14">
        <v>0.14596267648568201</v>
      </c>
      <c r="AS12" s="14">
        <v>0.13980564532449299</v>
      </c>
      <c r="AT12" s="14">
        <v>0.15194702051694001</v>
      </c>
      <c r="AU12" s="14">
        <v>0.13319598129483401</v>
      </c>
      <c r="AV12" s="14">
        <v>0.16808492395237701</v>
      </c>
      <c r="AW12" s="14">
        <v>0.13858131067891699</v>
      </c>
      <c r="AX12" s="14">
        <v>0.192006418852158</v>
      </c>
      <c r="AY12" s="14">
        <v>0.219284902389034</v>
      </c>
      <c r="AZ12" s="14">
        <v>0.251639891118353</v>
      </c>
      <c r="BA12" s="14">
        <v>0.26888344569195599</v>
      </c>
      <c r="BB12" s="14"/>
      <c r="BC12" s="14">
        <v>0.22100520385150799</v>
      </c>
      <c r="BD12" s="14">
        <v>0.105794729402705</v>
      </c>
      <c r="BE12" s="14"/>
      <c r="BF12" s="14">
        <v>0.149916338563123</v>
      </c>
      <c r="BG12" s="14">
        <v>0.12227099919587001</v>
      </c>
      <c r="BH12" s="14">
        <v>0.15051775578429899</v>
      </c>
      <c r="BI12" s="14">
        <v>0.15020694642773399</v>
      </c>
      <c r="BJ12" s="14"/>
      <c r="BK12" s="14">
        <v>0.15785444715784999</v>
      </c>
      <c r="BL12" s="14">
        <v>0.155155986361382</v>
      </c>
      <c r="BM12" s="14">
        <v>0.14898464037290701</v>
      </c>
      <c r="BN12" s="14">
        <v>9.7215669058378598E-2</v>
      </c>
      <c r="BO12" s="14"/>
      <c r="BP12" s="14">
        <v>0.19216438277661799</v>
      </c>
      <c r="BQ12" s="14">
        <v>0.113285498453965</v>
      </c>
      <c r="BR12" s="14">
        <v>3.4436254942939698E-2</v>
      </c>
      <c r="BS12" s="14">
        <v>0.182305435778816</v>
      </c>
      <c r="BT12" s="14">
        <v>0.11554741445729901</v>
      </c>
    </row>
    <row r="13" spans="2:72" x14ac:dyDescent="0.35">
      <c r="B13" s="15" t="s">
        <v>237</v>
      </c>
      <c r="C13" s="14">
        <v>9.6303264194807794E-2</v>
      </c>
      <c r="D13" s="14">
        <v>0.12115437466220701</v>
      </c>
      <c r="E13" s="14">
        <v>7.2236233367513294E-2</v>
      </c>
      <c r="F13" s="14"/>
      <c r="G13" s="14">
        <v>0.13588226525306701</v>
      </c>
      <c r="H13" s="14">
        <v>0.173598441259009</v>
      </c>
      <c r="I13" s="14">
        <v>0.13322378772639501</v>
      </c>
      <c r="J13" s="14">
        <v>8.9699102370810704E-2</v>
      </c>
      <c r="K13" s="14">
        <v>4.5479934196598001E-2</v>
      </c>
      <c r="L13" s="14">
        <v>1.6575882566106499E-2</v>
      </c>
      <c r="M13" s="14"/>
      <c r="N13" s="14">
        <v>0.15417214639777499</v>
      </c>
      <c r="O13" s="14">
        <v>8.4838025353660598E-2</v>
      </c>
      <c r="P13" s="14">
        <v>8.7591977610182406E-2</v>
      </c>
      <c r="Q13" s="14">
        <v>5.3430851236965199E-2</v>
      </c>
      <c r="R13" s="14"/>
      <c r="S13" s="14">
        <v>0.17204384274288601</v>
      </c>
      <c r="T13" s="14">
        <v>8.6219237687342104E-2</v>
      </c>
      <c r="U13" s="14">
        <v>6.3627698669655799E-2</v>
      </c>
      <c r="V13" s="14">
        <v>8.9031675705522395E-2</v>
      </c>
      <c r="W13" s="14">
        <v>8.0397525718062704E-2</v>
      </c>
      <c r="X13" s="14">
        <v>0.101639070147855</v>
      </c>
      <c r="Y13" s="14">
        <v>5.92822490574837E-2</v>
      </c>
      <c r="Z13" s="14">
        <v>0.10076366263328899</v>
      </c>
      <c r="AA13" s="14">
        <v>8.8165067451672297E-2</v>
      </c>
      <c r="AB13" s="14">
        <v>9.5348444986494404E-2</v>
      </c>
      <c r="AC13" s="14">
        <v>7.1463084318376904E-2</v>
      </c>
      <c r="AD13" s="14">
        <v>8.3491759439074401E-2</v>
      </c>
      <c r="AE13" s="14"/>
      <c r="AF13" s="14">
        <v>5.4778523940667199E-2</v>
      </c>
      <c r="AG13" s="14">
        <v>7.7479107277437106E-2</v>
      </c>
      <c r="AH13" s="14">
        <v>0.117911790166701</v>
      </c>
      <c r="AI13" s="14">
        <v>0.18166763773563599</v>
      </c>
      <c r="AJ13" s="14">
        <v>0.237076936507601</v>
      </c>
      <c r="AK13" s="14"/>
      <c r="AL13" s="14">
        <v>7.4997497295825902E-2</v>
      </c>
      <c r="AM13" s="14">
        <v>6.8575120685757995E-2</v>
      </c>
      <c r="AN13" s="14">
        <v>6.1404089220449397E-2</v>
      </c>
      <c r="AO13" s="14">
        <v>3.83188243510523E-2</v>
      </c>
      <c r="AP13" s="14">
        <v>7.9672264173594104E-2</v>
      </c>
      <c r="AQ13" s="14">
        <v>6.1957418916615999E-2</v>
      </c>
      <c r="AR13" s="14">
        <v>9.7092135837594004E-2</v>
      </c>
      <c r="AS13" s="14">
        <v>6.3878676858227706E-2</v>
      </c>
      <c r="AT13" s="14">
        <v>0.10282614678732301</v>
      </c>
      <c r="AU13" s="14">
        <v>9.1887774880592701E-2</v>
      </c>
      <c r="AV13" s="14">
        <v>0.114312820683364</v>
      </c>
      <c r="AW13" s="14">
        <v>0.13764607303519699</v>
      </c>
      <c r="AX13" s="14">
        <v>0.124881728770099</v>
      </c>
      <c r="AY13" s="14">
        <v>0.140633578471866</v>
      </c>
      <c r="AZ13" s="14">
        <v>0.18680274749210299</v>
      </c>
      <c r="BA13" s="14">
        <v>0.24432190339568699</v>
      </c>
      <c r="BB13" s="14"/>
      <c r="BC13" s="14">
        <v>0.17826160369060101</v>
      </c>
      <c r="BD13" s="14">
        <v>6.0385900848264902E-2</v>
      </c>
      <c r="BE13" s="14"/>
      <c r="BF13" s="14">
        <v>0.102537565567567</v>
      </c>
      <c r="BG13" s="14">
        <v>8.1135220143608994E-2</v>
      </c>
      <c r="BH13" s="14">
        <v>0.110798240667078</v>
      </c>
      <c r="BI13" s="14">
        <v>9.3111921708076001E-2</v>
      </c>
      <c r="BJ13" s="14"/>
      <c r="BK13" s="14">
        <v>0.113758737043304</v>
      </c>
      <c r="BL13" s="14">
        <v>0.118968676490895</v>
      </c>
      <c r="BM13" s="14">
        <v>9.8174566368285004E-2</v>
      </c>
      <c r="BN13" s="14">
        <v>5.5005480783253902E-2</v>
      </c>
      <c r="BO13" s="14"/>
      <c r="BP13" s="14">
        <v>0.147271103527116</v>
      </c>
      <c r="BQ13" s="14">
        <v>5.8237600895046301E-2</v>
      </c>
      <c r="BR13" s="14">
        <v>1.1020742343301601E-2</v>
      </c>
      <c r="BS13" s="14">
        <v>0.152398270812903</v>
      </c>
      <c r="BT13" s="14">
        <v>5.5686136838624403E-2</v>
      </c>
    </row>
    <row r="14" spans="2:72" x14ac:dyDescent="0.35">
      <c r="B14" s="15" t="s">
        <v>238</v>
      </c>
      <c r="C14" s="14">
        <v>4.0862362168510198E-2</v>
      </c>
      <c r="D14" s="14">
        <v>5.5555175095523698E-2</v>
      </c>
      <c r="E14" s="14">
        <v>2.6709383477173599E-2</v>
      </c>
      <c r="F14" s="14"/>
      <c r="G14" s="14">
        <v>6.7296900027912707E-2</v>
      </c>
      <c r="H14" s="14">
        <v>6.6070151177811995E-2</v>
      </c>
      <c r="I14" s="14">
        <v>5.7728430971369302E-2</v>
      </c>
      <c r="J14" s="14">
        <v>3.02557752687738E-2</v>
      </c>
      <c r="K14" s="14">
        <v>2.38172959625562E-2</v>
      </c>
      <c r="L14" s="14">
        <v>9.1456242283064499E-3</v>
      </c>
      <c r="M14" s="14"/>
      <c r="N14" s="14">
        <v>6.6062356588077797E-2</v>
      </c>
      <c r="O14" s="14">
        <v>3.68899455093495E-2</v>
      </c>
      <c r="P14" s="14">
        <v>3.4477529952450202E-2</v>
      </c>
      <c r="Q14" s="14">
        <v>2.4017289483049702E-2</v>
      </c>
      <c r="R14" s="14"/>
      <c r="S14" s="14">
        <v>6.2104996312005598E-2</v>
      </c>
      <c r="T14" s="14">
        <v>4.2124892203699603E-2</v>
      </c>
      <c r="U14" s="14">
        <v>2.7173115837201799E-2</v>
      </c>
      <c r="V14" s="14">
        <v>3.3337913520076999E-2</v>
      </c>
      <c r="W14" s="14">
        <v>2.93409971643965E-2</v>
      </c>
      <c r="X14" s="14">
        <v>4.58722006330788E-2</v>
      </c>
      <c r="Y14" s="14">
        <v>2.9819277951446399E-2</v>
      </c>
      <c r="Z14" s="14">
        <v>3.8172558935364101E-2</v>
      </c>
      <c r="AA14" s="14">
        <v>4.1318230922931402E-2</v>
      </c>
      <c r="AB14" s="14">
        <v>4.4813905510975999E-2</v>
      </c>
      <c r="AC14" s="14">
        <v>2.4305157337154999E-2</v>
      </c>
      <c r="AD14" s="14">
        <v>5.4334435414165598E-2</v>
      </c>
      <c r="AE14" s="14"/>
      <c r="AF14" s="14">
        <v>2.1776036559998099E-2</v>
      </c>
      <c r="AG14" s="14">
        <v>2.6931048082225101E-2</v>
      </c>
      <c r="AH14" s="14">
        <v>5.4989592180562298E-2</v>
      </c>
      <c r="AI14" s="14">
        <v>7.4396223064084499E-2</v>
      </c>
      <c r="AJ14" s="14">
        <v>0.13471688039274701</v>
      </c>
      <c r="AK14" s="14"/>
      <c r="AL14" s="14">
        <v>3.9401701563196501E-2</v>
      </c>
      <c r="AM14" s="14">
        <v>1.35942240601509E-2</v>
      </c>
      <c r="AN14" s="14">
        <v>1.5680489468668901E-2</v>
      </c>
      <c r="AO14" s="14">
        <v>2.1137592608806099E-2</v>
      </c>
      <c r="AP14" s="14">
        <v>3.3666738711395E-2</v>
      </c>
      <c r="AQ14" s="14">
        <v>3.0292887769078399E-2</v>
      </c>
      <c r="AR14" s="14">
        <v>3.2802865836192498E-2</v>
      </c>
      <c r="AS14" s="14">
        <v>4.0330429807030103E-2</v>
      </c>
      <c r="AT14" s="14">
        <v>4.2070034808248301E-2</v>
      </c>
      <c r="AU14" s="14">
        <v>3.59509924535572E-2</v>
      </c>
      <c r="AV14" s="14">
        <v>3.37091363332137E-2</v>
      </c>
      <c r="AW14" s="14">
        <v>7.2486842588152994E-2</v>
      </c>
      <c r="AX14" s="14">
        <v>7.0899697645626203E-2</v>
      </c>
      <c r="AY14" s="14">
        <v>6.5688171457149794E-2</v>
      </c>
      <c r="AZ14" s="14">
        <v>6.5275501967731103E-2</v>
      </c>
      <c r="BA14" s="14">
        <v>0.101988797291014</v>
      </c>
      <c r="BB14" s="14"/>
      <c r="BC14" s="14">
        <v>6.9380147036490702E-2</v>
      </c>
      <c r="BD14" s="14">
        <v>2.83647487804989E-2</v>
      </c>
      <c r="BE14" s="14"/>
      <c r="BF14" s="14">
        <v>4.4772568480777999E-2</v>
      </c>
      <c r="BG14" s="14">
        <v>4.1986631129437603E-2</v>
      </c>
      <c r="BH14" s="14">
        <v>3.8002918558544797E-2</v>
      </c>
      <c r="BI14" s="14">
        <v>3.5222912380515697E-2</v>
      </c>
      <c r="BJ14" s="14"/>
      <c r="BK14" s="14">
        <v>6.2908393395678497E-2</v>
      </c>
      <c r="BL14" s="14">
        <v>4.4957416733861201E-2</v>
      </c>
      <c r="BM14" s="14">
        <v>3.7079552838043303E-2</v>
      </c>
      <c r="BN14" s="14">
        <v>1.9805437543579701E-2</v>
      </c>
      <c r="BO14" s="14"/>
      <c r="BP14" s="14">
        <v>5.5173883500878797E-2</v>
      </c>
      <c r="BQ14" s="14">
        <v>2.2254976423078401E-2</v>
      </c>
      <c r="BR14" s="14">
        <v>9.9110392229534595E-3</v>
      </c>
      <c r="BS14" s="14">
        <v>7.9157446869864603E-2</v>
      </c>
      <c r="BT14" s="14">
        <v>1.5892847479381099E-2</v>
      </c>
    </row>
    <row r="15" spans="2:72" x14ac:dyDescent="0.35">
      <c r="B15" s="15" t="s">
        <v>102</v>
      </c>
      <c r="C15" s="20">
        <v>2.9868900578687001E-2</v>
      </c>
      <c r="D15" s="20">
        <v>2.6580350424061799E-2</v>
      </c>
      <c r="E15" s="20">
        <v>3.27017911474013E-2</v>
      </c>
      <c r="F15" s="20"/>
      <c r="G15" s="20">
        <v>2.4756009887703399E-2</v>
      </c>
      <c r="H15" s="20">
        <v>2.5304674867353601E-2</v>
      </c>
      <c r="I15" s="20">
        <v>3.6593220374981097E-2</v>
      </c>
      <c r="J15" s="20">
        <v>3.8992697094312301E-2</v>
      </c>
      <c r="K15" s="20">
        <v>3.0899661914869099E-2</v>
      </c>
      <c r="L15" s="20">
        <v>2.3396094303148599E-2</v>
      </c>
      <c r="M15" s="20"/>
      <c r="N15" s="20">
        <v>1.96441492858264E-2</v>
      </c>
      <c r="O15" s="20">
        <v>2.50288140972393E-2</v>
      </c>
      <c r="P15" s="20">
        <v>2.4680408964166501E-2</v>
      </c>
      <c r="Q15" s="20">
        <v>4.9912147194506998E-2</v>
      </c>
      <c r="R15" s="20"/>
      <c r="S15" s="20">
        <v>2.5016894845642498E-2</v>
      </c>
      <c r="T15" s="20">
        <v>2.17546811439885E-2</v>
      </c>
      <c r="U15" s="20">
        <v>3.7238629067041E-2</v>
      </c>
      <c r="V15" s="20">
        <v>2.4439292265542801E-2</v>
      </c>
      <c r="W15" s="20">
        <v>3.1357111635999302E-2</v>
      </c>
      <c r="X15" s="20">
        <v>3.8933414055157101E-2</v>
      </c>
      <c r="Y15" s="20">
        <v>2.9998713844680901E-2</v>
      </c>
      <c r="Z15" s="20">
        <v>2.5634953981878601E-2</v>
      </c>
      <c r="AA15" s="20">
        <v>2.8719365214018001E-2</v>
      </c>
      <c r="AB15" s="20">
        <v>3.0889962396053801E-2</v>
      </c>
      <c r="AC15" s="20">
        <v>3.7914119729702697E-2</v>
      </c>
      <c r="AD15" s="20">
        <v>4.6733263576113702E-2</v>
      </c>
      <c r="AE15" s="20"/>
      <c r="AF15" s="20">
        <v>4.2789994233849001E-2</v>
      </c>
      <c r="AG15" s="20">
        <v>2.4569045506346001E-2</v>
      </c>
      <c r="AH15" s="20">
        <v>2.5695944988564701E-2</v>
      </c>
      <c r="AI15" s="20">
        <v>1.7149499018153502E-2</v>
      </c>
      <c r="AJ15" s="20">
        <v>2.4164810848858301E-2</v>
      </c>
      <c r="AK15" s="20"/>
      <c r="AL15" s="20">
        <v>0.164222502612102</v>
      </c>
      <c r="AM15" s="20">
        <v>5.9077921199975403E-2</v>
      </c>
      <c r="AN15" s="20">
        <v>3.4180684420597698E-2</v>
      </c>
      <c r="AO15" s="20">
        <v>2.96590658771307E-2</v>
      </c>
      <c r="AP15" s="20">
        <v>3.8086082528882501E-2</v>
      </c>
      <c r="AQ15" s="20">
        <v>2.9502984985828599E-2</v>
      </c>
      <c r="AR15" s="20">
        <v>2.3595825710403698E-2</v>
      </c>
      <c r="AS15" s="20">
        <v>2.5992397440472399E-2</v>
      </c>
      <c r="AT15" s="20">
        <v>1.7981370848554699E-2</v>
      </c>
      <c r="AU15" s="20">
        <v>2.0519226653507101E-2</v>
      </c>
      <c r="AV15" s="20">
        <v>2.5473129588742399E-2</v>
      </c>
      <c r="AW15" s="20">
        <v>1.59231135144902E-2</v>
      </c>
      <c r="AX15" s="20">
        <v>1.65700803528443E-2</v>
      </c>
      <c r="AY15" s="20">
        <v>2.6313574241229001E-2</v>
      </c>
      <c r="AZ15" s="20">
        <v>8.7629584892068499E-3</v>
      </c>
      <c r="BA15" s="20">
        <v>1.1530524260364701E-2</v>
      </c>
      <c r="BB15" s="20"/>
      <c r="BC15" s="20">
        <v>2.9162474528357098E-2</v>
      </c>
      <c r="BD15" s="20">
        <v>3.0178484219391E-2</v>
      </c>
      <c r="BE15" s="20"/>
      <c r="BF15" s="20">
        <v>1.25362324605737E-2</v>
      </c>
      <c r="BG15" s="20">
        <v>1.4565280129257801E-2</v>
      </c>
      <c r="BH15" s="20">
        <v>3.72243237549231E-2</v>
      </c>
      <c r="BI15" s="20">
        <v>9.1767493306585499E-2</v>
      </c>
      <c r="BJ15" s="20"/>
      <c r="BK15" s="20">
        <v>1.3182887390486699E-2</v>
      </c>
      <c r="BL15" s="20">
        <v>1.72988695441471E-2</v>
      </c>
      <c r="BM15" s="20">
        <v>2.1526636048774E-2</v>
      </c>
      <c r="BN15" s="20">
        <v>7.2237357099603897E-2</v>
      </c>
      <c r="BO15" s="20"/>
      <c r="BP15" s="20">
        <v>2.1830699750519302E-2</v>
      </c>
      <c r="BQ15" s="20">
        <v>2.1990290941050001E-2</v>
      </c>
      <c r="BR15" s="20">
        <v>1.9911211994728398E-2</v>
      </c>
      <c r="BS15" s="20">
        <v>1.69407761059828E-2</v>
      </c>
      <c r="BT15" s="20">
        <v>5.7658785668424702E-2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304</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0.30256712356550503</v>
      </c>
      <c r="D9" s="14">
        <v>0.228931450462073</v>
      </c>
      <c r="E9" s="14">
        <v>0.37453370655551699</v>
      </c>
      <c r="F9" s="14"/>
      <c r="G9" s="14">
        <v>0.171389041376038</v>
      </c>
      <c r="H9" s="14">
        <v>0.149144336108917</v>
      </c>
      <c r="I9" s="14">
        <v>0.184507483152476</v>
      </c>
      <c r="J9" s="14">
        <v>0.32107853108909301</v>
      </c>
      <c r="K9" s="14">
        <v>0.40754921452057602</v>
      </c>
      <c r="L9" s="14">
        <v>0.52500767600721299</v>
      </c>
      <c r="M9" s="14"/>
      <c r="N9" s="14">
        <v>0.14934192804669999</v>
      </c>
      <c r="O9" s="14">
        <v>0.272616319794736</v>
      </c>
      <c r="P9" s="14">
        <v>0.33985735092911901</v>
      </c>
      <c r="Q9" s="14">
        <v>0.46316736563584199</v>
      </c>
      <c r="R9" s="14"/>
      <c r="S9" s="14">
        <v>0.14468665208084799</v>
      </c>
      <c r="T9" s="14">
        <v>0.317295504375809</v>
      </c>
      <c r="U9" s="14">
        <v>0.34072147149575299</v>
      </c>
      <c r="V9" s="14">
        <v>0.30959709649124501</v>
      </c>
      <c r="W9" s="14">
        <v>0.308497659265909</v>
      </c>
      <c r="X9" s="14">
        <v>0.28362887737256898</v>
      </c>
      <c r="Y9" s="14">
        <v>0.40018680975195198</v>
      </c>
      <c r="Z9" s="14">
        <v>0.344423254976152</v>
      </c>
      <c r="AA9" s="14">
        <v>0.33444968281977899</v>
      </c>
      <c r="AB9" s="14">
        <v>0.32665148798778498</v>
      </c>
      <c r="AC9" s="14">
        <v>0.38036804472802199</v>
      </c>
      <c r="AD9" s="14">
        <v>0.26046343589056797</v>
      </c>
      <c r="AE9" s="14"/>
      <c r="AF9" s="14">
        <v>0.48050765713795202</v>
      </c>
      <c r="AG9" s="14">
        <v>0.33004328828910501</v>
      </c>
      <c r="AH9" s="14">
        <v>0.18827388129717801</v>
      </c>
      <c r="AI9" s="14">
        <v>0.102557246410097</v>
      </c>
      <c r="AJ9" s="14">
        <v>7.1859927368856005E-2</v>
      </c>
      <c r="AK9" s="14"/>
      <c r="AL9" s="14">
        <v>0.328763580012712</v>
      </c>
      <c r="AM9" s="14">
        <v>0.42964155132217402</v>
      </c>
      <c r="AN9" s="14">
        <v>0.48515627324078198</v>
      </c>
      <c r="AO9" s="14">
        <v>0.48014875802279999</v>
      </c>
      <c r="AP9" s="14">
        <v>0.396203230890256</v>
      </c>
      <c r="AQ9" s="14">
        <v>0.35244230465300902</v>
      </c>
      <c r="AR9" s="14">
        <v>0.30185945707093098</v>
      </c>
      <c r="AS9" s="14">
        <v>0.323818624305791</v>
      </c>
      <c r="AT9" s="14">
        <v>0.26398639973678101</v>
      </c>
      <c r="AU9" s="14">
        <v>0.245696185410023</v>
      </c>
      <c r="AV9" s="14">
        <v>0.224433150003263</v>
      </c>
      <c r="AW9" s="14">
        <v>0.19686573389887499</v>
      </c>
      <c r="AX9" s="14">
        <v>0.13886218882618201</v>
      </c>
      <c r="AY9" s="14">
        <v>9.0428248803869807E-2</v>
      </c>
      <c r="AZ9" s="14">
        <v>0.13035653309086201</v>
      </c>
      <c r="BA9" s="14">
        <v>7.6075399882556502E-2</v>
      </c>
      <c r="BB9" s="14"/>
      <c r="BC9" s="14">
        <v>0.145353163704417</v>
      </c>
      <c r="BD9" s="14">
        <v>0.37146445548093898</v>
      </c>
      <c r="BE9" s="14"/>
      <c r="BF9" s="14">
        <v>0.23751059084346601</v>
      </c>
      <c r="BG9" s="14">
        <v>0.33715970982581001</v>
      </c>
      <c r="BH9" s="14">
        <v>0.30418765606400699</v>
      </c>
      <c r="BI9" s="14">
        <v>0.35069777958778398</v>
      </c>
      <c r="BJ9" s="14"/>
      <c r="BK9" s="14">
        <v>0.19819868702764501</v>
      </c>
      <c r="BL9" s="14">
        <v>0.23025784537584901</v>
      </c>
      <c r="BM9" s="14">
        <v>0.31318077801046801</v>
      </c>
      <c r="BN9" s="14">
        <v>0.45960971235391201</v>
      </c>
      <c r="BO9" s="14"/>
      <c r="BP9" s="14">
        <v>0.182968922820337</v>
      </c>
      <c r="BQ9" s="14">
        <v>0.32992178905116498</v>
      </c>
      <c r="BR9" s="14">
        <v>0.52086070952706298</v>
      </c>
      <c r="BS9" s="14">
        <v>0.15497532250622401</v>
      </c>
      <c r="BT9" s="14">
        <v>0.44388821533174999</v>
      </c>
    </row>
    <row r="10" spans="2:72" x14ac:dyDescent="0.35">
      <c r="B10" s="15" t="s">
        <v>234</v>
      </c>
      <c r="C10" s="14">
        <v>0.16529002934824399</v>
      </c>
      <c r="D10" s="14">
        <v>0.16762046730222499</v>
      </c>
      <c r="E10" s="14">
        <v>0.162769365547209</v>
      </c>
      <c r="F10" s="14"/>
      <c r="G10" s="14">
        <v>0.15554094226696299</v>
      </c>
      <c r="H10" s="14">
        <v>0.123681949088969</v>
      </c>
      <c r="I10" s="14">
        <v>0.154550759347092</v>
      </c>
      <c r="J10" s="14">
        <v>0.170024457089679</v>
      </c>
      <c r="K10" s="14">
        <v>0.17441175150933999</v>
      </c>
      <c r="L10" s="14">
        <v>0.20438242554324801</v>
      </c>
      <c r="M10" s="14"/>
      <c r="N10" s="14">
        <v>0.147858671746913</v>
      </c>
      <c r="O10" s="14">
        <v>0.19280931088044401</v>
      </c>
      <c r="P10" s="14">
        <v>0.16806136399680799</v>
      </c>
      <c r="Q10" s="14">
        <v>0.15308116875379599</v>
      </c>
      <c r="R10" s="14"/>
      <c r="S10" s="14">
        <v>0.14310276765691701</v>
      </c>
      <c r="T10" s="14">
        <v>0.17066630016529399</v>
      </c>
      <c r="U10" s="14">
        <v>0.170609594628329</v>
      </c>
      <c r="V10" s="14">
        <v>0.178836960645022</v>
      </c>
      <c r="W10" s="14">
        <v>0.19176628056226599</v>
      </c>
      <c r="X10" s="14">
        <v>0.15542466004259001</v>
      </c>
      <c r="Y10" s="14">
        <v>0.158920733220037</v>
      </c>
      <c r="Z10" s="14">
        <v>0.15780540351146599</v>
      </c>
      <c r="AA10" s="14">
        <v>0.15273820455109299</v>
      </c>
      <c r="AB10" s="14">
        <v>0.17013077522060199</v>
      </c>
      <c r="AC10" s="14">
        <v>0.18452138043065999</v>
      </c>
      <c r="AD10" s="14">
        <v>0.18502863023145</v>
      </c>
      <c r="AE10" s="14"/>
      <c r="AF10" s="14">
        <v>0.15476363294142401</v>
      </c>
      <c r="AG10" s="14">
        <v>0.17231288283788199</v>
      </c>
      <c r="AH10" s="14">
        <v>0.16891538181289401</v>
      </c>
      <c r="AI10" s="14">
        <v>0.16267706529513201</v>
      </c>
      <c r="AJ10" s="14">
        <v>8.3105202550397106E-2</v>
      </c>
      <c r="AK10" s="14"/>
      <c r="AL10" s="14">
        <v>0.23395205667994701</v>
      </c>
      <c r="AM10" s="14">
        <v>0.142604920192823</v>
      </c>
      <c r="AN10" s="14">
        <v>0.18093400347747601</v>
      </c>
      <c r="AO10" s="14">
        <v>0.152554990820955</v>
      </c>
      <c r="AP10" s="14">
        <v>0.16643265402285201</v>
      </c>
      <c r="AQ10" s="14">
        <v>0.169684857459934</v>
      </c>
      <c r="AR10" s="14">
        <v>0.170421738877784</v>
      </c>
      <c r="AS10" s="14">
        <v>0.16618009334321601</v>
      </c>
      <c r="AT10" s="14">
        <v>0.17368483743885299</v>
      </c>
      <c r="AU10" s="14">
        <v>0.185731296781836</v>
      </c>
      <c r="AV10" s="14">
        <v>0.19106978514617401</v>
      </c>
      <c r="AW10" s="14">
        <v>0.16418223180608399</v>
      </c>
      <c r="AX10" s="14">
        <v>0.149555067950052</v>
      </c>
      <c r="AY10" s="14">
        <v>0.14153081767035999</v>
      </c>
      <c r="AZ10" s="14">
        <v>0.13904507383120199</v>
      </c>
      <c r="BA10" s="14">
        <v>0.104141026752579</v>
      </c>
      <c r="BB10" s="14"/>
      <c r="BC10" s="14">
        <v>0.129656275880428</v>
      </c>
      <c r="BD10" s="14">
        <v>0.180906139662075</v>
      </c>
      <c r="BE10" s="14"/>
      <c r="BF10" s="14">
        <v>0.18543336904593499</v>
      </c>
      <c r="BG10" s="14">
        <v>0.173093298018514</v>
      </c>
      <c r="BH10" s="14">
        <v>0.15403513971035901</v>
      </c>
      <c r="BI10" s="14">
        <v>0.124234254533137</v>
      </c>
      <c r="BJ10" s="14"/>
      <c r="BK10" s="14">
        <v>0.17743261398844701</v>
      </c>
      <c r="BL10" s="14">
        <v>0.179294016196476</v>
      </c>
      <c r="BM10" s="14">
        <v>0.172104908560651</v>
      </c>
      <c r="BN10" s="14">
        <v>0.12907252091907601</v>
      </c>
      <c r="BO10" s="14"/>
      <c r="BP10" s="14">
        <v>0.17687345739029101</v>
      </c>
      <c r="BQ10" s="14">
        <v>0.184082407605097</v>
      </c>
      <c r="BR10" s="14">
        <v>0.20717910303921999</v>
      </c>
      <c r="BS10" s="14">
        <v>0.15445234149305201</v>
      </c>
      <c r="BT10" s="14">
        <v>0.13766890171726101</v>
      </c>
    </row>
    <row r="11" spans="2:72" x14ac:dyDescent="0.35">
      <c r="B11" s="15" t="s">
        <v>235</v>
      </c>
      <c r="C11" s="14">
        <v>0.142782334445473</v>
      </c>
      <c r="D11" s="14">
        <v>0.16269363872612499</v>
      </c>
      <c r="E11" s="14">
        <v>0.123515025433464</v>
      </c>
      <c r="F11" s="14"/>
      <c r="G11" s="14">
        <v>0.189634804063992</v>
      </c>
      <c r="H11" s="14">
        <v>0.17047493643661801</v>
      </c>
      <c r="I11" s="14">
        <v>0.17074468148310001</v>
      </c>
      <c r="J11" s="14">
        <v>0.14172892293977901</v>
      </c>
      <c r="K11" s="14">
        <v>0.116792059124025</v>
      </c>
      <c r="L11" s="14">
        <v>8.4726533244999402E-2</v>
      </c>
      <c r="M11" s="14"/>
      <c r="N11" s="14">
        <v>0.15015687500681801</v>
      </c>
      <c r="O11" s="14">
        <v>0.142737127036935</v>
      </c>
      <c r="P11" s="14">
        <v>0.16246707331093599</v>
      </c>
      <c r="Q11" s="14">
        <v>0.117782484732701</v>
      </c>
      <c r="R11" s="14"/>
      <c r="S11" s="14">
        <v>0.16485870146103199</v>
      </c>
      <c r="T11" s="14">
        <v>0.14406030902353001</v>
      </c>
      <c r="U11" s="14">
        <v>0.143211507588939</v>
      </c>
      <c r="V11" s="14">
        <v>0.12748878649461401</v>
      </c>
      <c r="W11" s="14">
        <v>0.13384807789042899</v>
      </c>
      <c r="X11" s="14">
        <v>0.152034096518394</v>
      </c>
      <c r="Y11" s="14">
        <v>0.12965473778162501</v>
      </c>
      <c r="Z11" s="14">
        <v>0.14864899077434501</v>
      </c>
      <c r="AA11" s="14">
        <v>0.133383569602324</v>
      </c>
      <c r="AB11" s="14">
        <v>0.140696632536806</v>
      </c>
      <c r="AC11" s="14">
        <v>0.14225230686450399</v>
      </c>
      <c r="AD11" s="14">
        <v>0.140813786914569</v>
      </c>
      <c r="AE11" s="14"/>
      <c r="AF11" s="14">
        <v>0.11442787527661499</v>
      </c>
      <c r="AG11" s="14">
        <v>0.15381104246267199</v>
      </c>
      <c r="AH11" s="14">
        <v>0.15290194539916499</v>
      </c>
      <c r="AI11" s="14">
        <v>0.18195878481917899</v>
      </c>
      <c r="AJ11" s="14">
        <v>0.145698990538803</v>
      </c>
      <c r="AK11" s="14"/>
      <c r="AL11" s="14">
        <v>0.124420912906124</v>
      </c>
      <c r="AM11" s="14">
        <v>0.14002197554762899</v>
      </c>
      <c r="AN11" s="14">
        <v>0.10964475180243</v>
      </c>
      <c r="AO11" s="14">
        <v>0.129029903906796</v>
      </c>
      <c r="AP11" s="14">
        <v>0.136188403218131</v>
      </c>
      <c r="AQ11" s="14">
        <v>0.14047076265807801</v>
      </c>
      <c r="AR11" s="14">
        <v>0.15452593968094999</v>
      </c>
      <c r="AS11" s="14">
        <v>0.153611946539258</v>
      </c>
      <c r="AT11" s="14">
        <v>0.16774457833187201</v>
      </c>
      <c r="AU11" s="14">
        <v>0.16787470072862301</v>
      </c>
      <c r="AV11" s="14">
        <v>0.13264487526705199</v>
      </c>
      <c r="AW11" s="14">
        <v>0.15596565835898499</v>
      </c>
      <c r="AX11" s="14">
        <v>0.18059138857799401</v>
      </c>
      <c r="AY11" s="14">
        <v>0.13521501149433399</v>
      </c>
      <c r="AZ11" s="14">
        <v>0.14426869509866799</v>
      </c>
      <c r="BA11" s="14">
        <v>0.12980918642875899</v>
      </c>
      <c r="BB11" s="14"/>
      <c r="BC11" s="14">
        <v>0.16330622747359</v>
      </c>
      <c r="BD11" s="14">
        <v>0.13378795842819999</v>
      </c>
      <c r="BE11" s="14"/>
      <c r="BF11" s="14">
        <v>0.13661528665977499</v>
      </c>
      <c r="BG11" s="14">
        <v>0.136305898409911</v>
      </c>
      <c r="BH11" s="14">
        <v>0.15652607671488</v>
      </c>
      <c r="BI11" s="14">
        <v>0.14549117447996199</v>
      </c>
      <c r="BJ11" s="14"/>
      <c r="BK11" s="14">
        <v>0.14519106888342201</v>
      </c>
      <c r="BL11" s="14">
        <v>0.15944374778232401</v>
      </c>
      <c r="BM11" s="14">
        <v>0.14789679993362301</v>
      </c>
      <c r="BN11" s="14">
        <v>0.117531813314036</v>
      </c>
      <c r="BO11" s="14"/>
      <c r="BP11" s="14">
        <v>0.17484430317406599</v>
      </c>
      <c r="BQ11" s="14">
        <v>0.14573880212020299</v>
      </c>
      <c r="BR11" s="14">
        <v>8.8685348498185795E-2</v>
      </c>
      <c r="BS11" s="14">
        <v>0.126758752631561</v>
      </c>
      <c r="BT11" s="14">
        <v>0.148975983116241</v>
      </c>
    </row>
    <row r="12" spans="2:72" x14ac:dyDescent="0.35">
      <c r="B12" s="15" t="s">
        <v>236</v>
      </c>
      <c r="C12" s="14">
        <v>0.15099158721343001</v>
      </c>
      <c r="D12" s="14">
        <v>0.17141197175254699</v>
      </c>
      <c r="E12" s="14">
        <v>0.13098791409941299</v>
      </c>
      <c r="F12" s="14"/>
      <c r="G12" s="14">
        <v>0.19763979292772901</v>
      </c>
      <c r="H12" s="14">
        <v>0.232457354153118</v>
      </c>
      <c r="I12" s="14">
        <v>0.182643393693462</v>
      </c>
      <c r="J12" s="14">
        <v>0.124192677288544</v>
      </c>
      <c r="K12" s="14">
        <v>0.10575561977494401</v>
      </c>
      <c r="L12" s="14">
        <v>8.0122407490461497E-2</v>
      </c>
      <c r="M12" s="14"/>
      <c r="N12" s="14">
        <v>0.20892026573045999</v>
      </c>
      <c r="O12" s="14">
        <v>0.144727702747281</v>
      </c>
      <c r="P12" s="14">
        <v>0.13384008736384001</v>
      </c>
      <c r="Q12" s="14">
        <v>0.110911189115712</v>
      </c>
      <c r="R12" s="14"/>
      <c r="S12" s="14">
        <v>0.21810910314665399</v>
      </c>
      <c r="T12" s="14">
        <v>0.14095160331749601</v>
      </c>
      <c r="U12" s="14">
        <v>0.12625283061800299</v>
      </c>
      <c r="V12" s="14">
        <v>0.14913452690767101</v>
      </c>
      <c r="W12" s="14">
        <v>0.161107482219156</v>
      </c>
      <c r="X12" s="14">
        <v>0.15395301007518</v>
      </c>
      <c r="Y12" s="14">
        <v>0.11478290850306801</v>
      </c>
      <c r="Z12" s="14">
        <v>0.156525766738566</v>
      </c>
      <c r="AA12" s="14">
        <v>0.147331912296323</v>
      </c>
      <c r="AB12" s="14">
        <v>0.13249132536156299</v>
      </c>
      <c r="AC12" s="14">
        <v>0.109179277151671</v>
      </c>
      <c r="AD12" s="14">
        <v>0.14820589308222501</v>
      </c>
      <c r="AE12" s="14"/>
      <c r="AF12" s="14">
        <v>9.1783699135840405E-2</v>
      </c>
      <c r="AG12" s="14">
        <v>0.14573936770417301</v>
      </c>
      <c r="AH12" s="14">
        <v>0.185645607712254</v>
      </c>
      <c r="AI12" s="14">
        <v>0.20502629339196701</v>
      </c>
      <c r="AJ12" s="14">
        <v>0.20245258111356801</v>
      </c>
      <c r="AK12" s="14"/>
      <c r="AL12" s="14">
        <v>0.12644756194170201</v>
      </c>
      <c r="AM12" s="14">
        <v>9.6249284078871705E-2</v>
      </c>
      <c r="AN12" s="14">
        <v>9.0658464831635296E-2</v>
      </c>
      <c r="AO12" s="14">
        <v>0.102335531528731</v>
      </c>
      <c r="AP12" s="14">
        <v>0.122379445106302</v>
      </c>
      <c r="AQ12" s="14">
        <v>0.14518725615335201</v>
      </c>
      <c r="AR12" s="14">
        <v>0.16915490959085999</v>
      </c>
      <c r="AS12" s="14">
        <v>0.133231157200324</v>
      </c>
      <c r="AT12" s="14">
        <v>0.16584039938667899</v>
      </c>
      <c r="AU12" s="14">
        <v>0.158029927841394</v>
      </c>
      <c r="AV12" s="14">
        <v>0.176169561986314</v>
      </c>
      <c r="AW12" s="14">
        <v>0.17453157388177201</v>
      </c>
      <c r="AX12" s="14">
        <v>0.20794814626455199</v>
      </c>
      <c r="AY12" s="14">
        <v>0.21373494748115801</v>
      </c>
      <c r="AZ12" s="14">
        <v>0.19780558504083401</v>
      </c>
      <c r="BA12" s="14">
        <v>0.22658793545441999</v>
      </c>
      <c r="BB12" s="14"/>
      <c r="BC12" s="14">
        <v>0.214875984040999</v>
      </c>
      <c r="BD12" s="14">
        <v>0.12299493541269001</v>
      </c>
      <c r="BE12" s="14"/>
      <c r="BF12" s="14">
        <v>0.15362031683763899</v>
      </c>
      <c r="BG12" s="14">
        <v>0.138886379035744</v>
      </c>
      <c r="BH12" s="14">
        <v>0.162758787552443</v>
      </c>
      <c r="BI12" s="14">
        <v>0.15309585090946101</v>
      </c>
      <c r="BJ12" s="14"/>
      <c r="BK12" s="14">
        <v>0.17138095216186799</v>
      </c>
      <c r="BL12" s="14">
        <v>0.17323376277545999</v>
      </c>
      <c r="BM12" s="14">
        <v>0.14985866999950501</v>
      </c>
      <c r="BN12" s="14">
        <v>0.11180682976378201</v>
      </c>
      <c r="BO12" s="14"/>
      <c r="BP12" s="14">
        <v>0.18114656047154401</v>
      </c>
      <c r="BQ12" s="14">
        <v>0.13141346836815501</v>
      </c>
      <c r="BR12" s="14">
        <v>8.0839278669852105E-2</v>
      </c>
      <c r="BS12" s="14">
        <v>0.19081734153191501</v>
      </c>
      <c r="BT12" s="14">
        <v>0.12653091030390201</v>
      </c>
    </row>
    <row r="13" spans="2:72" x14ac:dyDescent="0.35">
      <c r="B13" s="15" t="s">
        <v>237</v>
      </c>
      <c r="C13" s="14">
        <v>0.12523383464339299</v>
      </c>
      <c r="D13" s="14">
        <v>0.14088700699562501</v>
      </c>
      <c r="E13" s="14">
        <v>0.110009905229912</v>
      </c>
      <c r="F13" s="14"/>
      <c r="G13" s="14">
        <v>0.16463185140706499</v>
      </c>
      <c r="H13" s="14">
        <v>0.19247312156061899</v>
      </c>
      <c r="I13" s="14">
        <v>0.16006645401488401</v>
      </c>
      <c r="J13" s="14">
        <v>0.11865941406064</v>
      </c>
      <c r="K13" s="14">
        <v>8.5137556115012294E-2</v>
      </c>
      <c r="L13" s="14">
        <v>4.8289992715093003E-2</v>
      </c>
      <c r="M13" s="14"/>
      <c r="N13" s="14">
        <v>0.18908567386203001</v>
      </c>
      <c r="O13" s="14">
        <v>0.13452367112862801</v>
      </c>
      <c r="P13" s="14">
        <v>0.11068802960778799</v>
      </c>
      <c r="Q13" s="14">
        <v>6.13212231985166E-2</v>
      </c>
      <c r="R13" s="14"/>
      <c r="S13" s="14">
        <v>0.18790391751451499</v>
      </c>
      <c r="T13" s="14">
        <v>0.11327606554790701</v>
      </c>
      <c r="U13" s="14">
        <v>0.10567447177096199</v>
      </c>
      <c r="V13" s="14">
        <v>0.13121296367774701</v>
      </c>
      <c r="W13" s="14">
        <v>0.12443437392293399</v>
      </c>
      <c r="X13" s="14">
        <v>0.151039828204065</v>
      </c>
      <c r="Y13" s="14">
        <v>9.5885931233712696E-2</v>
      </c>
      <c r="Z13" s="14">
        <v>9.3682637437038294E-2</v>
      </c>
      <c r="AA13" s="14">
        <v>0.118696597611068</v>
      </c>
      <c r="AB13" s="14">
        <v>0.111416296590671</v>
      </c>
      <c r="AC13" s="14">
        <v>8.1890463763022697E-2</v>
      </c>
      <c r="AD13" s="14">
        <v>0.101247563078199</v>
      </c>
      <c r="AE13" s="14"/>
      <c r="AF13" s="14">
        <v>6.0977546577597901E-2</v>
      </c>
      <c r="AG13" s="14">
        <v>0.10288438256827</v>
      </c>
      <c r="AH13" s="14">
        <v>0.173031557081022</v>
      </c>
      <c r="AI13" s="14">
        <v>0.21059578067224699</v>
      </c>
      <c r="AJ13" s="14">
        <v>0.232381718046591</v>
      </c>
      <c r="AK13" s="14"/>
      <c r="AL13" s="14">
        <v>0</v>
      </c>
      <c r="AM13" s="14">
        <v>6.5170142785886606E-2</v>
      </c>
      <c r="AN13" s="14">
        <v>6.3479576693116005E-2</v>
      </c>
      <c r="AO13" s="14">
        <v>6.3166195997717306E-2</v>
      </c>
      <c r="AP13" s="14">
        <v>7.68005127867534E-2</v>
      </c>
      <c r="AQ13" s="14">
        <v>9.8799003322524503E-2</v>
      </c>
      <c r="AR13" s="14">
        <v>0.10986848886053301</v>
      </c>
      <c r="AS13" s="14">
        <v>0.12018975303688</v>
      </c>
      <c r="AT13" s="14">
        <v>0.14338286180624801</v>
      </c>
      <c r="AU13" s="14">
        <v>0.145249142607288</v>
      </c>
      <c r="AV13" s="14">
        <v>0.14428621420975901</v>
      </c>
      <c r="AW13" s="14">
        <v>0.18048961315661499</v>
      </c>
      <c r="AX13" s="14">
        <v>0.17425964474828601</v>
      </c>
      <c r="AY13" s="14">
        <v>0.252949632227296</v>
      </c>
      <c r="AZ13" s="14">
        <v>0.23618885610398199</v>
      </c>
      <c r="BA13" s="14">
        <v>0.25552268402342598</v>
      </c>
      <c r="BB13" s="14"/>
      <c r="BC13" s="14">
        <v>0.198324950799356</v>
      </c>
      <c r="BD13" s="14">
        <v>9.3202436831669205E-2</v>
      </c>
      <c r="BE13" s="14"/>
      <c r="BF13" s="14">
        <v>0.16210230079490201</v>
      </c>
      <c r="BG13" s="14">
        <v>0.117653422636903</v>
      </c>
      <c r="BH13" s="14">
        <v>0.109345609138375</v>
      </c>
      <c r="BI13" s="14">
        <v>9.6730515048378901E-2</v>
      </c>
      <c r="BJ13" s="14"/>
      <c r="BK13" s="14">
        <v>0.173749503572383</v>
      </c>
      <c r="BL13" s="14">
        <v>0.1427879494721</v>
      </c>
      <c r="BM13" s="14">
        <v>0.119832094662758</v>
      </c>
      <c r="BN13" s="14">
        <v>6.6786415393696202E-2</v>
      </c>
      <c r="BO13" s="14"/>
      <c r="BP13" s="14">
        <v>0.16881110861297299</v>
      </c>
      <c r="BQ13" s="14">
        <v>0.104816026690528</v>
      </c>
      <c r="BR13" s="14">
        <v>4.8544479739305903E-2</v>
      </c>
      <c r="BS13" s="14">
        <v>0.197821692023299</v>
      </c>
      <c r="BT13" s="14">
        <v>6.1429519011635098E-2</v>
      </c>
    </row>
    <row r="14" spans="2:72" x14ac:dyDescent="0.35">
      <c r="B14" s="15" t="s">
        <v>238</v>
      </c>
      <c r="C14" s="14">
        <v>8.0041748403912399E-2</v>
      </c>
      <c r="D14" s="14">
        <v>9.9920171353846093E-2</v>
      </c>
      <c r="E14" s="14">
        <v>6.0755889306305301E-2</v>
      </c>
      <c r="F14" s="14"/>
      <c r="G14" s="14">
        <v>9.2953454867714599E-2</v>
      </c>
      <c r="H14" s="14">
        <v>0.1108594993533</v>
      </c>
      <c r="I14" s="14">
        <v>0.113415294678682</v>
      </c>
      <c r="J14" s="14">
        <v>8.1523594912565195E-2</v>
      </c>
      <c r="K14" s="14">
        <v>6.4749738925176395E-2</v>
      </c>
      <c r="L14" s="14">
        <v>2.8288257593761201E-2</v>
      </c>
      <c r="M14" s="14"/>
      <c r="N14" s="14">
        <v>0.133192013962945</v>
      </c>
      <c r="O14" s="14">
        <v>8.6288976055958394E-2</v>
      </c>
      <c r="P14" s="14">
        <v>5.7884214725363897E-2</v>
      </c>
      <c r="Q14" s="14">
        <v>3.6357525254360701E-2</v>
      </c>
      <c r="R14" s="14"/>
      <c r="S14" s="14">
        <v>0.115322098398436</v>
      </c>
      <c r="T14" s="14">
        <v>8.8450688333192598E-2</v>
      </c>
      <c r="U14" s="14">
        <v>6.97524236963767E-2</v>
      </c>
      <c r="V14" s="14">
        <v>7.2088534668977605E-2</v>
      </c>
      <c r="W14" s="14">
        <v>4.5789652268816997E-2</v>
      </c>
      <c r="X14" s="14">
        <v>6.4892756051797701E-2</v>
      </c>
      <c r="Y14" s="14">
        <v>6.2802323616745107E-2</v>
      </c>
      <c r="Z14" s="14">
        <v>7.0508087090889598E-2</v>
      </c>
      <c r="AA14" s="14">
        <v>8.5760159659082694E-2</v>
      </c>
      <c r="AB14" s="14">
        <v>8.6273696991952295E-2</v>
      </c>
      <c r="AC14" s="14">
        <v>5.61679705239213E-2</v>
      </c>
      <c r="AD14" s="14">
        <v>0.11450071575911</v>
      </c>
      <c r="AE14" s="14"/>
      <c r="AF14" s="14">
        <v>4.5121939268050699E-2</v>
      </c>
      <c r="AG14" s="14">
        <v>6.4123268530623306E-2</v>
      </c>
      <c r="AH14" s="14">
        <v>0.106404513749066</v>
      </c>
      <c r="AI14" s="14">
        <v>0.12302498864186499</v>
      </c>
      <c r="AJ14" s="14">
        <v>0.25358831775496299</v>
      </c>
      <c r="AK14" s="14"/>
      <c r="AL14" s="14">
        <v>6.1234070347026701E-2</v>
      </c>
      <c r="AM14" s="14">
        <v>5.0282572329556602E-2</v>
      </c>
      <c r="AN14" s="14">
        <v>2.94975709401923E-2</v>
      </c>
      <c r="AO14" s="14">
        <v>2.8348661667931499E-2</v>
      </c>
      <c r="AP14" s="14">
        <v>4.8735965616770703E-2</v>
      </c>
      <c r="AQ14" s="14">
        <v>6.4254908498114799E-2</v>
      </c>
      <c r="AR14" s="14">
        <v>6.5042218211870506E-2</v>
      </c>
      <c r="AS14" s="14">
        <v>7.7304021597060499E-2</v>
      </c>
      <c r="AT14" s="14">
        <v>6.5296703041708704E-2</v>
      </c>
      <c r="AU14" s="14">
        <v>7.6932267132251902E-2</v>
      </c>
      <c r="AV14" s="14">
        <v>0.112097495450536</v>
      </c>
      <c r="AW14" s="14">
        <v>0.11329546164224399</v>
      </c>
      <c r="AX14" s="14">
        <v>0.12954146444136599</v>
      </c>
      <c r="AY14" s="14">
        <v>0.14520960514710901</v>
      </c>
      <c r="AZ14" s="14">
        <v>0.13418256538603801</v>
      </c>
      <c r="BA14" s="14">
        <v>0.19336862140049699</v>
      </c>
      <c r="BB14" s="14"/>
      <c r="BC14" s="14">
        <v>0.118389631534419</v>
      </c>
      <c r="BD14" s="14">
        <v>6.3236199872272303E-2</v>
      </c>
      <c r="BE14" s="14"/>
      <c r="BF14" s="14">
        <v>0.11109618028896</v>
      </c>
      <c r="BG14" s="14">
        <v>7.5649371792181896E-2</v>
      </c>
      <c r="BH14" s="14">
        <v>7.3845463734002303E-2</v>
      </c>
      <c r="BI14" s="14">
        <v>3.6755632599798298E-2</v>
      </c>
      <c r="BJ14" s="14"/>
      <c r="BK14" s="14">
        <v>0.118838892628065</v>
      </c>
      <c r="BL14" s="14">
        <v>0.100385157264358</v>
      </c>
      <c r="BM14" s="14">
        <v>6.9587009765020996E-2</v>
      </c>
      <c r="BN14" s="14">
        <v>3.7906481848328399E-2</v>
      </c>
      <c r="BO14" s="14"/>
      <c r="BP14" s="14">
        <v>9.5437490909405898E-2</v>
      </c>
      <c r="BQ14" s="14">
        <v>7.1984018505997893E-2</v>
      </c>
      <c r="BR14" s="14">
        <v>2.69708385315186E-2</v>
      </c>
      <c r="BS14" s="14">
        <v>0.15915892660523601</v>
      </c>
      <c r="BT14" s="14">
        <v>1.7920892720496601E-2</v>
      </c>
    </row>
    <row r="15" spans="2:72" x14ac:dyDescent="0.35">
      <c r="B15" s="15" t="s">
        <v>102</v>
      </c>
      <c r="C15" s="20">
        <v>3.3093342380043203E-2</v>
      </c>
      <c r="D15" s="20">
        <v>2.85352934075584E-2</v>
      </c>
      <c r="E15" s="20">
        <v>3.7428193828179898E-2</v>
      </c>
      <c r="F15" s="20"/>
      <c r="G15" s="20">
        <v>2.8210113090498999E-2</v>
      </c>
      <c r="H15" s="20">
        <v>2.0908803298459101E-2</v>
      </c>
      <c r="I15" s="20">
        <v>3.40719336303048E-2</v>
      </c>
      <c r="J15" s="20">
        <v>4.2792402619699903E-2</v>
      </c>
      <c r="K15" s="20">
        <v>4.56040600309255E-2</v>
      </c>
      <c r="L15" s="20">
        <v>2.91827074052242E-2</v>
      </c>
      <c r="M15" s="20"/>
      <c r="N15" s="20">
        <v>2.14445716441336E-2</v>
      </c>
      <c r="O15" s="20">
        <v>2.62968923560183E-2</v>
      </c>
      <c r="P15" s="20">
        <v>2.7201880066145601E-2</v>
      </c>
      <c r="Q15" s="20">
        <v>5.7379043309071599E-2</v>
      </c>
      <c r="R15" s="20"/>
      <c r="S15" s="20">
        <v>2.6016759741597398E-2</v>
      </c>
      <c r="T15" s="20">
        <v>2.5299529236770198E-2</v>
      </c>
      <c r="U15" s="20">
        <v>4.3777700201637702E-2</v>
      </c>
      <c r="V15" s="20">
        <v>3.1641131114723602E-2</v>
      </c>
      <c r="W15" s="20">
        <v>3.4556473870488602E-2</v>
      </c>
      <c r="X15" s="20">
        <v>3.9026771735403899E-2</v>
      </c>
      <c r="Y15" s="20">
        <v>3.7766555892859897E-2</v>
      </c>
      <c r="Z15" s="20">
        <v>2.84058594715445E-2</v>
      </c>
      <c r="AA15" s="20">
        <v>2.76398734603297E-2</v>
      </c>
      <c r="AB15" s="20">
        <v>3.2339785310621101E-2</v>
      </c>
      <c r="AC15" s="20">
        <v>4.5620556538198499E-2</v>
      </c>
      <c r="AD15" s="20">
        <v>4.9739975043879503E-2</v>
      </c>
      <c r="AE15" s="20"/>
      <c r="AF15" s="20">
        <v>5.2417649662519598E-2</v>
      </c>
      <c r="AG15" s="20">
        <v>3.1085767607275199E-2</v>
      </c>
      <c r="AH15" s="20">
        <v>2.4827112948420799E-2</v>
      </c>
      <c r="AI15" s="20">
        <v>1.4159840769512801E-2</v>
      </c>
      <c r="AJ15" s="20">
        <v>1.09132626268227E-2</v>
      </c>
      <c r="AK15" s="20"/>
      <c r="AL15" s="20">
        <v>0.12518181811248799</v>
      </c>
      <c r="AM15" s="20">
        <v>7.6029553743058698E-2</v>
      </c>
      <c r="AN15" s="20">
        <v>4.0629359014367601E-2</v>
      </c>
      <c r="AO15" s="20">
        <v>4.44159580550691E-2</v>
      </c>
      <c r="AP15" s="20">
        <v>5.3259788358935599E-2</v>
      </c>
      <c r="AQ15" s="20">
        <v>2.9160907254987298E-2</v>
      </c>
      <c r="AR15" s="20">
        <v>2.9127247707071299E-2</v>
      </c>
      <c r="AS15" s="20">
        <v>2.56644039774701E-2</v>
      </c>
      <c r="AT15" s="20">
        <v>2.0064220257858301E-2</v>
      </c>
      <c r="AU15" s="20">
        <v>2.0486479498584498E-2</v>
      </c>
      <c r="AV15" s="20">
        <v>1.92989179369021E-2</v>
      </c>
      <c r="AW15" s="20">
        <v>1.46697272554248E-2</v>
      </c>
      <c r="AX15" s="20">
        <v>1.92420991915681E-2</v>
      </c>
      <c r="AY15" s="20">
        <v>2.0931737175872499E-2</v>
      </c>
      <c r="AZ15" s="20">
        <v>1.8152691448414599E-2</v>
      </c>
      <c r="BA15" s="20">
        <v>1.44951460577631E-2</v>
      </c>
      <c r="BB15" s="20"/>
      <c r="BC15" s="20">
        <v>3.00937665667915E-2</v>
      </c>
      <c r="BD15" s="20">
        <v>3.44078743121548E-2</v>
      </c>
      <c r="BE15" s="20"/>
      <c r="BF15" s="20">
        <v>1.36219555293227E-2</v>
      </c>
      <c r="BG15" s="20">
        <v>2.1251920280936001E-2</v>
      </c>
      <c r="BH15" s="20">
        <v>3.9301267085933601E-2</v>
      </c>
      <c r="BI15" s="20">
        <v>9.2994792841477797E-2</v>
      </c>
      <c r="BJ15" s="20"/>
      <c r="BK15" s="20">
        <v>1.52082817381701E-2</v>
      </c>
      <c r="BL15" s="20">
        <v>1.4597521133432099E-2</v>
      </c>
      <c r="BM15" s="20">
        <v>2.75397390679736E-2</v>
      </c>
      <c r="BN15" s="20">
        <v>7.7286226407169104E-2</v>
      </c>
      <c r="BO15" s="20"/>
      <c r="BP15" s="20">
        <v>1.99181566213836E-2</v>
      </c>
      <c r="BQ15" s="20">
        <v>3.2043487658854002E-2</v>
      </c>
      <c r="BR15" s="20">
        <v>2.6920241994855001E-2</v>
      </c>
      <c r="BS15" s="20">
        <v>1.60156232087128E-2</v>
      </c>
      <c r="BT15" s="20">
        <v>6.3585577798714002E-2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BT20"/>
  <sheetViews>
    <sheetView showGridLines="0" workbookViewId="0">
      <pane xSplit="2" topLeftCell="C1" activePane="topRight" state="frozen"/>
      <selection pane="topRight" activeCell="C12" sqref="C12:C14"/>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0.46697184237460299</v>
      </c>
      <c r="D9" s="14">
        <v>0.37557428059645198</v>
      </c>
      <c r="E9" s="14">
        <v>0.55550054120428805</v>
      </c>
      <c r="F9" s="14"/>
      <c r="G9" s="14">
        <v>0.26397014311433098</v>
      </c>
      <c r="H9" s="14">
        <v>0.25866183643771901</v>
      </c>
      <c r="I9" s="14">
        <v>0.34803432389753702</v>
      </c>
      <c r="J9" s="14">
        <v>0.51712557035257301</v>
      </c>
      <c r="K9" s="14">
        <v>0.61362675239798103</v>
      </c>
      <c r="L9" s="14">
        <v>0.72873077952077603</v>
      </c>
      <c r="M9" s="14"/>
      <c r="N9" s="14">
        <v>0.32597624228525002</v>
      </c>
      <c r="O9" s="14">
        <v>0.51156957356750599</v>
      </c>
      <c r="P9" s="14">
        <v>0.46042518524019799</v>
      </c>
      <c r="Q9" s="14">
        <v>0.57549272327882495</v>
      </c>
      <c r="R9" s="14"/>
      <c r="S9" s="14">
        <v>0.29122804445934303</v>
      </c>
      <c r="T9" s="14">
        <v>0.51003975298414805</v>
      </c>
      <c r="U9" s="14">
        <v>0.50148989033760105</v>
      </c>
      <c r="V9" s="14">
        <v>0.49711283870646999</v>
      </c>
      <c r="W9" s="14">
        <v>0.49976212627955802</v>
      </c>
      <c r="X9" s="14">
        <v>0.42235794615301803</v>
      </c>
      <c r="Y9" s="14">
        <v>0.55186076277849405</v>
      </c>
      <c r="Z9" s="14">
        <v>0.50029736344751696</v>
      </c>
      <c r="AA9" s="14">
        <v>0.48341304056104201</v>
      </c>
      <c r="AB9" s="14">
        <v>0.50116851237048798</v>
      </c>
      <c r="AC9" s="14">
        <v>0.52951485441356705</v>
      </c>
      <c r="AD9" s="14">
        <v>0.43723371095328301</v>
      </c>
      <c r="AE9" s="14"/>
      <c r="AF9" s="14">
        <v>0.62494262390091004</v>
      </c>
      <c r="AG9" s="14">
        <v>0.51301041419591398</v>
      </c>
      <c r="AH9" s="14">
        <v>0.37493681108204702</v>
      </c>
      <c r="AI9" s="14">
        <v>0.26264204770844801</v>
      </c>
      <c r="AJ9" s="14">
        <v>0.1267858622329</v>
      </c>
      <c r="AK9" s="14"/>
      <c r="AL9" s="14">
        <v>0.45145997495076201</v>
      </c>
      <c r="AM9" s="14">
        <v>0.50263417337749805</v>
      </c>
      <c r="AN9" s="14">
        <v>0.59614701255812996</v>
      </c>
      <c r="AO9" s="14">
        <v>0.59748383229568802</v>
      </c>
      <c r="AP9" s="14">
        <v>0.54735371180706904</v>
      </c>
      <c r="AQ9" s="14">
        <v>0.53684214105496297</v>
      </c>
      <c r="AR9" s="14">
        <v>0.47770322960258299</v>
      </c>
      <c r="AS9" s="14">
        <v>0.48312296576646802</v>
      </c>
      <c r="AT9" s="14">
        <v>0.46447184114658102</v>
      </c>
      <c r="AU9" s="14">
        <v>0.44311031501820802</v>
      </c>
      <c r="AV9" s="14">
        <v>0.42114057031784002</v>
      </c>
      <c r="AW9" s="14">
        <v>0.39498691331526797</v>
      </c>
      <c r="AX9" s="14">
        <v>0.319228134373504</v>
      </c>
      <c r="AY9" s="14">
        <v>0.27693428890956601</v>
      </c>
      <c r="AZ9" s="14">
        <v>0.327063197152339</v>
      </c>
      <c r="BA9" s="14">
        <v>0.190778227902342</v>
      </c>
      <c r="BB9" s="14"/>
      <c r="BC9" s="14">
        <v>0.25553506473904303</v>
      </c>
      <c r="BD9" s="14">
        <v>0.55963174268344795</v>
      </c>
      <c r="BE9" s="14"/>
      <c r="BF9" s="14">
        <v>0.46601318265529201</v>
      </c>
      <c r="BG9" s="14">
        <v>0.50041683473614995</v>
      </c>
      <c r="BH9" s="14">
        <v>0.43988811441189801</v>
      </c>
      <c r="BI9" s="14">
        <v>0.43689888924457998</v>
      </c>
      <c r="BJ9" s="14"/>
      <c r="BK9" s="14">
        <v>0.39050946620743998</v>
      </c>
      <c r="BL9" s="14">
        <v>0.40417291148500101</v>
      </c>
      <c r="BM9" s="14">
        <v>0.48210682930305598</v>
      </c>
      <c r="BN9" s="14">
        <v>0.57844204032689095</v>
      </c>
      <c r="BO9" s="14"/>
      <c r="BP9" s="14">
        <v>0.32781278802876301</v>
      </c>
      <c r="BQ9" s="14">
        <v>0.54347132966735601</v>
      </c>
      <c r="BR9" s="14">
        <v>0.74704813419067995</v>
      </c>
      <c r="BS9" s="14">
        <v>0.31192024070889601</v>
      </c>
      <c r="BT9" s="14">
        <v>0.578271782765991</v>
      </c>
    </row>
    <row r="10" spans="2:72" x14ac:dyDescent="0.35">
      <c r="B10" s="15" t="s">
        <v>234</v>
      </c>
      <c r="C10" s="14">
        <v>0.17791857154997501</v>
      </c>
      <c r="D10" s="14">
        <v>0.19394188455453901</v>
      </c>
      <c r="E10" s="14">
        <v>0.16234413592861199</v>
      </c>
      <c r="F10" s="14"/>
      <c r="G10" s="14">
        <v>0.204173582047943</v>
      </c>
      <c r="H10" s="14">
        <v>0.16832698071014801</v>
      </c>
      <c r="I10" s="14">
        <v>0.17694824234442799</v>
      </c>
      <c r="J10" s="14">
        <v>0.193362009422438</v>
      </c>
      <c r="K10" s="14">
        <v>0.17782949491473399</v>
      </c>
      <c r="L10" s="14">
        <v>0.15664659630462399</v>
      </c>
      <c r="M10" s="14"/>
      <c r="N10" s="14">
        <v>0.19036720264287299</v>
      </c>
      <c r="O10" s="14">
        <v>0.198233823614131</v>
      </c>
      <c r="P10" s="14">
        <v>0.185084745662221</v>
      </c>
      <c r="Q10" s="14">
        <v>0.136805799234895</v>
      </c>
      <c r="R10" s="14"/>
      <c r="S10" s="14">
        <v>0.15928507952735699</v>
      </c>
      <c r="T10" s="14">
        <v>0.19633940608346001</v>
      </c>
      <c r="U10" s="14">
        <v>0.18120222622440199</v>
      </c>
      <c r="V10" s="14">
        <v>0.17968666435538799</v>
      </c>
      <c r="W10" s="14">
        <v>0.18977430335603501</v>
      </c>
      <c r="X10" s="14">
        <v>0.18225531684782101</v>
      </c>
      <c r="Y10" s="14">
        <v>0.17707982124221999</v>
      </c>
      <c r="Z10" s="14">
        <v>0.143215382428522</v>
      </c>
      <c r="AA10" s="14">
        <v>0.16257020332720101</v>
      </c>
      <c r="AB10" s="14">
        <v>0.17941594038256001</v>
      </c>
      <c r="AC10" s="14">
        <v>0.188579627331695</v>
      </c>
      <c r="AD10" s="14">
        <v>0.21293580415254601</v>
      </c>
      <c r="AE10" s="14"/>
      <c r="AF10" s="14">
        <v>0.13395679060794699</v>
      </c>
      <c r="AG10" s="14">
        <v>0.180912382824931</v>
      </c>
      <c r="AH10" s="14">
        <v>0.20002921348217101</v>
      </c>
      <c r="AI10" s="14">
        <v>0.19761350305040001</v>
      </c>
      <c r="AJ10" s="14">
        <v>0.11276942067979601</v>
      </c>
      <c r="AK10" s="14"/>
      <c r="AL10" s="14">
        <v>0.12576105462527701</v>
      </c>
      <c r="AM10" s="14">
        <v>0.163987945336696</v>
      </c>
      <c r="AN10" s="14">
        <v>0.181181353374612</v>
      </c>
      <c r="AO10" s="14">
        <v>0.14893485635780701</v>
      </c>
      <c r="AP10" s="14">
        <v>0.14440937919956201</v>
      </c>
      <c r="AQ10" s="14">
        <v>0.14839898372968999</v>
      </c>
      <c r="AR10" s="14">
        <v>0.16830043535574599</v>
      </c>
      <c r="AS10" s="14">
        <v>0.20465332918670701</v>
      </c>
      <c r="AT10" s="14">
        <v>0.21045902000262401</v>
      </c>
      <c r="AU10" s="14">
        <v>0.20459967054282399</v>
      </c>
      <c r="AV10" s="14">
        <v>0.22008812387599</v>
      </c>
      <c r="AW10" s="14">
        <v>0.18648867332383501</v>
      </c>
      <c r="AX10" s="14">
        <v>0.20141618107734699</v>
      </c>
      <c r="AY10" s="14">
        <v>0.242378034252928</v>
      </c>
      <c r="AZ10" s="14">
        <v>0.15335374828058801</v>
      </c>
      <c r="BA10" s="14">
        <v>0.165616896002832</v>
      </c>
      <c r="BB10" s="14"/>
      <c r="BC10" s="14">
        <v>0.17513330235778601</v>
      </c>
      <c r="BD10" s="14">
        <v>0.179139185903672</v>
      </c>
      <c r="BE10" s="14"/>
      <c r="BF10" s="14">
        <v>0.221717302861379</v>
      </c>
      <c r="BG10" s="14">
        <v>0.18636659624932</v>
      </c>
      <c r="BH10" s="14">
        <v>0.14981892404459299</v>
      </c>
      <c r="BI10" s="14">
        <v>0.117602922781629</v>
      </c>
      <c r="BJ10" s="14"/>
      <c r="BK10" s="14">
        <v>0.23710028638133701</v>
      </c>
      <c r="BL10" s="14">
        <v>0.20558113749864301</v>
      </c>
      <c r="BM10" s="14">
        <v>0.16362039279577301</v>
      </c>
      <c r="BN10" s="14">
        <v>0.1138443489623</v>
      </c>
      <c r="BO10" s="14"/>
      <c r="BP10" s="14">
        <v>0.18808092494866599</v>
      </c>
      <c r="BQ10" s="14">
        <v>0.22445510238456501</v>
      </c>
      <c r="BR10" s="14">
        <v>0.15506830108210901</v>
      </c>
      <c r="BS10" s="14">
        <v>0.21646893201232001</v>
      </c>
      <c r="BT10" s="14">
        <v>0.11317968534801399</v>
      </c>
    </row>
    <row r="11" spans="2:72" x14ac:dyDescent="0.35">
      <c r="B11" s="15" t="s">
        <v>235</v>
      </c>
      <c r="C11" s="14">
        <v>0.108586848473126</v>
      </c>
      <c r="D11" s="14">
        <v>0.13164649813555199</v>
      </c>
      <c r="E11" s="14">
        <v>8.65719535800894E-2</v>
      </c>
      <c r="F11" s="14"/>
      <c r="G11" s="14">
        <v>0.17408229282943799</v>
      </c>
      <c r="H11" s="14">
        <v>0.15926994940293501</v>
      </c>
      <c r="I11" s="14">
        <v>0.140864625317834</v>
      </c>
      <c r="J11" s="14">
        <v>7.9293037924047002E-2</v>
      </c>
      <c r="K11" s="14">
        <v>7.0736372495538505E-2</v>
      </c>
      <c r="L11" s="14">
        <v>4.6835470590772102E-2</v>
      </c>
      <c r="M11" s="14"/>
      <c r="N11" s="14">
        <v>0.12913291909580599</v>
      </c>
      <c r="O11" s="14">
        <v>9.7926239504080595E-2</v>
      </c>
      <c r="P11" s="14">
        <v>0.116293561256391</v>
      </c>
      <c r="Q11" s="14">
        <v>9.1375462170275798E-2</v>
      </c>
      <c r="R11" s="14"/>
      <c r="S11" s="14">
        <v>0.14903973121135899</v>
      </c>
      <c r="T11" s="14">
        <v>0.10009424121610901</v>
      </c>
      <c r="U11" s="14">
        <v>0.110471230669742</v>
      </c>
      <c r="V11" s="14">
        <v>8.2875633629155898E-2</v>
      </c>
      <c r="W11" s="14">
        <v>0.108292337653401</v>
      </c>
      <c r="X11" s="14">
        <v>0.12166180598221001</v>
      </c>
      <c r="Y11" s="14">
        <v>7.3234650155051095E-2</v>
      </c>
      <c r="Z11" s="14">
        <v>0.120960191281219</v>
      </c>
      <c r="AA11" s="14">
        <v>0.11803653391617</v>
      </c>
      <c r="AB11" s="14">
        <v>8.2305584408269294E-2</v>
      </c>
      <c r="AC11" s="14">
        <v>9.9087169905758499E-2</v>
      </c>
      <c r="AD11" s="14">
        <v>0.12810070058262199</v>
      </c>
      <c r="AE11" s="14"/>
      <c r="AF11" s="14">
        <v>8.0883079487885201E-2</v>
      </c>
      <c r="AG11" s="14">
        <v>0.106629019124429</v>
      </c>
      <c r="AH11" s="14">
        <v>0.119244795215929</v>
      </c>
      <c r="AI11" s="14">
        <v>0.15050904547383201</v>
      </c>
      <c r="AJ11" s="14">
        <v>0.14226379199957201</v>
      </c>
      <c r="AK11" s="14"/>
      <c r="AL11" s="14">
        <v>0.114571175840534</v>
      </c>
      <c r="AM11" s="14">
        <v>8.3612852224705297E-2</v>
      </c>
      <c r="AN11" s="14">
        <v>6.9695069333860202E-2</v>
      </c>
      <c r="AO11" s="14">
        <v>0.100793914135095</v>
      </c>
      <c r="AP11" s="14">
        <v>0.108768937687719</v>
      </c>
      <c r="AQ11" s="14">
        <v>9.3606008223285797E-2</v>
      </c>
      <c r="AR11" s="14">
        <v>0.11093312259518601</v>
      </c>
      <c r="AS11" s="14">
        <v>0.11934063274710401</v>
      </c>
      <c r="AT11" s="14">
        <v>0.10677625797162001</v>
      </c>
      <c r="AU11" s="14">
        <v>0.10734393433530499</v>
      </c>
      <c r="AV11" s="14">
        <v>0.13171717590433299</v>
      </c>
      <c r="AW11" s="14">
        <v>0.107155949429383</v>
      </c>
      <c r="AX11" s="14">
        <v>0.14719446246626899</v>
      </c>
      <c r="AY11" s="14">
        <v>0.163498853223836</v>
      </c>
      <c r="AZ11" s="14">
        <v>0.12554049651914301</v>
      </c>
      <c r="BA11" s="14">
        <v>0.143907210752105</v>
      </c>
      <c r="BB11" s="14"/>
      <c r="BC11" s="14">
        <v>0.153666782852139</v>
      </c>
      <c r="BD11" s="14">
        <v>8.8831050677680698E-2</v>
      </c>
      <c r="BE11" s="14"/>
      <c r="BF11" s="14">
        <v>9.6326192421665402E-2</v>
      </c>
      <c r="BG11" s="14">
        <v>0.10249150619194</v>
      </c>
      <c r="BH11" s="14">
        <v>0.11767196534529401</v>
      </c>
      <c r="BI11" s="14">
        <v>0.13261039802956001</v>
      </c>
      <c r="BJ11" s="14"/>
      <c r="BK11" s="14">
        <v>0.105252353291996</v>
      </c>
      <c r="BL11" s="14">
        <v>0.12122298165845601</v>
      </c>
      <c r="BM11" s="14">
        <v>0.119490676050577</v>
      </c>
      <c r="BN11" s="14">
        <v>8.3517366906100302E-2</v>
      </c>
      <c r="BO11" s="14"/>
      <c r="BP11" s="14">
        <v>0.15137800716855301</v>
      </c>
      <c r="BQ11" s="14">
        <v>6.83692740417957E-2</v>
      </c>
      <c r="BR11" s="14">
        <v>3.9458795860691197E-2</v>
      </c>
      <c r="BS11" s="14">
        <v>0.128611925035579</v>
      </c>
      <c r="BT11" s="14">
        <v>0.103978464491952</v>
      </c>
    </row>
    <row r="12" spans="2:72" x14ac:dyDescent="0.35">
      <c r="B12" s="15" t="s">
        <v>236</v>
      </c>
      <c r="C12" s="14">
        <v>0.107937838084016</v>
      </c>
      <c r="D12" s="14">
        <v>0.13156531565038701</v>
      </c>
      <c r="E12" s="14">
        <v>8.5126988927241895E-2</v>
      </c>
      <c r="F12" s="14"/>
      <c r="G12" s="14">
        <v>0.16401857196299799</v>
      </c>
      <c r="H12" s="14">
        <v>0.19904073614009299</v>
      </c>
      <c r="I12" s="14">
        <v>0.138001800664528</v>
      </c>
      <c r="J12" s="14">
        <v>9.1180774346688795E-2</v>
      </c>
      <c r="K12" s="14">
        <v>5.0192797595741398E-2</v>
      </c>
      <c r="L12" s="14">
        <v>2.45130168481664E-2</v>
      </c>
      <c r="M12" s="14"/>
      <c r="N12" s="14">
        <v>0.151144888478524</v>
      </c>
      <c r="O12" s="14">
        <v>9.2200905330712193E-2</v>
      </c>
      <c r="P12" s="14">
        <v>0.103421716658936</v>
      </c>
      <c r="Q12" s="14">
        <v>8.3265934750798395E-2</v>
      </c>
      <c r="R12" s="14"/>
      <c r="S12" s="14">
        <v>0.18128829006814901</v>
      </c>
      <c r="T12" s="14">
        <v>7.8720422106330998E-2</v>
      </c>
      <c r="U12" s="14">
        <v>8.4438139833338699E-2</v>
      </c>
      <c r="V12" s="14">
        <v>0.107650804457921</v>
      </c>
      <c r="W12" s="14">
        <v>9.0004245099696803E-2</v>
      </c>
      <c r="X12" s="14">
        <v>0.13683759664365</v>
      </c>
      <c r="Y12" s="14">
        <v>8.0955356038204696E-2</v>
      </c>
      <c r="Z12" s="14">
        <v>0.119284730214539</v>
      </c>
      <c r="AA12" s="14">
        <v>9.7150608801198302E-2</v>
      </c>
      <c r="AB12" s="14">
        <v>0.100051624459807</v>
      </c>
      <c r="AC12" s="14">
        <v>6.8522430747574303E-2</v>
      </c>
      <c r="AD12" s="14">
        <v>9.6630477592665201E-2</v>
      </c>
      <c r="AE12" s="14"/>
      <c r="AF12" s="14">
        <v>6.1828749547963399E-2</v>
      </c>
      <c r="AG12" s="14">
        <v>9.8292249838191195E-2</v>
      </c>
      <c r="AH12" s="14">
        <v>0.138307150753741</v>
      </c>
      <c r="AI12" s="14">
        <v>0.16826816642755199</v>
      </c>
      <c r="AJ12" s="14">
        <v>0.25890984757472502</v>
      </c>
      <c r="AK12" s="14"/>
      <c r="AL12" s="14">
        <v>7.2876488395313202E-2</v>
      </c>
      <c r="AM12" s="14">
        <v>0.106358615163811</v>
      </c>
      <c r="AN12" s="14">
        <v>8.1374511031187896E-2</v>
      </c>
      <c r="AO12" s="14">
        <v>6.4449154515129697E-2</v>
      </c>
      <c r="AP12" s="14">
        <v>8.0349757630964899E-2</v>
      </c>
      <c r="AQ12" s="14">
        <v>9.8712592513625602E-2</v>
      </c>
      <c r="AR12" s="14">
        <v>0.10732700149424899</v>
      </c>
      <c r="AS12" s="14">
        <v>8.3902329722428795E-2</v>
      </c>
      <c r="AT12" s="14">
        <v>0.107679793231176</v>
      </c>
      <c r="AU12" s="14">
        <v>0.109401307237703</v>
      </c>
      <c r="AV12" s="14">
        <v>0.10061766879919599</v>
      </c>
      <c r="AW12" s="14">
        <v>0.15095491981505599</v>
      </c>
      <c r="AX12" s="14">
        <v>0.162328657302417</v>
      </c>
      <c r="AY12" s="14">
        <v>0.114954887945173</v>
      </c>
      <c r="AZ12" s="14">
        <v>0.170999327335218</v>
      </c>
      <c r="BA12" s="14">
        <v>0.19736066756204099</v>
      </c>
      <c r="BB12" s="14"/>
      <c r="BC12" s="14">
        <v>0.180986781891222</v>
      </c>
      <c r="BD12" s="14">
        <v>7.5924921851869706E-2</v>
      </c>
      <c r="BE12" s="14"/>
      <c r="BF12" s="14">
        <v>9.0276636006177594E-2</v>
      </c>
      <c r="BG12" s="14">
        <v>9.0909070783604398E-2</v>
      </c>
      <c r="BH12" s="14">
        <v>0.14039942240733799</v>
      </c>
      <c r="BI12" s="14">
        <v>0.12542013748331901</v>
      </c>
      <c r="BJ12" s="14"/>
      <c r="BK12" s="14">
        <v>0.103299261830176</v>
      </c>
      <c r="BL12" s="14">
        <v>0.130739686083019</v>
      </c>
      <c r="BM12" s="14">
        <v>0.109915434700185</v>
      </c>
      <c r="BN12" s="14">
        <v>9.0118970392577394E-2</v>
      </c>
      <c r="BO12" s="14"/>
      <c r="BP12" s="14">
        <v>0.15721748553471801</v>
      </c>
      <c r="BQ12" s="14">
        <v>7.7983344193149007E-2</v>
      </c>
      <c r="BR12" s="14">
        <v>2.6457192740551499E-2</v>
      </c>
      <c r="BS12" s="14">
        <v>0.12730997598548199</v>
      </c>
      <c r="BT12" s="14">
        <v>9.6761151128392495E-2</v>
      </c>
    </row>
    <row r="13" spans="2:72" x14ac:dyDescent="0.35">
      <c r="B13" s="15" t="s">
        <v>237</v>
      </c>
      <c r="C13" s="14">
        <v>7.2184330781794204E-2</v>
      </c>
      <c r="D13" s="14">
        <v>9.57753881092126E-2</v>
      </c>
      <c r="E13" s="14">
        <v>4.9239468179957398E-2</v>
      </c>
      <c r="F13" s="14"/>
      <c r="G13" s="14">
        <v>0.11598078420454599</v>
      </c>
      <c r="H13" s="14">
        <v>0.122224103609198</v>
      </c>
      <c r="I13" s="14">
        <v>0.11426469162815001</v>
      </c>
      <c r="J13" s="14">
        <v>5.2254141003105103E-2</v>
      </c>
      <c r="K13" s="14">
        <v>3.0113855420837402E-2</v>
      </c>
      <c r="L13" s="14">
        <v>1.25763498563975E-2</v>
      </c>
      <c r="M13" s="14"/>
      <c r="N13" s="14">
        <v>0.119495161452102</v>
      </c>
      <c r="O13" s="14">
        <v>5.3156176974224902E-2</v>
      </c>
      <c r="P13" s="14">
        <v>7.4628964978124296E-2</v>
      </c>
      <c r="Q13" s="14">
        <v>3.9818156489056199E-2</v>
      </c>
      <c r="R13" s="14"/>
      <c r="S13" s="14">
        <v>0.131189071537993</v>
      </c>
      <c r="T13" s="14">
        <v>6.3513641317082994E-2</v>
      </c>
      <c r="U13" s="14">
        <v>5.4094735623905398E-2</v>
      </c>
      <c r="V13" s="14">
        <v>6.9624190834749494E-2</v>
      </c>
      <c r="W13" s="14">
        <v>6.4794367131275302E-2</v>
      </c>
      <c r="X13" s="14">
        <v>6.5483577843544596E-2</v>
      </c>
      <c r="Y13" s="14">
        <v>6.4494444622533204E-2</v>
      </c>
      <c r="Z13" s="14">
        <v>4.5846449762916699E-2</v>
      </c>
      <c r="AA13" s="14">
        <v>6.9155705211606994E-2</v>
      </c>
      <c r="AB13" s="14">
        <v>7.4721798282617796E-2</v>
      </c>
      <c r="AC13" s="14">
        <v>3.1962024246182399E-2</v>
      </c>
      <c r="AD13" s="14">
        <v>5.3800013034401198E-2</v>
      </c>
      <c r="AE13" s="14"/>
      <c r="AF13" s="14">
        <v>3.7384536431222901E-2</v>
      </c>
      <c r="AG13" s="14">
        <v>4.6789523151674402E-2</v>
      </c>
      <c r="AH13" s="14">
        <v>9.8553458455392595E-2</v>
      </c>
      <c r="AI13" s="14">
        <v>0.142412159197912</v>
      </c>
      <c r="AJ13" s="14">
        <v>0.186829846088781</v>
      </c>
      <c r="AK13" s="14"/>
      <c r="AL13" s="14">
        <v>5.8807637102009098E-2</v>
      </c>
      <c r="AM13" s="14">
        <v>4.6684290903717097E-2</v>
      </c>
      <c r="AN13" s="14">
        <v>2.30971690516442E-2</v>
      </c>
      <c r="AO13" s="14">
        <v>2.7200230997158601E-2</v>
      </c>
      <c r="AP13" s="14">
        <v>4.80033909891679E-2</v>
      </c>
      <c r="AQ13" s="14">
        <v>5.9282710270104497E-2</v>
      </c>
      <c r="AR13" s="14">
        <v>8.1918512101417498E-2</v>
      </c>
      <c r="AS13" s="14">
        <v>5.7232651591259599E-2</v>
      </c>
      <c r="AT13" s="14">
        <v>6.2651185658887804E-2</v>
      </c>
      <c r="AU13" s="14">
        <v>8.7918207061127199E-2</v>
      </c>
      <c r="AV13" s="14">
        <v>7.1325552649727106E-2</v>
      </c>
      <c r="AW13" s="14">
        <v>9.0876365283028698E-2</v>
      </c>
      <c r="AX13" s="14">
        <v>0.104005905432539</v>
      </c>
      <c r="AY13" s="14">
        <v>0.10796968843512</v>
      </c>
      <c r="AZ13" s="14">
        <v>0.15123463842073001</v>
      </c>
      <c r="BA13" s="14">
        <v>0.19332542748892201</v>
      </c>
      <c r="BB13" s="14"/>
      <c r="BC13" s="14">
        <v>0.13787904740576801</v>
      </c>
      <c r="BD13" s="14">
        <v>4.3394325744508397E-2</v>
      </c>
      <c r="BE13" s="14"/>
      <c r="BF13" s="14">
        <v>7.4354181109140605E-2</v>
      </c>
      <c r="BG13" s="14">
        <v>6.7245100419471293E-2</v>
      </c>
      <c r="BH13" s="14">
        <v>7.9340179349825596E-2</v>
      </c>
      <c r="BI13" s="14">
        <v>6.6038729087749701E-2</v>
      </c>
      <c r="BJ13" s="14"/>
      <c r="BK13" s="14">
        <v>0.103103027754679</v>
      </c>
      <c r="BL13" s="14">
        <v>8.31097061205711E-2</v>
      </c>
      <c r="BM13" s="14">
        <v>6.9143957592927796E-2</v>
      </c>
      <c r="BN13" s="14">
        <v>3.4504279571995297E-2</v>
      </c>
      <c r="BO13" s="14"/>
      <c r="BP13" s="14">
        <v>0.10910916328744399</v>
      </c>
      <c r="BQ13" s="14">
        <v>3.5377627443470602E-2</v>
      </c>
      <c r="BR13" s="14">
        <v>6.3172575624850904E-3</v>
      </c>
      <c r="BS13" s="14">
        <v>0.12756446556206999</v>
      </c>
      <c r="BT13" s="14">
        <v>3.6185232388939503E-2</v>
      </c>
    </row>
    <row r="14" spans="2:72" x14ac:dyDescent="0.35">
      <c r="B14" s="15" t="s">
        <v>238</v>
      </c>
      <c r="C14" s="14">
        <v>3.3605532356402797E-2</v>
      </c>
      <c r="D14" s="14">
        <v>4.11025102312308E-2</v>
      </c>
      <c r="E14" s="14">
        <v>2.6192882970862998E-2</v>
      </c>
      <c r="F14" s="14"/>
      <c r="G14" s="14">
        <v>4.9630374389953297E-2</v>
      </c>
      <c r="H14" s="14">
        <v>6.4110397849425002E-2</v>
      </c>
      <c r="I14" s="14">
        <v>4.3072941001532999E-2</v>
      </c>
      <c r="J14" s="14">
        <v>2.5487012685666301E-2</v>
      </c>
      <c r="K14" s="14">
        <v>2.0754929385478502E-2</v>
      </c>
      <c r="L14" s="14">
        <v>5.67023959459331E-3</v>
      </c>
      <c r="M14" s="14"/>
      <c r="N14" s="14">
        <v>5.9256744625176903E-2</v>
      </c>
      <c r="O14" s="14">
        <v>2.19353738042764E-2</v>
      </c>
      <c r="P14" s="14">
        <v>2.88847361961116E-2</v>
      </c>
      <c r="Q14" s="14">
        <v>2.27014434658507E-2</v>
      </c>
      <c r="R14" s="14"/>
      <c r="S14" s="14">
        <v>6.0708049612387599E-2</v>
      </c>
      <c r="T14" s="14">
        <v>2.40438859471995E-2</v>
      </c>
      <c r="U14" s="14">
        <v>1.93179844893384E-2</v>
      </c>
      <c r="V14" s="14">
        <v>3.2977869150244699E-2</v>
      </c>
      <c r="W14" s="14">
        <v>1.9782798616885401E-2</v>
      </c>
      <c r="X14" s="14">
        <v>3.2293927788872599E-2</v>
      </c>
      <c r="Y14" s="14">
        <v>1.9954620169080398E-2</v>
      </c>
      <c r="Z14" s="14">
        <v>3.7094849533240298E-2</v>
      </c>
      <c r="AA14" s="14">
        <v>4.3206249621204201E-2</v>
      </c>
      <c r="AB14" s="14">
        <v>3.0218390701883899E-2</v>
      </c>
      <c r="AC14" s="14">
        <v>3.2086454846070603E-2</v>
      </c>
      <c r="AD14" s="14">
        <v>3.4003241318155103E-2</v>
      </c>
      <c r="AE14" s="14"/>
      <c r="AF14" s="14">
        <v>1.8821237451491699E-2</v>
      </c>
      <c r="AG14" s="14">
        <v>2.1992312071369102E-2</v>
      </c>
      <c r="AH14" s="14">
        <v>4.1348247867477601E-2</v>
      </c>
      <c r="AI14" s="14">
        <v>6.1933704005445199E-2</v>
      </c>
      <c r="AJ14" s="14">
        <v>0.149852323187675</v>
      </c>
      <c r="AK14" s="14"/>
      <c r="AL14" s="14">
        <v>3.7659324130614298E-2</v>
      </c>
      <c r="AM14" s="14">
        <v>3.3483385453425198E-2</v>
      </c>
      <c r="AN14" s="14">
        <v>9.6615684623401893E-3</v>
      </c>
      <c r="AO14" s="14">
        <v>2.5714142143148801E-2</v>
      </c>
      <c r="AP14" s="14">
        <v>3.0025560098843398E-2</v>
      </c>
      <c r="AQ14" s="14">
        <v>3.1868623608333597E-2</v>
      </c>
      <c r="AR14" s="14">
        <v>2.72965361990067E-2</v>
      </c>
      <c r="AS14" s="14">
        <v>2.7860804561022801E-2</v>
      </c>
      <c r="AT14" s="14">
        <v>2.2761085450485399E-2</v>
      </c>
      <c r="AU14" s="14">
        <v>2.6827975054324299E-2</v>
      </c>
      <c r="AV14" s="14">
        <v>3.0353661520575E-2</v>
      </c>
      <c r="AW14" s="14">
        <v>4.51030001518751E-2</v>
      </c>
      <c r="AX14" s="14">
        <v>3.94611480795189E-2</v>
      </c>
      <c r="AY14" s="14">
        <v>5.7282398114289097E-2</v>
      </c>
      <c r="AZ14" s="14">
        <v>5.3655900843568E-2</v>
      </c>
      <c r="BA14" s="14">
        <v>9.3383560409370597E-2</v>
      </c>
      <c r="BB14" s="14"/>
      <c r="BC14" s="14">
        <v>6.1353726074952701E-2</v>
      </c>
      <c r="BD14" s="14">
        <v>2.14451840363813E-2</v>
      </c>
      <c r="BE14" s="14"/>
      <c r="BF14" s="14">
        <v>3.6673350544287199E-2</v>
      </c>
      <c r="BG14" s="14">
        <v>3.2248268121158601E-2</v>
      </c>
      <c r="BH14" s="14">
        <v>3.4944747136153698E-2</v>
      </c>
      <c r="BI14" s="14">
        <v>2.7841693469274401E-2</v>
      </c>
      <c r="BJ14" s="14"/>
      <c r="BK14" s="14">
        <v>4.3312982585705498E-2</v>
      </c>
      <c r="BL14" s="14">
        <v>3.8918460393435203E-2</v>
      </c>
      <c r="BM14" s="14">
        <v>3.1634587684096299E-2</v>
      </c>
      <c r="BN14" s="14">
        <v>2.18183278017175E-2</v>
      </c>
      <c r="BO14" s="14"/>
      <c r="BP14" s="14">
        <v>4.4567220647309301E-2</v>
      </c>
      <c r="BQ14" s="14">
        <v>2.0140966843239599E-2</v>
      </c>
      <c r="BR14" s="14">
        <v>3.7731150132391399E-3</v>
      </c>
      <c r="BS14" s="14">
        <v>6.5439874822519395E-2</v>
      </c>
      <c r="BT14" s="14">
        <v>1.4014533821390901E-2</v>
      </c>
    </row>
    <row r="15" spans="2:72" x14ac:dyDescent="0.35">
      <c r="B15" s="15" t="s">
        <v>102</v>
      </c>
      <c r="C15" s="20">
        <v>3.2795036380083499E-2</v>
      </c>
      <c r="D15" s="20">
        <v>3.03941227226261E-2</v>
      </c>
      <c r="E15" s="20">
        <v>3.5024029208948197E-2</v>
      </c>
      <c r="F15" s="20"/>
      <c r="G15" s="20">
        <v>2.8144251450792399E-2</v>
      </c>
      <c r="H15" s="20">
        <v>2.8365995850481399E-2</v>
      </c>
      <c r="I15" s="20">
        <v>3.8813375145990099E-2</v>
      </c>
      <c r="J15" s="20">
        <v>4.1297454265481801E-2</v>
      </c>
      <c r="K15" s="20">
        <v>3.6745797789688797E-2</v>
      </c>
      <c r="L15" s="20">
        <v>2.5027547284670701E-2</v>
      </c>
      <c r="M15" s="20"/>
      <c r="N15" s="20">
        <v>2.4626841420268601E-2</v>
      </c>
      <c r="O15" s="20">
        <v>2.49779072050683E-2</v>
      </c>
      <c r="P15" s="20">
        <v>3.1261090008017502E-2</v>
      </c>
      <c r="Q15" s="20">
        <v>5.0540480610299102E-2</v>
      </c>
      <c r="R15" s="20"/>
      <c r="S15" s="20">
        <v>2.7261733583411399E-2</v>
      </c>
      <c r="T15" s="20">
        <v>2.7248650345668899E-2</v>
      </c>
      <c r="U15" s="20">
        <v>4.8985792821672702E-2</v>
      </c>
      <c r="V15" s="20">
        <v>3.0071998866071401E-2</v>
      </c>
      <c r="W15" s="20">
        <v>2.7589821863148501E-2</v>
      </c>
      <c r="X15" s="20">
        <v>3.9109828740883597E-2</v>
      </c>
      <c r="Y15" s="20">
        <v>3.24203449944164E-2</v>
      </c>
      <c r="Z15" s="20">
        <v>3.33010333320456E-2</v>
      </c>
      <c r="AA15" s="20">
        <v>2.64676585615779E-2</v>
      </c>
      <c r="AB15" s="20">
        <v>3.2118149394374497E-2</v>
      </c>
      <c r="AC15" s="20">
        <v>5.0247438509151802E-2</v>
      </c>
      <c r="AD15" s="20">
        <v>3.7296052366327298E-2</v>
      </c>
      <c r="AE15" s="20"/>
      <c r="AF15" s="20">
        <v>4.2182982572579297E-2</v>
      </c>
      <c r="AG15" s="20">
        <v>3.23740987934912E-2</v>
      </c>
      <c r="AH15" s="20">
        <v>2.75803231432422E-2</v>
      </c>
      <c r="AI15" s="20">
        <v>1.6621374136410801E-2</v>
      </c>
      <c r="AJ15" s="20">
        <v>2.2588908236551498E-2</v>
      </c>
      <c r="AK15" s="20"/>
      <c r="AL15" s="20">
        <v>0.13886434495548999</v>
      </c>
      <c r="AM15" s="20">
        <v>6.3238737540147402E-2</v>
      </c>
      <c r="AN15" s="20">
        <v>3.8843316188225799E-2</v>
      </c>
      <c r="AO15" s="20">
        <v>3.5423869555972098E-2</v>
      </c>
      <c r="AP15" s="20">
        <v>4.10892625866736E-2</v>
      </c>
      <c r="AQ15" s="20">
        <v>3.1288940599997102E-2</v>
      </c>
      <c r="AR15" s="20">
        <v>2.6521162651812501E-2</v>
      </c>
      <c r="AS15" s="20">
        <v>2.38872864250095E-2</v>
      </c>
      <c r="AT15" s="20">
        <v>2.5200816538625902E-2</v>
      </c>
      <c r="AU15" s="20">
        <v>2.0798590750508199E-2</v>
      </c>
      <c r="AV15" s="20">
        <v>2.4757246932338502E-2</v>
      </c>
      <c r="AW15" s="20">
        <v>2.44341786815548E-2</v>
      </c>
      <c r="AX15" s="20">
        <v>2.63655112684055E-2</v>
      </c>
      <c r="AY15" s="20">
        <v>3.6981849119088098E-2</v>
      </c>
      <c r="AZ15" s="20">
        <v>1.8152691448414599E-2</v>
      </c>
      <c r="BA15" s="20">
        <v>1.5628009882387502E-2</v>
      </c>
      <c r="BB15" s="20"/>
      <c r="BC15" s="20">
        <v>3.5445294679088801E-2</v>
      </c>
      <c r="BD15" s="20">
        <v>3.1633589102440102E-2</v>
      </c>
      <c r="BE15" s="20"/>
      <c r="BF15" s="20">
        <v>1.4639154402058799E-2</v>
      </c>
      <c r="BG15" s="20">
        <v>2.03226234983554E-2</v>
      </c>
      <c r="BH15" s="20">
        <v>3.7936647304898402E-2</v>
      </c>
      <c r="BI15" s="20">
        <v>9.3587229903888403E-2</v>
      </c>
      <c r="BJ15" s="20"/>
      <c r="BK15" s="20">
        <v>1.7422621948667099E-2</v>
      </c>
      <c r="BL15" s="20">
        <v>1.6255116760874901E-2</v>
      </c>
      <c r="BM15" s="20">
        <v>2.40881218733838E-2</v>
      </c>
      <c r="BN15" s="20">
        <v>7.7754666038418602E-2</v>
      </c>
      <c r="BO15" s="20"/>
      <c r="BP15" s="20">
        <v>2.1834410384546699E-2</v>
      </c>
      <c r="BQ15" s="20">
        <v>3.0202355426424202E-2</v>
      </c>
      <c r="BR15" s="20">
        <v>2.1877203550244199E-2</v>
      </c>
      <c r="BS15" s="20">
        <v>2.2684585873133899E-2</v>
      </c>
      <c r="BT15" s="20">
        <v>5.7609150055319899E-2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306</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0.18167473880783699</v>
      </c>
      <c r="D9" s="14">
        <v>0.17989355189437101</v>
      </c>
      <c r="E9" s="14">
        <v>0.183251391250562</v>
      </c>
      <c r="F9" s="14"/>
      <c r="G9" s="14">
        <v>0.10446225931133001</v>
      </c>
      <c r="H9" s="14">
        <v>9.3464228125317697E-2</v>
      </c>
      <c r="I9" s="14">
        <v>0.124421880749641</v>
      </c>
      <c r="J9" s="14">
        <v>0.21565656517239201</v>
      </c>
      <c r="K9" s="14">
        <v>0.234288301871419</v>
      </c>
      <c r="L9" s="14">
        <v>0.288353115325508</v>
      </c>
      <c r="M9" s="14"/>
      <c r="N9" s="14">
        <v>0.12084615515053999</v>
      </c>
      <c r="O9" s="14">
        <v>0.188810027561745</v>
      </c>
      <c r="P9" s="14">
        <v>0.17817582382702801</v>
      </c>
      <c r="Q9" s="14">
        <v>0.24336486759610501</v>
      </c>
      <c r="R9" s="14"/>
      <c r="S9" s="14">
        <v>0.101740893184998</v>
      </c>
      <c r="T9" s="14">
        <v>0.18681261694106799</v>
      </c>
      <c r="U9" s="14">
        <v>0.198026057276077</v>
      </c>
      <c r="V9" s="14">
        <v>0.20434725413479099</v>
      </c>
      <c r="W9" s="14">
        <v>0.20041808538637301</v>
      </c>
      <c r="X9" s="14">
        <v>0.18283647876454601</v>
      </c>
      <c r="Y9" s="14">
        <v>0.203428335048355</v>
      </c>
      <c r="Z9" s="14">
        <v>0.21140276143595099</v>
      </c>
      <c r="AA9" s="14">
        <v>0.17791804259056801</v>
      </c>
      <c r="AB9" s="14">
        <v>0.19722544092295199</v>
      </c>
      <c r="AC9" s="14">
        <v>0.23719202159882699</v>
      </c>
      <c r="AD9" s="14">
        <v>0.150420310714549</v>
      </c>
      <c r="AE9" s="14"/>
      <c r="AF9" s="14">
        <v>0.25681225782806699</v>
      </c>
      <c r="AG9" s="14">
        <v>0.17567893821694</v>
      </c>
      <c r="AH9" s="14">
        <v>0.134133567305117</v>
      </c>
      <c r="AI9" s="14">
        <v>9.4594833792906799E-2</v>
      </c>
      <c r="AJ9" s="14">
        <v>9.5249734559095606E-2</v>
      </c>
      <c r="AK9" s="14"/>
      <c r="AL9" s="14">
        <v>0.26961459852479203</v>
      </c>
      <c r="AM9" s="14">
        <v>0.243548484858885</v>
      </c>
      <c r="AN9" s="14">
        <v>0.25565422842716601</v>
      </c>
      <c r="AO9" s="14">
        <v>0.26242944941955199</v>
      </c>
      <c r="AP9" s="14">
        <v>0.19577708730606899</v>
      </c>
      <c r="AQ9" s="14">
        <v>0.18800211348145701</v>
      </c>
      <c r="AR9" s="14">
        <v>0.16712725377573801</v>
      </c>
      <c r="AS9" s="14">
        <v>0.21129907422991401</v>
      </c>
      <c r="AT9" s="14">
        <v>0.16109920996102101</v>
      </c>
      <c r="AU9" s="14">
        <v>0.169167869447331</v>
      </c>
      <c r="AV9" s="14">
        <v>0.159571828074726</v>
      </c>
      <c r="AW9" s="14">
        <v>0.134333513292624</v>
      </c>
      <c r="AX9" s="14">
        <v>0.10839035090327</v>
      </c>
      <c r="AY9" s="14">
        <v>0.143301304969157</v>
      </c>
      <c r="AZ9" s="14">
        <v>0.10281000315637499</v>
      </c>
      <c r="BA9" s="14">
        <v>7.5274462089482005E-2</v>
      </c>
      <c r="BB9" s="14"/>
      <c r="BC9" s="14">
        <v>9.2879209220358194E-2</v>
      </c>
      <c r="BD9" s="14">
        <v>0.22058842738867901</v>
      </c>
      <c r="BE9" s="14"/>
      <c r="BF9" s="14">
        <v>0.16312326209243699</v>
      </c>
      <c r="BG9" s="14">
        <v>0.178818946382896</v>
      </c>
      <c r="BH9" s="14">
        <v>0.18426539702241401</v>
      </c>
      <c r="BI9" s="14">
        <v>0.22374553671983399</v>
      </c>
      <c r="BJ9" s="14"/>
      <c r="BK9" s="14">
        <v>0.10916110189425</v>
      </c>
      <c r="BL9" s="14">
        <v>0.13110663111777099</v>
      </c>
      <c r="BM9" s="14">
        <v>0.17943307403366801</v>
      </c>
      <c r="BN9" s="14">
        <v>0.30677089573800798</v>
      </c>
      <c r="BO9" s="14"/>
      <c r="BP9" s="14">
        <v>0.11162219770898001</v>
      </c>
      <c r="BQ9" s="14">
        <v>0.15250608602013699</v>
      </c>
      <c r="BR9" s="14">
        <v>0.243932307047315</v>
      </c>
      <c r="BS9" s="14">
        <v>7.2277985839536305E-2</v>
      </c>
      <c r="BT9" s="14">
        <v>0.339031325266692</v>
      </c>
    </row>
    <row r="10" spans="2:72" x14ac:dyDescent="0.35">
      <c r="B10" s="15" t="s">
        <v>234</v>
      </c>
      <c r="C10" s="14">
        <v>0.17622677494038899</v>
      </c>
      <c r="D10" s="14">
        <v>0.16364489226578299</v>
      </c>
      <c r="E10" s="14">
        <v>0.18856192916867401</v>
      </c>
      <c r="F10" s="14"/>
      <c r="G10" s="14">
        <v>0.156801675960936</v>
      </c>
      <c r="H10" s="14">
        <v>0.15282671972005099</v>
      </c>
      <c r="I10" s="14">
        <v>0.18219417907867999</v>
      </c>
      <c r="J10" s="14">
        <v>0.20561568276278</v>
      </c>
      <c r="K10" s="14">
        <v>0.192300425322602</v>
      </c>
      <c r="L10" s="14">
        <v>0.16864079879881999</v>
      </c>
      <c r="M10" s="14"/>
      <c r="N10" s="14">
        <v>0.15069687846153099</v>
      </c>
      <c r="O10" s="14">
        <v>0.189419352681306</v>
      </c>
      <c r="P10" s="14">
        <v>0.17493447953092001</v>
      </c>
      <c r="Q10" s="14">
        <v>0.191111042221146</v>
      </c>
      <c r="R10" s="14"/>
      <c r="S10" s="14">
        <v>0.13796167032585699</v>
      </c>
      <c r="T10" s="14">
        <v>0.17328798898080899</v>
      </c>
      <c r="U10" s="14">
        <v>0.19378834045958299</v>
      </c>
      <c r="V10" s="14">
        <v>0.18516010277278799</v>
      </c>
      <c r="W10" s="14">
        <v>0.19561230653254399</v>
      </c>
      <c r="X10" s="14">
        <v>0.18163742015487899</v>
      </c>
      <c r="Y10" s="14">
        <v>0.18139383066866099</v>
      </c>
      <c r="Z10" s="14">
        <v>0.18198344399921401</v>
      </c>
      <c r="AA10" s="14">
        <v>0.168246085410963</v>
      </c>
      <c r="AB10" s="14">
        <v>0.17474435178621001</v>
      </c>
      <c r="AC10" s="14">
        <v>0.200985065474793</v>
      </c>
      <c r="AD10" s="14">
        <v>0.203500740682419</v>
      </c>
      <c r="AE10" s="14"/>
      <c r="AF10" s="14">
        <v>0.17972651972852299</v>
      </c>
      <c r="AG10" s="14">
        <v>0.195394907329212</v>
      </c>
      <c r="AH10" s="14">
        <v>0.180319030497957</v>
      </c>
      <c r="AI10" s="14">
        <v>0.13620435115649099</v>
      </c>
      <c r="AJ10" s="14">
        <v>9.5546147413598903E-2</v>
      </c>
      <c r="AK10" s="14"/>
      <c r="AL10" s="14">
        <v>0.132103831143626</v>
      </c>
      <c r="AM10" s="14">
        <v>0.20468363420691399</v>
      </c>
      <c r="AN10" s="14">
        <v>0.17114408089772101</v>
      </c>
      <c r="AO10" s="14">
        <v>0.19300816054005901</v>
      </c>
      <c r="AP10" s="14">
        <v>0.171358438821092</v>
      </c>
      <c r="AQ10" s="14">
        <v>0.18925042988902399</v>
      </c>
      <c r="AR10" s="14">
        <v>0.177533787012191</v>
      </c>
      <c r="AS10" s="14">
        <v>0.18003100974296801</v>
      </c>
      <c r="AT10" s="14">
        <v>0.19025370073369599</v>
      </c>
      <c r="AU10" s="14">
        <v>0.18076786309864901</v>
      </c>
      <c r="AV10" s="14">
        <v>0.202837278299556</v>
      </c>
      <c r="AW10" s="14">
        <v>0.17866770025501599</v>
      </c>
      <c r="AX10" s="14">
        <v>0.14856384508336901</v>
      </c>
      <c r="AY10" s="14">
        <v>0.13212413772046</v>
      </c>
      <c r="AZ10" s="14">
        <v>0.15812553225861001</v>
      </c>
      <c r="BA10" s="14">
        <v>0.111486941135112</v>
      </c>
      <c r="BB10" s="14"/>
      <c r="BC10" s="14">
        <v>0.142492374547074</v>
      </c>
      <c r="BD10" s="14">
        <v>0.19101051413835901</v>
      </c>
      <c r="BE10" s="14"/>
      <c r="BF10" s="14">
        <v>0.17424078336812801</v>
      </c>
      <c r="BG10" s="14">
        <v>0.186684807334797</v>
      </c>
      <c r="BH10" s="14">
        <v>0.17460622960408401</v>
      </c>
      <c r="BI10" s="14">
        <v>0.15693527795274301</v>
      </c>
      <c r="BJ10" s="14"/>
      <c r="BK10" s="14">
        <v>0.159960996561434</v>
      </c>
      <c r="BL10" s="14">
        <v>0.169253151812949</v>
      </c>
      <c r="BM10" s="14">
        <v>0.18800708225705501</v>
      </c>
      <c r="BN10" s="14">
        <v>0.180476686369763</v>
      </c>
      <c r="BO10" s="14"/>
      <c r="BP10" s="14">
        <v>0.177568816622793</v>
      </c>
      <c r="BQ10" s="14">
        <v>0.199553177728574</v>
      </c>
      <c r="BR10" s="14">
        <v>0.18829949002030699</v>
      </c>
      <c r="BS10" s="14">
        <v>0.12799620352674801</v>
      </c>
      <c r="BT10" s="14">
        <v>0.20128152525619</v>
      </c>
    </row>
    <row r="11" spans="2:72" x14ac:dyDescent="0.35">
      <c r="B11" s="15" t="s">
        <v>235</v>
      </c>
      <c r="C11" s="14">
        <v>0.17346431235537901</v>
      </c>
      <c r="D11" s="14">
        <v>0.18479621427204401</v>
      </c>
      <c r="E11" s="14">
        <v>0.162671036427632</v>
      </c>
      <c r="F11" s="14"/>
      <c r="G11" s="14">
        <v>0.23225864063240101</v>
      </c>
      <c r="H11" s="14">
        <v>0.20031227052664599</v>
      </c>
      <c r="I11" s="14">
        <v>0.20343300175435</v>
      </c>
      <c r="J11" s="14">
        <v>0.169450612199987</v>
      </c>
      <c r="K11" s="14">
        <v>0.15436528681817599</v>
      </c>
      <c r="L11" s="14">
        <v>0.104332584291169</v>
      </c>
      <c r="M11" s="14"/>
      <c r="N11" s="14">
        <v>0.17300046081289999</v>
      </c>
      <c r="O11" s="14">
        <v>0.16889206402133</v>
      </c>
      <c r="P11" s="14">
        <v>0.196471316713966</v>
      </c>
      <c r="Q11" s="14">
        <v>0.15959372723189599</v>
      </c>
      <c r="R11" s="14"/>
      <c r="S11" s="14">
        <v>0.20608733691171899</v>
      </c>
      <c r="T11" s="14">
        <v>0.15747128986088299</v>
      </c>
      <c r="U11" s="14">
        <v>0.16642612306931001</v>
      </c>
      <c r="V11" s="14">
        <v>0.17260023291907001</v>
      </c>
      <c r="W11" s="14">
        <v>0.186351985658121</v>
      </c>
      <c r="X11" s="14">
        <v>0.17561029458020899</v>
      </c>
      <c r="Y11" s="14">
        <v>0.13309695121656501</v>
      </c>
      <c r="Z11" s="14">
        <v>0.16402065116665901</v>
      </c>
      <c r="AA11" s="14">
        <v>0.20128372125916399</v>
      </c>
      <c r="AB11" s="14">
        <v>0.15431565310227499</v>
      </c>
      <c r="AC11" s="14">
        <v>0.166651934777232</v>
      </c>
      <c r="AD11" s="14">
        <v>0.16253292395576699</v>
      </c>
      <c r="AE11" s="14"/>
      <c r="AF11" s="14">
        <v>0.16308591582538101</v>
      </c>
      <c r="AG11" s="14">
        <v>0.19050450882504699</v>
      </c>
      <c r="AH11" s="14">
        <v>0.169810250261724</v>
      </c>
      <c r="AI11" s="14">
        <v>0.199928863595175</v>
      </c>
      <c r="AJ11" s="14">
        <v>0.13613004729570699</v>
      </c>
      <c r="AK11" s="14"/>
      <c r="AL11" s="14">
        <v>0.14991011864187301</v>
      </c>
      <c r="AM11" s="14">
        <v>0.181651388925509</v>
      </c>
      <c r="AN11" s="14">
        <v>0.17519785582049799</v>
      </c>
      <c r="AO11" s="14">
        <v>0.15596958916179299</v>
      </c>
      <c r="AP11" s="14">
        <v>0.17615482236493599</v>
      </c>
      <c r="AQ11" s="14">
        <v>0.15242156254411501</v>
      </c>
      <c r="AR11" s="14">
        <v>0.18458984726470701</v>
      </c>
      <c r="AS11" s="14">
        <v>0.19128472940420299</v>
      </c>
      <c r="AT11" s="14">
        <v>0.16473055634833</v>
      </c>
      <c r="AU11" s="14">
        <v>0.17909305787392099</v>
      </c>
      <c r="AV11" s="14">
        <v>0.17843369672114301</v>
      </c>
      <c r="AW11" s="14">
        <v>0.18127317577615601</v>
      </c>
      <c r="AX11" s="14">
        <v>0.22189562450326</v>
      </c>
      <c r="AY11" s="14">
        <v>0.19852073442283799</v>
      </c>
      <c r="AZ11" s="14">
        <v>0.195070561922525</v>
      </c>
      <c r="BA11" s="14">
        <v>0.15156213754239301</v>
      </c>
      <c r="BB11" s="14"/>
      <c r="BC11" s="14">
        <v>0.21168403275078901</v>
      </c>
      <c r="BD11" s="14">
        <v>0.15671492976795201</v>
      </c>
      <c r="BE11" s="14"/>
      <c r="BF11" s="14">
        <v>0.15214262953964799</v>
      </c>
      <c r="BG11" s="14">
        <v>0.177134008325358</v>
      </c>
      <c r="BH11" s="14">
        <v>0.186217186770059</v>
      </c>
      <c r="BI11" s="14">
        <v>0.18474269460491599</v>
      </c>
      <c r="BJ11" s="14"/>
      <c r="BK11" s="14">
        <v>0.153362134518017</v>
      </c>
      <c r="BL11" s="14">
        <v>0.200241147957197</v>
      </c>
      <c r="BM11" s="14">
        <v>0.19201401470322099</v>
      </c>
      <c r="BN11" s="14">
        <v>0.14180569376598301</v>
      </c>
      <c r="BO11" s="14"/>
      <c r="BP11" s="14">
        <v>0.222401929723099</v>
      </c>
      <c r="BQ11" s="14">
        <v>0.18014742488343899</v>
      </c>
      <c r="BR11" s="14">
        <v>0.106218471834179</v>
      </c>
      <c r="BS11" s="14">
        <v>0.155803003012736</v>
      </c>
      <c r="BT11" s="14">
        <v>0.16930135733951901</v>
      </c>
    </row>
    <row r="12" spans="2:72" x14ac:dyDescent="0.35">
      <c r="B12" s="15" t="s">
        <v>236</v>
      </c>
      <c r="C12" s="14">
        <v>0.21259490801560599</v>
      </c>
      <c r="D12" s="14">
        <v>0.216233439125534</v>
      </c>
      <c r="E12" s="14">
        <v>0.20898260971482399</v>
      </c>
      <c r="F12" s="14"/>
      <c r="G12" s="14">
        <v>0.248974251867916</v>
      </c>
      <c r="H12" s="14">
        <v>0.26610633861569899</v>
      </c>
      <c r="I12" s="14">
        <v>0.25707528923538803</v>
      </c>
      <c r="J12" s="14">
        <v>0.19169883058500101</v>
      </c>
      <c r="K12" s="14">
        <v>0.18825153697718999</v>
      </c>
      <c r="L12" s="14">
        <v>0.142018778886046</v>
      </c>
      <c r="M12" s="14"/>
      <c r="N12" s="14">
        <v>0.248192654463427</v>
      </c>
      <c r="O12" s="14">
        <v>0.201997113468873</v>
      </c>
      <c r="P12" s="14">
        <v>0.20965792450906001</v>
      </c>
      <c r="Q12" s="14">
        <v>0.18899681728354301</v>
      </c>
      <c r="R12" s="14"/>
      <c r="S12" s="14">
        <v>0.24847943612107701</v>
      </c>
      <c r="T12" s="14">
        <v>0.21969039195652401</v>
      </c>
      <c r="U12" s="14">
        <v>0.20093791007661899</v>
      </c>
      <c r="V12" s="14">
        <v>0.20854478404572299</v>
      </c>
      <c r="W12" s="14">
        <v>0.18314213418334099</v>
      </c>
      <c r="X12" s="14">
        <v>0.231076558070065</v>
      </c>
      <c r="Y12" s="14">
        <v>0.19334060607033901</v>
      </c>
      <c r="Z12" s="14">
        <v>0.20225058836194901</v>
      </c>
      <c r="AA12" s="14">
        <v>0.207924334042213</v>
      </c>
      <c r="AB12" s="14">
        <v>0.209561919742178</v>
      </c>
      <c r="AC12" s="14">
        <v>0.180991414216429</v>
      </c>
      <c r="AD12" s="14">
        <v>0.214900273122549</v>
      </c>
      <c r="AE12" s="14"/>
      <c r="AF12" s="14">
        <v>0.17623658932446901</v>
      </c>
      <c r="AG12" s="14">
        <v>0.217190847316373</v>
      </c>
      <c r="AH12" s="14">
        <v>0.23079123701788201</v>
      </c>
      <c r="AI12" s="14">
        <v>0.25695418508856799</v>
      </c>
      <c r="AJ12" s="14">
        <v>0.28458721380218399</v>
      </c>
      <c r="AK12" s="14"/>
      <c r="AL12" s="14">
        <v>0.173134974008994</v>
      </c>
      <c r="AM12" s="14">
        <v>0.17528862625826999</v>
      </c>
      <c r="AN12" s="14">
        <v>0.17857311891583</v>
      </c>
      <c r="AO12" s="14">
        <v>0.17351451101513399</v>
      </c>
      <c r="AP12" s="14">
        <v>0.203679299087524</v>
      </c>
      <c r="AQ12" s="14">
        <v>0.207406759184702</v>
      </c>
      <c r="AR12" s="14">
        <v>0.20926915897908499</v>
      </c>
      <c r="AS12" s="14">
        <v>0.194171311319008</v>
      </c>
      <c r="AT12" s="14">
        <v>0.23128991311403199</v>
      </c>
      <c r="AU12" s="14">
        <v>0.217105075536035</v>
      </c>
      <c r="AV12" s="14">
        <v>0.21017444760675399</v>
      </c>
      <c r="AW12" s="14">
        <v>0.237215936928698</v>
      </c>
      <c r="AX12" s="14">
        <v>0.24606029802642701</v>
      </c>
      <c r="AY12" s="14">
        <v>0.29775475079507802</v>
      </c>
      <c r="AZ12" s="14">
        <v>0.22918905284230301</v>
      </c>
      <c r="BA12" s="14">
        <v>0.28764339031632202</v>
      </c>
      <c r="BB12" s="14"/>
      <c r="BC12" s="14">
        <v>0.26176776048119699</v>
      </c>
      <c r="BD12" s="14">
        <v>0.19104543276198299</v>
      </c>
      <c r="BE12" s="14"/>
      <c r="BF12" s="14">
        <v>0.21266889550141599</v>
      </c>
      <c r="BG12" s="14">
        <v>0.208696600309554</v>
      </c>
      <c r="BH12" s="14">
        <v>0.226958268687596</v>
      </c>
      <c r="BI12" s="14">
        <v>0.194070003966097</v>
      </c>
      <c r="BJ12" s="14"/>
      <c r="BK12" s="14">
        <v>0.23302438763848499</v>
      </c>
      <c r="BL12" s="14">
        <v>0.25129793184756599</v>
      </c>
      <c r="BM12" s="14">
        <v>0.20358919921191501</v>
      </c>
      <c r="BN12" s="14">
        <v>0.172088746196738</v>
      </c>
      <c r="BO12" s="14"/>
      <c r="BP12" s="14">
        <v>0.23359011457575099</v>
      </c>
      <c r="BQ12" s="14">
        <v>0.25052893459759101</v>
      </c>
      <c r="BR12" s="14">
        <v>0.15018186013698701</v>
      </c>
      <c r="BS12" s="14">
        <v>0.25746883490896499</v>
      </c>
      <c r="BT12" s="14">
        <v>0.15305711306006201</v>
      </c>
    </row>
    <row r="13" spans="2:72" x14ac:dyDescent="0.35">
      <c r="B13" s="15" t="s">
        <v>237</v>
      </c>
      <c r="C13" s="14">
        <v>0.13390074438829799</v>
      </c>
      <c r="D13" s="14">
        <v>0.13545775690308701</v>
      </c>
      <c r="E13" s="14">
        <v>0.13222022703742201</v>
      </c>
      <c r="F13" s="14"/>
      <c r="G13" s="14">
        <v>0.14936188820660701</v>
      </c>
      <c r="H13" s="14">
        <v>0.19582508940158699</v>
      </c>
      <c r="I13" s="14">
        <v>0.13649939768573499</v>
      </c>
      <c r="J13" s="14">
        <v>0.114408356935798</v>
      </c>
      <c r="K13" s="14">
        <v>9.7124675412387299E-2</v>
      </c>
      <c r="L13" s="14">
        <v>0.11164836829232</v>
      </c>
      <c r="M13" s="14"/>
      <c r="N13" s="14">
        <v>0.167904382041276</v>
      </c>
      <c r="O13" s="14">
        <v>0.129984578464439</v>
      </c>
      <c r="P13" s="14">
        <v>0.12846468958936899</v>
      </c>
      <c r="Q13" s="14">
        <v>0.10407679323532899</v>
      </c>
      <c r="R13" s="14"/>
      <c r="S13" s="14">
        <v>0.17794038232301501</v>
      </c>
      <c r="T13" s="14">
        <v>0.12549966344003199</v>
      </c>
      <c r="U13" s="14">
        <v>9.5986636477849802E-2</v>
      </c>
      <c r="V13" s="14">
        <v>0.118095897192928</v>
      </c>
      <c r="W13" s="14">
        <v>0.144168006805834</v>
      </c>
      <c r="X13" s="14">
        <v>0.12908382396239301</v>
      </c>
      <c r="Y13" s="14">
        <v>0.13946180215797799</v>
      </c>
      <c r="Z13" s="14">
        <v>0.13678763001879801</v>
      </c>
      <c r="AA13" s="14">
        <v>0.127252043294138</v>
      </c>
      <c r="AB13" s="14">
        <v>0.14113224998349799</v>
      </c>
      <c r="AC13" s="14">
        <v>0.10393619909276799</v>
      </c>
      <c r="AD13" s="14">
        <v>0.137811398030077</v>
      </c>
      <c r="AE13" s="14"/>
      <c r="AF13" s="14">
        <v>0.109085435138826</v>
      </c>
      <c r="AG13" s="14">
        <v>0.11099592470187999</v>
      </c>
      <c r="AH13" s="14">
        <v>0.15972877761333701</v>
      </c>
      <c r="AI13" s="14">
        <v>0.193392603717574</v>
      </c>
      <c r="AJ13" s="14">
        <v>0.22425663029737</v>
      </c>
      <c r="AK13" s="14"/>
      <c r="AL13" s="14">
        <v>1.18463226612932E-2</v>
      </c>
      <c r="AM13" s="14">
        <v>8.2109809362061706E-2</v>
      </c>
      <c r="AN13" s="14">
        <v>0.113374742642822</v>
      </c>
      <c r="AO13" s="14">
        <v>8.9084946780861402E-2</v>
      </c>
      <c r="AP13" s="14">
        <v>0.12506493648745601</v>
      </c>
      <c r="AQ13" s="14">
        <v>0.12901760254608599</v>
      </c>
      <c r="AR13" s="14">
        <v>0.15140365671643299</v>
      </c>
      <c r="AS13" s="14">
        <v>0.112770312145588</v>
      </c>
      <c r="AT13" s="14">
        <v>0.15188139160570199</v>
      </c>
      <c r="AU13" s="14">
        <v>0.145493533900133</v>
      </c>
      <c r="AV13" s="14">
        <v>0.136429161149243</v>
      </c>
      <c r="AW13" s="14">
        <v>0.15472760458203</v>
      </c>
      <c r="AX13" s="14">
        <v>0.161504220277538</v>
      </c>
      <c r="AY13" s="14">
        <v>0.107602261155943</v>
      </c>
      <c r="AZ13" s="14">
        <v>0.178476555606813</v>
      </c>
      <c r="BA13" s="14">
        <v>0.226755776940474</v>
      </c>
      <c r="BB13" s="14"/>
      <c r="BC13" s="14">
        <v>0.18341109563816199</v>
      </c>
      <c r="BD13" s="14">
        <v>0.11220336391187199</v>
      </c>
      <c r="BE13" s="14"/>
      <c r="BF13" s="14">
        <v>0.156248330058261</v>
      </c>
      <c r="BG13" s="14">
        <v>0.12763229628509901</v>
      </c>
      <c r="BH13" s="14">
        <v>0.129565783809758</v>
      </c>
      <c r="BI13" s="14">
        <v>0.110457161445516</v>
      </c>
      <c r="BJ13" s="14"/>
      <c r="BK13" s="14">
        <v>0.17854688945931299</v>
      </c>
      <c r="BL13" s="14">
        <v>0.13877828884757301</v>
      </c>
      <c r="BM13" s="14">
        <v>0.13693038896867801</v>
      </c>
      <c r="BN13" s="14">
        <v>7.6732831703798396E-2</v>
      </c>
      <c r="BO13" s="14"/>
      <c r="BP13" s="14">
        <v>0.16127970352947901</v>
      </c>
      <c r="BQ13" s="14">
        <v>0.110350764685307</v>
      </c>
      <c r="BR13" s="14">
        <v>0.127988691897889</v>
      </c>
      <c r="BS13" s="14">
        <v>0.210167036207077</v>
      </c>
      <c r="BT13" s="14">
        <v>5.53497564972514E-2</v>
      </c>
    </row>
    <row r="14" spans="2:72" x14ac:dyDescent="0.35">
      <c r="B14" s="15" t="s">
        <v>238</v>
      </c>
      <c r="C14" s="14">
        <v>9.7892994741314104E-2</v>
      </c>
      <c r="D14" s="14">
        <v>9.7846353976028394E-2</v>
      </c>
      <c r="E14" s="14">
        <v>9.81256354688856E-2</v>
      </c>
      <c r="F14" s="14"/>
      <c r="G14" s="14">
        <v>8.3095034402938903E-2</v>
      </c>
      <c r="H14" s="14">
        <v>7.31836288686806E-2</v>
      </c>
      <c r="I14" s="14">
        <v>6.8480022928310999E-2</v>
      </c>
      <c r="J14" s="14">
        <v>7.6977040892430404E-2</v>
      </c>
      <c r="K14" s="14">
        <v>0.107338011347684</v>
      </c>
      <c r="L14" s="14">
        <v>0.162392823349955</v>
      </c>
      <c r="M14" s="14"/>
      <c r="N14" s="14">
        <v>0.121680057119208</v>
      </c>
      <c r="O14" s="14">
        <v>0.10070969659750099</v>
      </c>
      <c r="P14" s="14">
        <v>9.5105793551470696E-2</v>
      </c>
      <c r="Q14" s="14">
        <v>7.17783007613014E-2</v>
      </c>
      <c r="R14" s="14"/>
      <c r="S14" s="14">
        <v>0.10394213461394999</v>
      </c>
      <c r="T14" s="14">
        <v>0.113828490248334</v>
      </c>
      <c r="U14" s="14">
        <v>0.108971174069212</v>
      </c>
      <c r="V14" s="14">
        <v>9.3936822761050004E-2</v>
      </c>
      <c r="W14" s="14">
        <v>6.8136110865684898E-2</v>
      </c>
      <c r="X14" s="14">
        <v>7.6309010955571702E-2</v>
      </c>
      <c r="Y14" s="14">
        <v>0.117253815421568</v>
      </c>
      <c r="Z14" s="14">
        <v>8.5449346522833799E-2</v>
      </c>
      <c r="AA14" s="14">
        <v>9.7364741345390707E-2</v>
      </c>
      <c r="AB14" s="14">
        <v>0.103180352406689</v>
      </c>
      <c r="AC14" s="14">
        <v>8.2498473999531502E-2</v>
      </c>
      <c r="AD14" s="14">
        <v>9.3702288262873606E-2</v>
      </c>
      <c r="AE14" s="14"/>
      <c r="AF14" s="14">
        <v>8.0417181070592897E-2</v>
      </c>
      <c r="AG14" s="14">
        <v>9.0879583546060003E-2</v>
      </c>
      <c r="AH14" s="14">
        <v>0.102119732223357</v>
      </c>
      <c r="AI14" s="14">
        <v>0.107987061308795</v>
      </c>
      <c r="AJ14" s="14">
        <v>0.148294089131256</v>
      </c>
      <c r="AK14" s="14"/>
      <c r="AL14" s="14">
        <v>0.114619075944616</v>
      </c>
      <c r="AM14" s="14">
        <v>7.2161542465211698E-2</v>
      </c>
      <c r="AN14" s="14">
        <v>7.7855797009223404E-2</v>
      </c>
      <c r="AO14" s="14">
        <v>9.45821119017832E-2</v>
      </c>
      <c r="AP14" s="14">
        <v>9.3759430901222796E-2</v>
      </c>
      <c r="AQ14" s="14">
        <v>0.10943655983689</v>
      </c>
      <c r="AR14" s="14">
        <v>8.8281884062207702E-2</v>
      </c>
      <c r="AS14" s="14">
        <v>9.8889446706307907E-2</v>
      </c>
      <c r="AT14" s="14">
        <v>8.4538561557633299E-2</v>
      </c>
      <c r="AU14" s="14">
        <v>9.6514519301850205E-2</v>
      </c>
      <c r="AV14" s="14">
        <v>9.8309584595136099E-2</v>
      </c>
      <c r="AW14" s="14">
        <v>9.2828969127486602E-2</v>
      </c>
      <c r="AX14" s="14">
        <v>9.79738755052562E-2</v>
      </c>
      <c r="AY14" s="14">
        <v>9.8945566364988996E-2</v>
      </c>
      <c r="AZ14" s="14">
        <v>0.12784604988951501</v>
      </c>
      <c r="BA14" s="14">
        <v>0.13417615862628601</v>
      </c>
      <c r="BB14" s="14"/>
      <c r="BC14" s="14">
        <v>8.4086198594890402E-2</v>
      </c>
      <c r="BD14" s="14">
        <v>0.103943675085664</v>
      </c>
      <c r="BE14" s="14"/>
      <c r="BF14" s="14">
        <v>0.13325619508803799</v>
      </c>
      <c r="BG14" s="14">
        <v>0.107733553719321</v>
      </c>
      <c r="BH14" s="14">
        <v>7.3615139517706901E-2</v>
      </c>
      <c r="BI14" s="14">
        <v>4.4605539380978998E-2</v>
      </c>
      <c r="BJ14" s="14"/>
      <c r="BK14" s="14">
        <v>0.15566736326304301</v>
      </c>
      <c r="BL14" s="14">
        <v>9.7803806650773095E-2</v>
      </c>
      <c r="BM14" s="14">
        <v>8.4664409788760997E-2</v>
      </c>
      <c r="BN14" s="14">
        <v>5.7416357497676297E-2</v>
      </c>
      <c r="BO14" s="14"/>
      <c r="BP14" s="14">
        <v>7.6248426491113699E-2</v>
      </c>
      <c r="BQ14" s="14">
        <v>9.0652140656513794E-2</v>
      </c>
      <c r="BR14" s="14">
        <v>0.16979604792450601</v>
      </c>
      <c r="BS14" s="14">
        <v>0.16735572808355301</v>
      </c>
      <c r="BT14" s="14">
        <v>2.8310725238238299E-2</v>
      </c>
    </row>
    <row r="15" spans="2:72" x14ac:dyDescent="0.35">
      <c r="B15" s="15" t="s">
        <v>102</v>
      </c>
      <c r="C15" s="20">
        <v>2.4245526751176999E-2</v>
      </c>
      <c r="D15" s="20">
        <v>2.21277915631529E-2</v>
      </c>
      <c r="E15" s="20">
        <v>2.6187170931999799E-2</v>
      </c>
      <c r="F15" s="20"/>
      <c r="G15" s="20">
        <v>2.50462496178715E-2</v>
      </c>
      <c r="H15" s="20">
        <v>1.8281724742018699E-2</v>
      </c>
      <c r="I15" s="20">
        <v>2.7896228567894098E-2</v>
      </c>
      <c r="J15" s="20">
        <v>2.6192911451612701E-2</v>
      </c>
      <c r="K15" s="20">
        <v>2.6331762250541301E-2</v>
      </c>
      <c r="L15" s="20">
        <v>2.2613531056182301E-2</v>
      </c>
      <c r="M15" s="20"/>
      <c r="N15" s="20">
        <v>1.7679411951117802E-2</v>
      </c>
      <c r="O15" s="20">
        <v>2.01871672048059E-2</v>
      </c>
      <c r="P15" s="20">
        <v>1.7189972278187499E-2</v>
      </c>
      <c r="Q15" s="20">
        <v>4.10784516706795E-2</v>
      </c>
      <c r="R15" s="20"/>
      <c r="S15" s="20">
        <v>2.38481465193837E-2</v>
      </c>
      <c r="T15" s="20">
        <v>2.3409558572349599E-2</v>
      </c>
      <c r="U15" s="20">
        <v>3.5863758571349998E-2</v>
      </c>
      <c r="V15" s="20">
        <v>1.7314906173648802E-2</v>
      </c>
      <c r="W15" s="20">
        <v>2.21713705681022E-2</v>
      </c>
      <c r="X15" s="20">
        <v>2.3446413512335298E-2</v>
      </c>
      <c r="Y15" s="20">
        <v>3.2024659416533797E-2</v>
      </c>
      <c r="Z15" s="20">
        <v>1.8105578494596101E-2</v>
      </c>
      <c r="AA15" s="20">
        <v>2.00110320575623E-2</v>
      </c>
      <c r="AB15" s="20">
        <v>1.9840032056198099E-2</v>
      </c>
      <c r="AC15" s="20">
        <v>2.7744890840418701E-2</v>
      </c>
      <c r="AD15" s="20">
        <v>3.7132065231766001E-2</v>
      </c>
      <c r="AE15" s="20"/>
      <c r="AF15" s="20">
        <v>3.4636101084140301E-2</v>
      </c>
      <c r="AG15" s="20">
        <v>1.9355290064487399E-2</v>
      </c>
      <c r="AH15" s="20">
        <v>2.3097405080625199E-2</v>
      </c>
      <c r="AI15" s="20">
        <v>1.0938101340489999E-2</v>
      </c>
      <c r="AJ15" s="20">
        <v>1.5936137500788899E-2</v>
      </c>
      <c r="AK15" s="20"/>
      <c r="AL15" s="20">
        <v>0.148771079074806</v>
      </c>
      <c r="AM15" s="20">
        <v>4.0556513923148997E-2</v>
      </c>
      <c r="AN15" s="20">
        <v>2.8200176286739199E-2</v>
      </c>
      <c r="AO15" s="20">
        <v>3.1411231180817498E-2</v>
      </c>
      <c r="AP15" s="20">
        <v>3.4205985031700401E-2</v>
      </c>
      <c r="AQ15" s="20">
        <v>2.4464972517726401E-2</v>
      </c>
      <c r="AR15" s="20">
        <v>2.1794412189637302E-2</v>
      </c>
      <c r="AS15" s="20">
        <v>1.15541164520114E-2</v>
      </c>
      <c r="AT15" s="20">
        <v>1.6206666679586701E-2</v>
      </c>
      <c r="AU15" s="20">
        <v>1.18580808420801E-2</v>
      </c>
      <c r="AV15" s="20">
        <v>1.42440035534411E-2</v>
      </c>
      <c r="AW15" s="20">
        <v>2.0953100037988101E-2</v>
      </c>
      <c r="AX15" s="20">
        <v>1.5611785700881E-2</v>
      </c>
      <c r="AY15" s="20">
        <v>2.1751244571535999E-2</v>
      </c>
      <c r="AZ15" s="20">
        <v>8.4822443238583706E-3</v>
      </c>
      <c r="BA15" s="20">
        <v>1.31011333499312E-2</v>
      </c>
      <c r="BB15" s="20"/>
      <c r="BC15" s="20">
        <v>2.36793287675304E-2</v>
      </c>
      <c r="BD15" s="20">
        <v>2.4493656945490699E-2</v>
      </c>
      <c r="BE15" s="20"/>
      <c r="BF15" s="20">
        <v>8.3199043520728495E-3</v>
      </c>
      <c r="BG15" s="20">
        <v>1.3299787642974899E-2</v>
      </c>
      <c r="BH15" s="20">
        <v>2.4771994588381901E-2</v>
      </c>
      <c r="BI15" s="20">
        <v>8.5443785929915306E-2</v>
      </c>
      <c r="BJ15" s="20"/>
      <c r="BK15" s="20">
        <v>1.0277126665457799E-2</v>
      </c>
      <c r="BL15" s="20">
        <v>1.15190417661715E-2</v>
      </c>
      <c r="BM15" s="20">
        <v>1.53618310367025E-2</v>
      </c>
      <c r="BN15" s="20">
        <v>6.4708788728033401E-2</v>
      </c>
      <c r="BO15" s="20"/>
      <c r="BP15" s="20">
        <v>1.72888113487847E-2</v>
      </c>
      <c r="BQ15" s="20">
        <v>1.6261471428436699E-2</v>
      </c>
      <c r="BR15" s="20">
        <v>1.3583131138817499E-2</v>
      </c>
      <c r="BS15" s="20">
        <v>8.9312084213843505E-3</v>
      </c>
      <c r="BT15" s="20">
        <v>5.3668197342047301E-2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BT20"/>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307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233</v>
      </c>
      <c r="C9" s="14">
        <v>5.53965902171136E-2</v>
      </c>
      <c r="D9" s="14">
        <v>5.0995568544252398E-2</v>
      </c>
      <c r="E9" s="14">
        <v>5.9454067332084803E-2</v>
      </c>
      <c r="F9" s="14"/>
      <c r="G9" s="14">
        <v>4.5149433320171198E-2</v>
      </c>
      <c r="H9" s="14">
        <v>3.9216514388942303E-2</v>
      </c>
      <c r="I9" s="14">
        <v>4.9103992603273701E-2</v>
      </c>
      <c r="J9" s="14">
        <v>6.9467710904576499E-2</v>
      </c>
      <c r="K9" s="14">
        <v>6.0353303208489598E-2</v>
      </c>
      <c r="L9" s="14">
        <v>6.5728797984160606E-2</v>
      </c>
      <c r="M9" s="14"/>
      <c r="N9" s="14">
        <v>2.30152992215522E-2</v>
      </c>
      <c r="O9" s="14">
        <v>4.2422367626535701E-2</v>
      </c>
      <c r="P9" s="14">
        <v>5.8690727660822999E-2</v>
      </c>
      <c r="Q9" s="14">
        <v>0.100863482710709</v>
      </c>
      <c r="R9" s="14"/>
      <c r="S9" s="14">
        <v>3.6454454036702402E-2</v>
      </c>
      <c r="T9" s="14">
        <v>5.5697888019587097E-2</v>
      </c>
      <c r="U9" s="14">
        <v>7.1302204336038705E-2</v>
      </c>
      <c r="V9" s="14">
        <v>5.1620628503499598E-2</v>
      </c>
      <c r="W9" s="14">
        <v>6.9102495347172097E-2</v>
      </c>
      <c r="X9" s="14">
        <v>6.43193262798748E-2</v>
      </c>
      <c r="Y9" s="14">
        <v>5.4688878704663997E-2</v>
      </c>
      <c r="Z9" s="14">
        <v>4.74967033439656E-2</v>
      </c>
      <c r="AA9" s="14">
        <v>5.1505882636009401E-2</v>
      </c>
      <c r="AB9" s="14">
        <v>5.9525270699117797E-2</v>
      </c>
      <c r="AC9" s="14">
        <v>6.0722947737078502E-2</v>
      </c>
      <c r="AD9" s="14">
        <v>5.80874954949437E-2</v>
      </c>
      <c r="AE9" s="14"/>
      <c r="AF9" s="14">
        <v>9.7163228539504695E-2</v>
      </c>
      <c r="AG9" s="14">
        <v>4.7608069494200898E-2</v>
      </c>
      <c r="AH9" s="14">
        <v>3.02786872774286E-2</v>
      </c>
      <c r="AI9" s="14">
        <v>2.5503045955956899E-2</v>
      </c>
      <c r="AJ9" s="14">
        <v>3.67180423898638E-2</v>
      </c>
      <c r="AK9" s="14"/>
      <c r="AL9" s="14">
        <v>0.146782727706849</v>
      </c>
      <c r="AM9" s="14">
        <v>0.11317698079626801</v>
      </c>
      <c r="AN9" s="14">
        <v>0.102093140008518</v>
      </c>
      <c r="AO9" s="14">
        <v>7.7849845618673905E-2</v>
      </c>
      <c r="AP9" s="14">
        <v>5.0534392649920899E-2</v>
      </c>
      <c r="AQ9" s="14">
        <v>7.2710379636414496E-2</v>
      </c>
      <c r="AR9" s="14">
        <v>5.62637091302284E-2</v>
      </c>
      <c r="AS9" s="14">
        <v>5.4281110830760898E-2</v>
      </c>
      <c r="AT9" s="14">
        <v>4.8773474694234702E-2</v>
      </c>
      <c r="AU9" s="14">
        <v>4.2436745283276997E-2</v>
      </c>
      <c r="AV9" s="14">
        <v>3.48650406789177E-2</v>
      </c>
      <c r="AW9" s="14">
        <v>2.0850939142311901E-2</v>
      </c>
      <c r="AX9" s="14">
        <v>1.2491303709127601E-2</v>
      </c>
      <c r="AY9" s="14">
        <v>2.1125602935994602E-2</v>
      </c>
      <c r="AZ9" s="14">
        <v>1.9006292671973901E-2</v>
      </c>
      <c r="BA9" s="14">
        <v>2.6404228689040101E-2</v>
      </c>
      <c r="BB9" s="14"/>
      <c r="BC9" s="14">
        <v>3.8320523413609399E-2</v>
      </c>
      <c r="BD9" s="14">
        <v>6.2879993366622006E-2</v>
      </c>
      <c r="BE9" s="14"/>
      <c r="BF9" s="14">
        <v>2.5481690138995299E-2</v>
      </c>
      <c r="BG9" s="14">
        <v>4.6262157044422797E-2</v>
      </c>
      <c r="BH9" s="14">
        <v>6.7752684530365107E-2</v>
      </c>
      <c r="BI9" s="14">
        <v>0.118689037804507</v>
      </c>
      <c r="BJ9" s="14"/>
      <c r="BK9" s="14">
        <v>1.43694968556048E-2</v>
      </c>
      <c r="BL9" s="14">
        <v>3.2082342170043902E-2</v>
      </c>
      <c r="BM9" s="14">
        <v>4.8556655919253698E-2</v>
      </c>
      <c r="BN9" s="14">
        <v>0.13072475495293401</v>
      </c>
      <c r="BO9" s="14"/>
      <c r="BP9" s="14">
        <v>3.9050951399604197E-2</v>
      </c>
      <c r="BQ9" s="14">
        <v>3.19348843862199E-2</v>
      </c>
      <c r="BR9" s="14">
        <v>4.1423380022033697E-2</v>
      </c>
      <c r="BS9" s="14">
        <v>1.6409173260981499E-2</v>
      </c>
      <c r="BT9" s="14">
        <v>0.12595811432975801</v>
      </c>
    </row>
    <row r="10" spans="2:72" x14ac:dyDescent="0.35">
      <c r="B10" s="15" t="s">
        <v>234</v>
      </c>
      <c r="C10" s="14">
        <v>0.116698819893339</v>
      </c>
      <c r="D10" s="14">
        <v>0.10852514580431601</v>
      </c>
      <c r="E10" s="14">
        <v>0.124703478140138</v>
      </c>
      <c r="F10" s="14"/>
      <c r="G10" s="14">
        <v>0.101120980825575</v>
      </c>
      <c r="H10" s="14">
        <v>0.10261190196320601</v>
      </c>
      <c r="I10" s="14">
        <v>9.6704860107782703E-2</v>
      </c>
      <c r="J10" s="14">
        <v>0.104079128545259</v>
      </c>
      <c r="K10" s="14">
        <v>0.12693582576228901</v>
      </c>
      <c r="L10" s="14">
        <v>0.158139009558453</v>
      </c>
      <c r="M10" s="14"/>
      <c r="N10" s="14">
        <v>7.9986881662373804E-2</v>
      </c>
      <c r="O10" s="14">
        <v>0.11666160972586601</v>
      </c>
      <c r="P10" s="14">
        <v>0.12631766670111699</v>
      </c>
      <c r="Q10" s="14">
        <v>0.14734703976398</v>
      </c>
      <c r="R10" s="14"/>
      <c r="S10" s="14">
        <v>0.11914270801792599</v>
      </c>
      <c r="T10" s="14">
        <v>0.115096220050218</v>
      </c>
      <c r="U10" s="14">
        <v>0.11376111183672501</v>
      </c>
      <c r="V10" s="14">
        <v>0.126815148933138</v>
      </c>
      <c r="W10" s="14">
        <v>0.125710745172493</v>
      </c>
      <c r="X10" s="14">
        <v>0.101610735062675</v>
      </c>
      <c r="Y10" s="14">
        <v>0.11759457730373001</v>
      </c>
      <c r="Z10" s="14">
        <v>0.12681033485451401</v>
      </c>
      <c r="AA10" s="14">
        <v>0.108679845683985</v>
      </c>
      <c r="AB10" s="14">
        <v>0.109808798916676</v>
      </c>
      <c r="AC10" s="14">
        <v>0.13739264349845401</v>
      </c>
      <c r="AD10" s="14">
        <v>0.113678894139566</v>
      </c>
      <c r="AE10" s="14"/>
      <c r="AF10" s="14">
        <v>0.14550476387476399</v>
      </c>
      <c r="AG10" s="14">
        <v>0.126405397593635</v>
      </c>
      <c r="AH10" s="14">
        <v>8.80957649547226E-2</v>
      </c>
      <c r="AI10" s="14">
        <v>9.0483745778360505E-2</v>
      </c>
      <c r="AJ10" s="14">
        <v>6.0655435992379901E-2</v>
      </c>
      <c r="AK10" s="14"/>
      <c r="AL10" s="14">
        <v>0.185109530676277</v>
      </c>
      <c r="AM10" s="14">
        <v>0.17780810363597199</v>
      </c>
      <c r="AN10" s="14">
        <v>0.170684473280032</v>
      </c>
      <c r="AO10" s="14">
        <v>0.15844030165019801</v>
      </c>
      <c r="AP10" s="14">
        <v>0.145915406643118</v>
      </c>
      <c r="AQ10" s="14">
        <v>0.113368187404788</v>
      </c>
      <c r="AR10" s="14">
        <v>0.10749032449470799</v>
      </c>
      <c r="AS10" s="14">
        <v>9.2337439287050099E-2</v>
      </c>
      <c r="AT10" s="14">
        <v>0.108371953228957</v>
      </c>
      <c r="AU10" s="14">
        <v>8.4635654151558007E-2</v>
      </c>
      <c r="AV10" s="14">
        <v>9.5874713173081799E-2</v>
      </c>
      <c r="AW10" s="14">
        <v>8.8518038784123093E-2</v>
      </c>
      <c r="AX10" s="14">
        <v>0.10823173774207399</v>
      </c>
      <c r="AY10" s="14">
        <v>7.9596206463655103E-2</v>
      </c>
      <c r="AZ10" s="14">
        <v>0.12893212849636099</v>
      </c>
      <c r="BA10" s="14">
        <v>6.7328942426890206E-2</v>
      </c>
      <c r="BB10" s="14"/>
      <c r="BC10" s="14">
        <v>8.8875964458433696E-2</v>
      </c>
      <c r="BD10" s="14">
        <v>0.128891887909866</v>
      </c>
      <c r="BE10" s="14"/>
      <c r="BF10" s="14">
        <v>7.3870173964316999E-2</v>
      </c>
      <c r="BG10" s="14">
        <v>0.123410868520032</v>
      </c>
      <c r="BH10" s="14">
        <v>0.131331213526965</v>
      </c>
      <c r="BI10" s="14">
        <v>0.162712917354326</v>
      </c>
      <c r="BJ10" s="14"/>
      <c r="BK10" s="14">
        <v>7.0027029796703999E-2</v>
      </c>
      <c r="BL10" s="14">
        <v>9.0170139112413006E-2</v>
      </c>
      <c r="BM10" s="14">
        <v>0.13018048826648701</v>
      </c>
      <c r="BN10" s="14">
        <v>0.16767410150533699</v>
      </c>
      <c r="BO10" s="14"/>
      <c r="BP10" s="14">
        <v>0.10721524466214299</v>
      </c>
      <c r="BQ10" s="14">
        <v>9.8333185045303195E-2</v>
      </c>
      <c r="BR10" s="14">
        <v>0.15325031782547899</v>
      </c>
      <c r="BS10" s="14">
        <v>5.0345395207915297E-2</v>
      </c>
      <c r="BT10" s="14">
        <v>0.18431809958252701</v>
      </c>
    </row>
    <row r="11" spans="2:72" x14ac:dyDescent="0.35">
      <c r="B11" s="15" t="s">
        <v>235</v>
      </c>
      <c r="C11" s="14">
        <v>0.168248262913399</v>
      </c>
      <c r="D11" s="14">
        <v>0.163246253031126</v>
      </c>
      <c r="E11" s="14">
        <v>0.172911309889305</v>
      </c>
      <c r="F11" s="14"/>
      <c r="G11" s="14">
        <v>0.18573540442563799</v>
      </c>
      <c r="H11" s="14">
        <v>0.151759567266535</v>
      </c>
      <c r="I11" s="14">
        <v>0.157669732585557</v>
      </c>
      <c r="J11" s="14">
        <v>0.16173483298278599</v>
      </c>
      <c r="K11" s="14">
        <v>0.17154285848703599</v>
      </c>
      <c r="L11" s="14">
        <v>0.18177018091632</v>
      </c>
      <c r="M11" s="14"/>
      <c r="N11" s="14">
        <v>0.127697855993362</v>
      </c>
      <c r="O11" s="14">
        <v>0.170031482614107</v>
      </c>
      <c r="P11" s="14">
        <v>0.18415703109933401</v>
      </c>
      <c r="Q11" s="14">
        <v>0.195818791357046</v>
      </c>
      <c r="R11" s="14"/>
      <c r="S11" s="14">
        <v>0.14561224995402999</v>
      </c>
      <c r="T11" s="14">
        <v>0.18848798422423901</v>
      </c>
      <c r="U11" s="14">
        <v>0.165310100526327</v>
      </c>
      <c r="V11" s="14">
        <v>0.184134915885832</v>
      </c>
      <c r="W11" s="14">
        <v>0.200935639976734</v>
      </c>
      <c r="X11" s="14">
        <v>0.167988845714276</v>
      </c>
      <c r="Y11" s="14">
        <v>0.18708537095293901</v>
      </c>
      <c r="Z11" s="14">
        <v>0.18708743214144599</v>
      </c>
      <c r="AA11" s="14">
        <v>0.16336819481211601</v>
      </c>
      <c r="AB11" s="14">
        <v>0.12252692179069299</v>
      </c>
      <c r="AC11" s="14">
        <v>0.14669736433941599</v>
      </c>
      <c r="AD11" s="14">
        <v>0.186545534420616</v>
      </c>
      <c r="AE11" s="14"/>
      <c r="AF11" s="14">
        <v>0.19765766461342699</v>
      </c>
      <c r="AG11" s="14">
        <v>0.18748650507958201</v>
      </c>
      <c r="AH11" s="14">
        <v>0.137650123697097</v>
      </c>
      <c r="AI11" s="14">
        <v>0.14126608266187399</v>
      </c>
      <c r="AJ11" s="14">
        <v>0.15708182596992501</v>
      </c>
      <c r="AK11" s="14"/>
      <c r="AL11" s="14">
        <v>0.123900401421787</v>
      </c>
      <c r="AM11" s="14">
        <v>0.174689897905596</v>
      </c>
      <c r="AN11" s="14">
        <v>0.18105431664592</v>
      </c>
      <c r="AO11" s="14">
        <v>0.21231114487804201</v>
      </c>
      <c r="AP11" s="14">
        <v>0.202813665818946</v>
      </c>
      <c r="AQ11" s="14">
        <v>0.18439713930417301</v>
      </c>
      <c r="AR11" s="14">
        <v>0.157160325096008</v>
      </c>
      <c r="AS11" s="14">
        <v>0.191309866310091</v>
      </c>
      <c r="AT11" s="14">
        <v>0.170919414032422</v>
      </c>
      <c r="AU11" s="14">
        <v>0.159865436929536</v>
      </c>
      <c r="AV11" s="14">
        <v>0.16045399580271799</v>
      </c>
      <c r="AW11" s="14">
        <v>0.17899686338033</v>
      </c>
      <c r="AX11" s="14">
        <v>0.116164919856018</v>
      </c>
      <c r="AY11" s="14">
        <v>0.130955275042651</v>
      </c>
      <c r="AZ11" s="14">
        <v>0.12373431628949</v>
      </c>
      <c r="BA11" s="14">
        <v>0.10510652735605799</v>
      </c>
      <c r="BB11" s="14"/>
      <c r="BC11" s="14">
        <v>0.165308116607639</v>
      </c>
      <c r="BD11" s="14">
        <v>0.169536750501186</v>
      </c>
      <c r="BE11" s="14"/>
      <c r="BF11" s="14">
        <v>0.13704659362645399</v>
      </c>
      <c r="BG11" s="14">
        <v>0.156592593449354</v>
      </c>
      <c r="BH11" s="14">
        <v>0.21124158309843599</v>
      </c>
      <c r="BI11" s="14">
        <v>0.18030774541964101</v>
      </c>
      <c r="BJ11" s="14"/>
      <c r="BK11" s="14">
        <v>0.12480565299955</v>
      </c>
      <c r="BL11" s="14">
        <v>0.16091883618870201</v>
      </c>
      <c r="BM11" s="14">
        <v>0.187131078288025</v>
      </c>
      <c r="BN11" s="14">
        <v>0.190442972774061</v>
      </c>
      <c r="BO11" s="14"/>
      <c r="BP11" s="14">
        <v>0.176002597964103</v>
      </c>
      <c r="BQ11" s="14">
        <v>0.16052261674504101</v>
      </c>
      <c r="BR11" s="14">
        <v>0.19404888495768599</v>
      </c>
      <c r="BS11" s="14">
        <v>0.10031394074790199</v>
      </c>
      <c r="BT11" s="14">
        <v>0.21997103665965601</v>
      </c>
    </row>
    <row r="12" spans="2:72" x14ac:dyDescent="0.35">
      <c r="B12" s="15" t="s">
        <v>236</v>
      </c>
      <c r="C12" s="14">
        <v>0.26013019245493602</v>
      </c>
      <c r="D12" s="14">
        <v>0.267250967460961</v>
      </c>
      <c r="E12" s="14">
        <v>0.25332900039898798</v>
      </c>
      <c r="F12" s="14"/>
      <c r="G12" s="14">
        <v>0.23457318614962</v>
      </c>
      <c r="H12" s="14">
        <v>0.25465699863379898</v>
      </c>
      <c r="I12" s="14">
        <v>0.26645377696067002</v>
      </c>
      <c r="J12" s="14">
        <v>0.243141303570756</v>
      </c>
      <c r="K12" s="14">
        <v>0.25978965403843302</v>
      </c>
      <c r="L12" s="14">
        <v>0.29037592801247403</v>
      </c>
      <c r="M12" s="14"/>
      <c r="N12" s="14">
        <v>0.27874404188412699</v>
      </c>
      <c r="O12" s="14">
        <v>0.24892259506779199</v>
      </c>
      <c r="P12" s="14">
        <v>0.25956490708331298</v>
      </c>
      <c r="Q12" s="14">
        <v>0.25218400682424702</v>
      </c>
      <c r="R12" s="14"/>
      <c r="S12" s="14">
        <v>0.25258056511098897</v>
      </c>
      <c r="T12" s="14">
        <v>0.26306167629139798</v>
      </c>
      <c r="U12" s="14">
        <v>0.26388524259893797</v>
      </c>
      <c r="V12" s="14">
        <v>0.22547958163718501</v>
      </c>
      <c r="W12" s="14">
        <v>0.241295587219897</v>
      </c>
      <c r="X12" s="14">
        <v>0.295219947582673</v>
      </c>
      <c r="Y12" s="14">
        <v>0.25996340990877398</v>
      </c>
      <c r="Z12" s="14">
        <v>0.27916398106830298</v>
      </c>
      <c r="AA12" s="14">
        <v>0.24695547912900301</v>
      </c>
      <c r="AB12" s="14">
        <v>0.28773187427611602</v>
      </c>
      <c r="AC12" s="14">
        <v>0.28207683512654702</v>
      </c>
      <c r="AD12" s="14">
        <v>0.219077858805314</v>
      </c>
      <c r="AE12" s="14"/>
      <c r="AF12" s="14">
        <v>0.25259457688008702</v>
      </c>
      <c r="AG12" s="14">
        <v>0.25289983095417201</v>
      </c>
      <c r="AH12" s="14">
        <v>0.26911095424781201</v>
      </c>
      <c r="AI12" s="14">
        <v>0.26242274072696598</v>
      </c>
      <c r="AJ12" s="14">
        <v>0.235984302412896</v>
      </c>
      <c r="AK12" s="14"/>
      <c r="AL12" s="14">
        <v>0.147792394409406</v>
      </c>
      <c r="AM12" s="14">
        <v>0.233065700686618</v>
      </c>
      <c r="AN12" s="14">
        <v>0.268103978860327</v>
      </c>
      <c r="AO12" s="14">
        <v>0.23512862286036201</v>
      </c>
      <c r="AP12" s="14">
        <v>0.26242351487994497</v>
      </c>
      <c r="AQ12" s="14">
        <v>0.25803816724352102</v>
      </c>
      <c r="AR12" s="14">
        <v>0.28279653024767498</v>
      </c>
      <c r="AS12" s="14">
        <v>0.26776845564622997</v>
      </c>
      <c r="AT12" s="14">
        <v>0.28528233068639902</v>
      </c>
      <c r="AU12" s="14">
        <v>0.28883378489196598</v>
      </c>
      <c r="AV12" s="14">
        <v>0.25386011779775702</v>
      </c>
      <c r="AW12" s="14">
        <v>0.27433260930970998</v>
      </c>
      <c r="AX12" s="14">
        <v>0.242290414686267</v>
      </c>
      <c r="AY12" s="14">
        <v>0.25010201516106401</v>
      </c>
      <c r="AZ12" s="14">
        <v>0.25095486443131199</v>
      </c>
      <c r="BA12" s="14">
        <v>0.24174815039138201</v>
      </c>
      <c r="BB12" s="14"/>
      <c r="BC12" s="14">
        <v>0.24890018767327499</v>
      </c>
      <c r="BD12" s="14">
        <v>0.26505162161770002</v>
      </c>
      <c r="BE12" s="14"/>
      <c r="BF12" s="14">
        <v>0.26460162694348199</v>
      </c>
      <c r="BG12" s="14">
        <v>0.28348136080366898</v>
      </c>
      <c r="BH12" s="14">
        <v>0.23401347286532301</v>
      </c>
      <c r="BI12" s="14">
        <v>0.24230341069660699</v>
      </c>
      <c r="BJ12" s="14"/>
      <c r="BK12" s="14">
        <v>0.27562967776251501</v>
      </c>
      <c r="BL12" s="14">
        <v>0.276204858691038</v>
      </c>
      <c r="BM12" s="14">
        <v>0.269353575222329</v>
      </c>
      <c r="BN12" s="14">
        <v>0.21458995348151599</v>
      </c>
      <c r="BO12" s="14"/>
      <c r="BP12" s="14">
        <v>0.26686522843361299</v>
      </c>
      <c r="BQ12" s="14">
        <v>0.28810484589287</v>
      </c>
      <c r="BR12" s="14">
        <v>0.31354333464103501</v>
      </c>
      <c r="BS12" s="14">
        <v>0.23973248262195601</v>
      </c>
      <c r="BT12" s="14">
        <v>0.23559986383779499</v>
      </c>
    </row>
    <row r="13" spans="2:72" x14ac:dyDescent="0.35">
      <c r="B13" s="15" t="s">
        <v>237</v>
      </c>
      <c r="C13" s="14">
        <v>0.225842216838959</v>
      </c>
      <c r="D13" s="14">
        <v>0.23008235633558899</v>
      </c>
      <c r="E13" s="14">
        <v>0.22221070208850599</v>
      </c>
      <c r="F13" s="14"/>
      <c r="G13" s="14">
        <v>0.249522562302018</v>
      </c>
      <c r="H13" s="14">
        <v>0.26032842131369599</v>
      </c>
      <c r="I13" s="14">
        <v>0.22806836313926601</v>
      </c>
      <c r="J13" s="14">
        <v>0.22896164448433001</v>
      </c>
      <c r="K13" s="14">
        <v>0.210041315435611</v>
      </c>
      <c r="L13" s="14">
        <v>0.188353868394875</v>
      </c>
      <c r="M13" s="14"/>
      <c r="N13" s="14">
        <v>0.28425424780440101</v>
      </c>
      <c r="O13" s="14">
        <v>0.25873822787113199</v>
      </c>
      <c r="P13" s="14">
        <v>0.203873111337912</v>
      </c>
      <c r="Q13" s="14">
        <v>0.149358336739807</v>
      </c>
      <c r="R13" s="14"/>
      <c r="S13" s="14">
        <v>0.23690190186920601</v>
      </c>
      <c r="T13" s="14">
        <v>0.22222052849936999</v>
      </c>
      <c r="U13" s="14">
        <v>0.21763240768959199</v>
      </c>
      <c r="V13" s="14">
        <v>0.241435000615005</v>
      </c>
      <c r="W13" s="14">
        <v>0.219489862164574</v>
      </c>
      <c r="X13" s="14">
        <v>0.20997820783405</v>
      </c>
      <c r="Y13" s="14">
        <v>0.218047788711077</v>
      </c>
      <c r="Z13" s="14">
        <v>0.20109550527414999</v>
      </c>
      <c r="AA13" s="14">
        <v>0.25550237826500299</v>
      </c>
      <c r="AB13" s="14">
        <v>0.22391930607875599</v>
      </c>
      <c r="AC13" s="14">
        <v>0.199894763298441</v>
      </c>
      <c r="AD13" s="14">
        <v>0.22154457286280901</v>
      </c>
      <c r="AE13" s="14"/>
      <c r="AF13" s="14">
        <v>0.15695175240686199</v>
      </c>
      <c r="AG13" s="14">
        <v>0.23383231951456701</v>
      </c>
      <c r="AH13" s="14">
        <v>0.27450298997113098</v>
      </c>
      <c r="AI13" s="14">
        <v>0.28835696176415399</v>
      </c>
      <c r="AJ13" s="14">
        <v>0.257531312938168</v>
      </c>
      <c r="AK13" s="14"/>
      <c r="AL13" s="14">
        <v>0.16008139787032699</v>
      </c>
      <c r="AM13" s="14">
        <v>0.13257101732944701</v>
      </c>
      <c r="AN13" s="14">
        <v>0.14201699014680699</v>
      </c>
      <c r="AO13" s="14">
        <v>0.169061046387252</v>
      </c>
      <c r="AP13" s="14">
        <v>0.17541183272418201</v>
      </c>
      <c r="AQ13" s="14">
        <v>0.22988901578943099</v>
      </c>
      <c r="AR13" s="14">
        <v>0.24635205956251999</v>
      </c>
      <c r="AS13" s="14">
        <v>0.21753863530147699</v>
      </c>
      <c r="AT13" s="14">
        <v>0.22932773453355901</v>
      </c>
      <c r="AU13" s="14">
        <v>0.25623355157400501</v>
      </c>
      <c r="AV13" s="14">
        <v>0.26975431804509198</v>
      </c>
      <c r="AW13" s="14">
        <v>0.24487773856346201</v>
      </c>
      <c r="AX13" s="14">
        <v>0.31335052708149302</v>
      </c>
      <c r="AY13" s="14">
        <v>0.33119727479029198</v>
      </c>
      <c r="AZ13" s="14">
        <v>0.32759558443800502</v>
      </c>
      <c r="BA13" s="14">
        <v>0.28216326648675299</v>
      </c>
      <c r="BB13" s="14"/>
      <c r="BC13" s="14">
        <v>0.25263288015089702</v>
      </c>
      <c r="BD13" s="14">
        <v>0.21410149595089001</v>
      </c>
      <c r="BE13" s="14"/>
      <c r="BF13" s="14">
        <v>0.29258403939226402</v>
      </c>
      <c r="BG13" s="14">
        <v>0.225733644258376</v>
      </c>
      <c r="BH13" s="14">
        <v>0.19707384724917701</v>
      </c>
      <c r="BI13" s="14">
        <v>0.13942362323089999</v>
      </c>
      <c r="BJ13" s="14"/>
      <c r="BK13" s="14">
        <v>0.29900444788694702</v>
      </c>
      <c r="BL13" s="14">
        <v>0.26263242320761698</v>
      </c>
      <c r="BM13" s="14">
        <v>0.21931021797801001</v>
      </c>
      <c r="BN13" s="14">
        <v>0.12620693562782001</v>
      </c>
      <c r="BO13" s="14"/>
      <c r="BP13" s="14">
        <v>0.25735808603319699</v>
      </c>
      <c r="BQ13" s="14">
        <v>0.25434088676269301</v>
      </c>
      <c r="BR13" s="14">
        <v>0.201028701628268</v>
      </c>
      <c r="BS13" s="14">
        <v>0.30467956686365699</v>
      </c>
      <c r="BT13" s="14">
        <v>0.116607497118732</v>
      </c>
    </row>
    <row r="14" spans="2:72" x14ac:dyDescent="0.35">
      <c r="B14" s="15" t="s">
        <v>238</v>
      </c>
      <c r="C14" s="14">
        <v>0.143138042826537</v>
      </c>
      <c r="D14" s="14">
        <v>0.15205067019112101</v>
      </c>
      <c r="E14" s="14">
        <v>0.13433786084450799</v>
      </c>
      <c r="F14" s="14"/>
      <c r="G14" s="14">
        <v>0.16006505668214899</v>
      </c>
      <c r="H14" s="14">
        <v>0.17059064916619701</v>
      </c>
      <c r="I14" s="14">
        <v>0.168857598013679</v>
      </c>
      <c r="J14" s="14">
        <v>0.155458472725298</v>
      </c>
      <c r="K14" s="14">
        <v>0.134473059174403</v>
      </c>
      <c r="L14" s="14">
        <v>8.4457200806900806E-2</v>
      </c>
      <c r="M14" s="14"/>
      <c r="N14" s="14">
        <v>0.186916640342463</v>
      </c>
      <c r="O14" s="14">
        <v>0.13472148098704501</v>
      </c>
      <c r="P14" s="14">
        <v>0.143013670155894</v>
      </c>
      <c r="Q14" s="14">
        <v>0.105392919816365</v>
      </c>
      <c r="R14" s="14"/>
      <c r="S14" s="14">
        <v>0.18595459785170301</v>
      </c>
      <c r="T14" s="14">
        <v>0.12778388088083101</v>
      </c>
      <c r="U14" s="14">
        <v>0.128178711547692</v>
      </c>
      <c r="V14" s="14">
        <v>0.14467105080755199</v>
      </c>
      <c r="W14" s="14">
        <v>0.103082928496988</v>
      </c>
      <c r="X14" s="14">
        <v>0.12781567870555899</v>
      </c>
      <c r="Y14" s="14">
        <v>0.12914942414455999</v>
      </c>
      <c r="Z14" s="14">
        <v>0.12769585276844</v>
      </c>
      <c r="AA14" s="14">
        <v>0.146574776540489</v>
      </c>
      <c r="AB14" s="14">
        <v>0.170100850587248</v>
      </c>
      <c r="AC14" s="14">
        <v>0.129948499081316</v>
      </c>
      <c r="AD14" s="14">
        <v>0.17102050596354901</v>
      </c>
      <c r="AE14" s="14"/>
      <c r="AF14" s="14">
        <v>0.102958002480785</v>
      </c>
      <c r="AG14" s="14">
        <v>0.12038393958051399</v>
      </c>
      <c r="AH14" s="14">
        <v>0.17819992472580401</v>
      </c>
      <c r="AI14" s="14">
        <v>0.18130691056880899</v>
      </c>
      <c r="AJ14" s="14">
        <v>0.241115817669945</v>
      </c>
      <c r="AK14" s="14"/>
      <c r="AL14" s="14">
        <v>0.127259748701086</v>
      </c>
      <c r="AM14" s="14">
        <v>0.10149528152017399</v>
      </c>
      <c r="AN14" s="14">
        <v>0.10636568695030001</v>
      </c>
      <c r="AO14" s="14">
        <v>9.8355683136427702E-2</v>
      </c>
      <c r="AP14" s="14">
        <v>0.12535991844987199</v>
      </c>
      <c r="AQ14" s="14">
        <v>0.115814702557541</v>
      </c>
      <c r="AR14" s="14">
        <v>0.12671230057768401</v>
      </c>
      <c r="AS14" s="14">
        <v>0.15017961814442299</v>
      </c>
      <c r="AT14" s="14">
        <v>0.13593981359648299</v>
      </c>
      <c r="AU14" s="14">
        <v>0.15427241246041601</v>
      </c>
      <c r="AV14" s="14">
        <v>0.15768549594949699</v>
      </c>
      <c r="AW14" s="14">
        <v>0.171462984749674</v>
      </c>
      <c r="AX14" s="14">
        <v>0.196423109838818</v>
      </c>
      <c r="AY14" s="14">
        <v>0.16607567316723801</v>
      </c>
      <c r="AZ14" s="14">
        <v>0.145923088165027</v>
      </c>
      <c r="BA14" s="14">
        <v>0.25939203966718499</v>
      </c>
      <c r="BB14" s="14"/>
      <c r="BC14" s="14">
        <v>0.18041395166517801</v>
      </c>
      <c r="BD14" s="14">
        <v>0.12680227553224299</v>
      </c>
      <c r="BE14" s="14"/>
      <c r="BF14" s="14">
        <v>0.19549831453157501</v>
      </c>
      <c r="BG14" s="14">
        <v>0.148867626012225</v>
      </c>
      <c r="BH14" s="14">
        <v>0.11928365617237401</v>
      </c>
      <c r="BI14" s="14">
        <v>6.2998875243196306E-2</v>
      </c>
      <c r="BJ14" s="14"/>
      <c r="BK14" s="14">
        <v>0.20249378636052601</v>
      </c>
      <c r="BL14" s="14">
        <v>0.166467578872774</v>
      </c>
      <c r="BM14" s="14">
        <v>0.122469549318242</v>
      </c>
      <c r="BN14" s="14">
        <v>9.3000271796635003E-2</v>
      </c>
      <c r="BO14" s="14"/>
      <c r="BP14" s="14">
        <v>0.13618662348357699</v>
      </c>
      <c r="BQ14" s="14">
        <v>0.140621398070048</v>
      </c>
      <c r="BR14" s="14">
        <v>7.4667604460539494E-2</v>
      </c>
      <c r="BS14" s="14">
        <v>0.277693803848998</v>
      </c>
      <c r="BT14" s="14">
        <v>5.1026433139609202E-2</v>
      </c>
    </row>
    <row r="15" spans="2:72" x14ac:dyDescent="0.35">
      <c r="B15" s="15" t="s">
        <v>102</v>
      </c>
      <c r="C15" s="20">
        <v>3.05458748557162E-2</v>
      </c>
      <c r="D15" s="20">
        <v>2.7849038632635398E-2</v>
      </c>
      <c r="E15" s="20">
        <v>3.3053581306470001E-2</v>
      </c>
      <c r="F15" s="20"/>
      <c r="G15" s="20">
        <v>2.38333762948277E-2</v>
      </c>
      <c r="H15" s="20">
        <v>2.0835947267625499E-2</v>
      </c>
      <c r="I15" s="20">
        <v>3.3141676589772302E-2</v>
      </c>
      <c r="J15" s="20">
        <v>3.7156906786993502E-2</v>
      </c>
      <c r="K15" s="20">
        <v>3.6863983893737497E-2</v>
      </c>
      <c r="L15" s="20">
        <v>3.1175014326816498E-2</v>
      </c>
      <c r="M15" s="20"/>
      <c r="N15" s="20">
        <v>1.9385033091721099E-2</v>
      </c>
      <c r="O15" s="20">
        <v>2.8502236107522502E-2</v>
      </c>
      <c r="P15" s="20">
        <v>2.4382885961606902E-2</v>
      </c>
      <c r="Q15" s="20">
        <v>4.9035422787845999E-2</v>
      </c>
      <c r="R15" s="20"/>
      <c r="S15" s="20">
        <v>2.3353523159443799E-2</v>
      </c>
      <c r="T15" s="20">
        <v>2.7651822034357398E-2</v>
      </c>
      <c r="U15" s="20">
        <v>3.9930221464686999E-2</v>
      </c>
      <c r="V15" s="20">
        <v>2.5843673617789099E-2</v>
      </c>
      <c r="W15" s="20">
        <v>4.03827416221436E-2</v>
      </c>
      <c r="X15" s="20">
        <v>3.3067258820892398E-2</v>
      </c>
      <c r="Y15" s="20">
        <v>3.3470550274256099E-2</v>
      </c>
      <c r="Z15" s="20">
        <v>3.0650190549181298E-2</v>
      </c>
      <c r="AA15" s="20">
        <v>2.74134429333951E-2</v>
      </c>
      <c r="AB15" s="20">
        <v>2.6386977651392599E-2</v>
      </c>
      <c r="AC15" s="20">
        <v>4.32669469187471E-2</v>
      </c>
      <c r="AD15" s="20">
        <v>3.0045138313202002E-2</v>
      </c>
      <c r="AE15" s="20"/>
      <c r="AF15" s="20">
        <v>4.7170011204571802E-2</v>
      </c>
      <c r="AG15" s="20">
        <v>3.1383937783328597E-2</v>
      </c>
      <c r="AH15" s="20">
        <v>2.2161555126005601E-2</v>
      </c>
      <c r="AI15" s="20">
        <v>1.0660512543880301E-2</v>
      </c>
      <c r="AJ15" s="20">
        <v>1.09132626268227E-2</v>
      </c>
      <c r="AK15" s="20"/>
      <c r="AL15" s="20">
        <v>0.109073799214269</v>
      </c>
      <c r="AM15" s="20">
        <v>6.7193018125924306E-2</v>
      </c>
      <c r="AN15" s="20">
        <v>2.9681414108095699E-2</v>
      </c>
      <c r="AO15" s="20">
        <v>4.88533554690452E-2</v>
      </c>
      <c r="AP15" s="20">
        <v>3.7541268834016303E-2</v>
      </c>
      <c r="AQ15" s="20">
        <v>2.5782408064132099E-2</v>
      </c>
      <c r="AR15" s="20">
        <v>2.3224750891176899E-2</v>
      </c>
      <c r="AS15" s="20">
        <v>2.6584874479967598E-2</v>
      </c>
      <c r="AT15" s="20">
        <v>2.13852792279451E-2</v>
      </c>
      <c r="AU15" s="20">
        <v>1.37224147092419E-2</v>
      </c>
      <c r="AV15" s="20">
        <v>2.7506318552936299E-2</v>
      </c>
      <c r="AW15" s="20">
        <v>2.09608260703904E-2</v>
      </c>
      <c r="AX15" s="20">
        <v>1.10479870862016E-2</v>
      </c>
      <c r="AY15" s="20">
        <v>2.0947952439105001E-2</v>
      </c>
      <c r="AZ15" s="20">
        <v>3.8537255078304501E-3</v>
      </c>
      <c r="BA15" s="20">
        <v>1.78568449826908E-2</v>
      </c>
      <c r="BB15" s="20"/>
      <c r="BC15" s="20">
        <v>2.5548376030968101E-2</v>
      </c>
      <c r="BD15" s="20">
        <v>3.2735975121493503E-2</v>
      </c>
      <c r="BE15" s="20"/>
      <c r="BF15" s="20">
        <v>1.0917561402913001E-2</v>
      </c>
      <c r="BG15" s="20">
        <v>1.56517499119216E-2</v>
      </c>
      <c r="BH15" s="20">
        <v>3.93035425573591E-2</v>
      </c>
      <c r="BI15" s="20">
        <v>9.3564390250821999E-2</v>
      </c>
      <c r="BJ15" s="20"/>
      <c r="BK15" s="20">
        <v>1.36699083381535E-2</v>
      </c>
      <c r="BL15" s="20">
        <v>1.15238217574129E-2</v>
      </c>
      <c r="BM15" s="20">
        <v>2.2998435007652501E-2</v>
      </c>
      <c r="BN15" s="20">
        <v>7.7361009861697499E-2</v>
      </c>
      <c r="BO15" s="20"/>
      <c r="BP15" s="20">
        <v>1.7321268023762802E-2</v>
      </c>
      <c r="BQ15" s="20">
        <v>2.6142183097824501E-2</v>
      </c>
      <c r="BR15" s="20">
        <v>2.2037776464959101E-2</v>
      </c>
      <c r="BS15" s="20">
        <v>1.0825637448591101E-2</v>
      </c>
      <c r="BT15" s="20">
        <v>6.6518955331923493E-2</v>
      </c>
    </row>
    <row r="16" spans="2:72" x14ac:dyDescent="0.35">
      <c r="B16" s="16"/>
    </row>
    <row r="17" spans="2:2" x14ac:dyDescent="0.35">
      <c r="B17" t="s">
        <v>104</v>
      </c>
    </row>
    <row r="18" spans="2:2" x14ac:dyDescent="0.35">
      <c r="B18" t="s">
        <v>105</v>
      </c>
    </row>
    <row r="20" spans="2:2" x14ac:dyDescent="0.35">
      <c r="B20"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BT18"/>
  <sheetViews>
    <sheetView showGridLines="0" workbookViewId="0">
      <pane xSplit="2" topLeftCell="C1" activePane="topRight" state="frozen"/>
      <selection pane="topRight" activeCell="C9" sqref="C9:C10"/>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312</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308</v>
      </c>
      <c r="C9" s="14">
        <v>0.511261482301828</v>
      </c>
      <c r="D9" s="14">
        <v>0.51025180803692805</v>
      </c>
      <c r="E9" s="14">
        <v>0.51252899457842205</v>
      </c>
      <c r="F9" s="14"/>
      <c r="G9" s="14">
        <v>0.41462107863008202</v>
      </c>
      <c r="H9" s="14">
        <v>0.48093584005416201</v>
      </c>
      <c r="I9" s="14">
        <v>0.473591034103924</v>
      </c>
      <c r="J9" s="14">
        <v>0.51644690958699901</v>
      </c>
      <c r="K9" s="14">
        <v>0.54163015285193705</v>
      </c>
      <c r="L9" s="14">
        <v>0.60605758345038097</v>
      </c>
      <c r="M9" s="14"/>
      <c r="N9" s="14">
        <v>0.61178900714821705</v>
      </c>
      <c r="O9" s="14">
        <v>0.52083978201123504</v>
      </c>
      <c r="P9" s="14">
        <v>0.47730011384680099</v>
      </c>
      <c r="Q9" s="14">
        <v>0.42239364509534499</v>
      </c>
      <c r="R9" s="14"/>
      <c r="S9" s="14">
        <v>0.50834449686388405</v>
      </c>
      <c r="T9" s="14">
        <v>0.52740147468930498</v>
      </c>
      <c r="U9" s="14">
        <v>0.50929097225811104</v>
      </c>
      <c r="V9" s="14">
        <v>0.50993493711295801</v>
      </c>
      <c r="W9" s="14">
        <v>0.48125983462170702</v>
      </c>
      <c r="X9" s="14">
        <v>0.49237501383659998</v>
      </c>
      <c r="Y9" s="14">
        <v>0.51363585307431503</v>
      </c>
      <c r="Z9" s="14">
        <v>0.52540026732757406</v>
      </c>
      <c r="AA9" s="14">
        <v>0.51698256899581696</v>
      </c>
      <c r="AB9" s="14">
        <v>0.52003793105115204</v>
      </c>
      <c r="AC9" s="14">
        <v>0.51601658709686504</v>
      </c>
      <c r="AD9" s="14">
        <v>0.510343376069199</v>
      </c>
      <c r="AE9" s="14"/>
      <c r="AF9" s="14">
        <v>0.45124187378055702</v>
      </c>
      <c r="AG9" s="14">
        <v>0.47578135749780498</v>
      </c>
      <c r="AH9" s="14">
        <v>0.57148380827599099</v>
      </c>
      <c r="AI9" s="14">
        <v>0.56740795789445697</v>
      </c>
      <c r="AJ9" s="14">
        <v>0.67513430548061804</v>
      </c>
      <c r="AK9" s="14"/>
      <c r="AL9" s="14">
        <v>0.28559668480332401</v>
      </c>
      <c r="AM9" s="14">
        <v>0.41112234076818299</v>
      </c>
      <c r="AN9" s="14">
        <v>0.45361580447851901</v>
      </c>
      <c r="AO9" s="14">
        <v>0.47414871714899898</v>
      </c>
      <c r="AP9" s="14">
        <v>0.44745165817521798</v>
      </c>
      <c r="AQ9" s="14">
        <v>0.47138842561947097</v>
      </c>
      <c r="AR9" s="14">
        <v>0.47605967731217003</v>
      </c>
      <c r="AS9" s="14">
        <v>0.50383547701401898</v>
      </c>
      <c r="AT9" s="14">
        <v>0.54650559160908496</v>
      </c>
      <c r="AU9" s="14">
        <v>0.55338346690690499</v>
      </c>
      <c r="AV9" s="14">
        <v>0.52374817459974299</v>
      </c>
      <c r="AW9" s="14">
        <v>0.57132962851314195</v>
      </c>
      <c r="AX9" s="14">
        <v>0.59518945016087099</v>
      </c>
      <c r="AY9" s="14">
        <v>0.60404930061825102</v>
      </c>
      <c r="AZ9" s="14">
        <v>0.57838260195900404</v>
      </c>
      <c r="BA9" s="14">
        <v>0.67493397109619202</v>
      </c>
      <c r="BB9" s="14"/>
      <c r="BC9" s="14">
        <v>0.522029012127319</v>
      </c>
      <c r="BD9" s="14">
        <v>0.50654272782893295</v>
      </c>
      <c r="BE9" s="14"/>
      <c r="BF9" s="14">
        <v>0.67032250722185405</v>
      </c>
      <c r="BG9" s="14">
        <v>0.55838281342344498</v>
      </c>
      <c r="BH9" s="14">
        <v>0.38995354209517502</v>
      </c>
      <c r="BI9" s="14">
        <v>0.28815286359485698</v>
      </c>
      <c r="BJ9" s="14"/>
      <c r="BK9" s="14">
        <v>0.66646363839100997</v>
      </c>
      <c r="BL9" s="14">
        <v>0.57309749326414205</v>
      </c>
      <c r="BM9" s="14">
        <v>0.47497717235443998</v>
      </c>
      <c r="BN9" s="14">
        <v>0.35044433000027497</v>
      </c>
      <c r="BO9" s="14"/>
      <c r="BP9" s="14">
        <v>0.45527786532424402</v>
      </c>
      <c r="BQ9" s="14">
        <v>0.53422291126447696</v>
      </c>
      <c r="BR9" s="14">
        <v>0.62697175442641095</v>
      </c>
      <c r="BS9" s="14">
        <v>0.76878077877456796</v>
      </c>
      <c r="BT9" s="14">
        <v>0.25981857824173799</v>
      </c>
    </row>
    <row r="10" spans="2:72" x14ac:dyDescent="0.35">
      <c r="B10" s="15" t="s">
        <v>309</v>
      </c>
      <c r="C10" s="14">
        <v>0.389787803346967</v>
      </c>
      <c r="D10" s="14">
        <v>0.38863521222650899</v>
      </c>
      <c r="E10" s="14">
        <v>0.390449279550934</v>
      </c>
      <c r="F10" s="14"/>
      <c r="G10" s="14">
        <v>0.40869858103006002</v>
      </c>
      <c r="H10" s="14">
        <v>0.39211562870737598</v>
      </c>
      <c r="I10" s="14">
        <v>0.40714983003808303</v>
      </c>
      <c r="J10" s="14">
        <v>0.39254397792997198</v>
      </c>
      <c r="K10" s="14">
        <v>0.39387499099179002</v>
      </c>
      <c r="L10" s="14">
        <v>0.35624866012935202</v>
      </c>
      <c r="M10" s="14"/>
      <c r="N10" s="14">
        <v>0.32774956002281602</v>
      </c>
      <c r="O10" s="14">
        <v>0.39994276297772802</v>
      </c>
      <c r="P10" s="14">
        <v>0.40297055888955702</v>
      </c>
      <c r="Q10" s="14">
        <v>0.43487791577649898</v>
      </c>
      <c r="R10" s="14"/>
      <c r="S10" s="14">
        <v>0.37153593470427998</v>
      </c>
      <c r="T10" s="14">
        <v>0.38461261830915999</v>
      </c>
      <c r="U10" s="14">
        <v>0.39570955089162402</v>
      </c>
      <c r="V10" s="14">
        <v>0.41337682752173099</v>
      </c>
      <c r="W10" s="14">
        <v>0.41668746757861003</v>
      </c>
      <c r="X10" s="14">
        <v>0.37875066712813299</v>
      </c>
      <c r="Y10" s="14">
        <v>0.38046671014799099</v>
      </c>
      <c r="Z10" s="14">
        <v>0.38874310083231001</v>
      </c>
      <c r="AA10" s="14">
        <v>0.39032343514977003</v>
      </c>
      <c r="AB10" s="14">
        <v>0.40651448524220901</v>
      </c>
      <c r="AC10" s="14">
        <v>0.38226677057165498</v>
      </c>
      <c r="AD10" s="14">
        <v>0.36780998867967801</v>
      </c>
      <c r="AE10" s="14"/>
      <c r="AF10" s="14">
        <v>0.42719105630522097</v>
      </c>
      <c r="AG10" s="14">
        <v>0.41316912778453602</v>
      </c>
      <c r="AH10" s="14">
        <v>0.355972699686464</v>
      </c>
      <c r="AI10" s="14">
        <v>0.35796511285737798</v>
      </c>
      <c r="AJ10" s="14">
        <v>0.23308124795339799</v>
      </c>
      <c r="AK10" s="14"/>
      <c r="AL10" s="14">
        <v>0.41545307626497102</v>
      </c>
      <c r="AM10" s="14">
        <v>0.40114111804644698</v>
      </c>
      <c r="AN10" s="14">
        <v>0.43393027584604899</v>
      </c>
      <c r="AO10" s="14">
        <v>0.419991325344786</v>
      </c>
      <c r="AP10" s="14">
        <v>0.42190099475118897</v>
      </c>
      <c r="AQ10" s="14">
        <v>0.42606454025427098</v>
      </c>
      <c r="AR10" s="14">
        <v>0.421364802101652</v>
      </c>
      <c r="AS10" s="14">
        <v>0.40478302807994299</v>
      </c>
      <c r="AT10" s="14">
        <v>0.36332638402061601</v>
      </c>
      <c r="AU10" s="14">
        <v>0.358208215406569</v>
      </c>
      <c r="AV10" s="14">
        <v>0.39536140711378298</v>
      </c>
      <c r="AW10" s="14">
        <v>0.35325306296301701</v>
      </c>
      <c r="AX10" s="14">
        <v>0.34766168839419498</v>
      </c>
      <c r="AY10" s="14">
        <v>0.32708722087529501</v>
      </c>
      <c r="AZ10" s="14">
        <v>0.35853624571161902</v>
      </c>
      <c r="BA10" s="14">
        <v>0.27390592067767</v>
      </c>
      <c r="BB10" s="14"/>
      <c r="BC10" s="14">
        <v>0.36598807287423801</v>
      </c>
      <c r="BD10" s="14">
        <v>0.40021777999361002</v>
      </c>
      <c r="BE10" s="14"/>
      <c r="BF10" s="14">
        <v>0.30165624070487601</v>
      </c>
      <c r="BG10" s="14">
        <v>0.38054197612988799</v>
      </c>
      <c r="BH10" s="14">
        <v>0.46136005673860703</v>
      </c>
      <c r="BI10" s="14">
        <v>0.46166135035651601</v>
      </c>
      <c r="BJ10" s="14"/>
      <c r="BK10" s="14">
        <v>0.304318639874532</v>
      </c>
      <c r="BL10" s="14">
        <v>0.36414884399520198</v>
      </c>
      <c r="BM10" s="14">
        <v>0.41548078779895398</v>
      </c>
      <c r="BN10" s="14">
        <v>0.461797342221268</v>
      </c>
      <c r="BO10" s="14"/>
      <c r="BP10" s="14">
        <v>0.44404494739940498</v>
      </c>
      <c r="BQ10" s="14">
        <v>0.41344961130152302</v>
      </c>
      <c r="BR10" s="14">
        <v>0.35929953904446499</v>
      </c>
      <c r="BS10" s="14">
        <v>0.209664153129103</v>
      </c>
      <c r="BT10" s="14">
        <v>0.50866693798660301</v>
      </c>
    </row>
    <row r="11" spans="2:72" x14ac:dyDescent="0.35">
      <c r="B11" s="15" t="s">
        <v>310</v>
      </c>
      <c r="C11" s="14">
        <v>6.2547616896710595E-2</v>
      </c>
      <c r="D11" s="14">
        <v>6.5139815195665501E-2</v>
      </c>
      <c r="E11" s="14">
        <v>6.0037443649226203E-2</v>
      </c>
      <c r="F11" s="14"/>
      <c r="G11" s="14">
        <v>0.107393416592826</v>
      </c>
      <c r="H11" s="14">
        <v>8.4671341137725606E-2</v>
      </c>
      <c r="I11" s="14">
        <v>7.6939608680632099E-2</v>
      </c>
      <c r="J11" s="14">
        <v>5.2601157607523603E-2</v>
      </c>
      <c r="K11" s="14">
        <v>4.35988525749808E-2</v>
      </c>
      <c r="L11" s="14">
        <v>2.3899696558539098E-2</v>
      </c>
      <c r="M11" s="14"/>
      <c r="N11" s="14">
        <v>4.1602324243266701E-2</v>
      </c>
      <c r="O11" s="14">
        <v>4.9980110322501999E-2</v>
      </c>
      <c r="P11" s="14">
        <v>8.3606945936931201E-2</v>
      </c>
      <c r="Q11" s="14">
        <v>8.0172924195820602E-2</v>
      </c>
      <c r="R11" s="14"/>
      <c r="S11" s="14">
        <v>7.5765251320438501E-2</v>
      </c>
      <c r="T11" s="14">
        <v>5.8893126091437702E-2</v>
      </c>
      <c r="U11" s="14">
        <v>4.9148774549884401E-2</v>
      </c>
      <c r="V11" s="14">
        <v>4.0824065219622403E-2</v>
      </c>
      <c r="W11" s="14">
        <v>6.2300929014558103E-2</v>
      </c>
      <c r="X11" s="14">
        <v>8.9798519719015299E-2</v>
      </c>
      <c r="Y11" s="14">
        <v>6.1355024738700997E-2</v>
      </c>
      <c r="Z11" s="14">
        <v>6.02314203107829E-2</v>
      </c>
      <c r="AA11" s="14">
        <v>6.7141443683293403E-2</v>
      </c>
      <c r="AB11" s="14">
        <v>4.11237773730036E-2</v>
      </c>
      <c r="AC11" s="14">
        <v>6.3728534314997601E-2</v>
      </c>
      <c r="AD11" s="14">
        <v>8.8256224717301393E-2</v>
      </c>
      <c r="AE11" s="14"/>
      <c r="AF11" s="14">
        <v>7.1651801715186106E-2</v>
      </c>
      <c r="AG11" s="14">
        <v>7.0091898995972998E-2</v>
      </c>
      <c r="AH11" s="14">
        <v>4.96407872803959E-2</v>
      </c>
      <c r="AI11" s="14">
        <v>4.8455162889513598E-2</v>
      </c>
      <c r="AJ11" s="14">
        <v>7.9295193676552703E-2</v>
      </c>
      <c r="AK11" s="14"/>
      <c r="AL11" s="14">
        <v>0.11965838741556099</v>
      </c>
      <c r="AM11" s="14">
        <v>9.8188551134014299E-2</v>
      </c>
      <c r="AN11" s="14">
        <v>6.9205319014814803E-2</v>
      </c>
      <c r="AO11" s="14">
        <v>6.7738276918552096E-2</v>
      </c>
      <c r="AP11" s="14">
        <v>7.7127805750261E-2</v>
      </c>
      <c r="AQ11" s="14">
        <v>6.8344011579573205E-2</v>
      </c>
      <c r="AR11" s="14">
        <v>7.2074441608743503E-2</v>
      </c>
      <c r="AS11" s="14">
        <v>6.3072119760756107E-2</v>
      </c>
      <c r="AT11" s="14">
        <v>6.5932148638924104E-2</v>
      </c>
      <c r="AU11" s="14">
        <v>6.4215362109543594E-2</v>
      </c>
      <c r="AV11" s="14">
        <v>5.31953988432377E-2</v>
      </c>
      <c r="AW11" s="14">
        <v>5.4954694021747401E-2</v>
      </c>
      <c r="AX11" s="14">
        <v>4.4532268584797002E-2</v>
      </c>
      <c r="AY11" s="14">
        <v>5.7927478825180102E-2</v>
      </c>
      <c r="AZ11" s="14">
        <v>3.4889593663650603E-2</v>
      </c>
      <c r="BA11" s="14">
        <v>3.2904858306401302E-2</v>
      </c>
      <c r="BB11" s="14"/>
      <c r="BC11" s="14">
        <v>7.2515374863298399E-2</v>
      </c>
      <c r="BD11" s="14">
        <v>5.81793538640668E-2</v>
      </c>
      <c r="BE11" s="14"/>
      <c r="BF11" s="14">
        <v>1.9627921615219601E-2</v>
      </c>
      <c r="BG11" s="14">
        <v>4.6926316211663197E-2</v>
      </c>
      <c r="BH11" s="14">
        <v>9.9294549771663201E-2</v>
      </c>
      <c r="BI11" s="14">
        <v>0.122265486730554</v>
      </c>
      <c r="BJ11" s="14"/>
      <c r="BK11" s="14">
        <v>2.1878289758451599E-2</v>
      </c>
      <c r="BL11" s="14">
        <v>4.2701267395822501E-2</v>
      </c>
      <c r="BM11" s="14">
        <v>7.2226736623077298E-2</v>
      </c>
      <c r="BN11" s="14">
        <v>0.10753684394183</v>
      </c>
      <c r="BO11" s="14"/>
      <c r="BP11" s="14">
        <v>6.9341327956963003E-2</v>
      </c>
      <c r="BQ11" s="14">
        <v>3.34380451760736E-2</v>
      </c>
      <c r="BR11" s="14">
        <v>1.11671309956767E-2</v>
      </c>
      <c r="BS11" s="14">
        <v>1.3597754802422301E-2</v>
      </c>
      <c r="BT11" s="14">
        <v>0.14022640708431999</v>
      </c>
    </row>
    <row r="12" spans="2:72" x14ac:dyDescent="0.35">
      <c r="B12" s="15" t="s">
        <v>311</v>
      </c>
      <c r="C12" s="14">
        <v>1.5878159240452501E-2</v>
      </c>
      <c r="D12" s="14">
        <v>1.8739250174350498E-2</v>
      </c>
      <c r="E12" s="14">
        <v>1.31573816996115E-2</v>
      </c>
      <c r="F12" s="14"/>
      <c r="G12" s="14">
        <v>3.8492527888748698E-2</v>
      </c>
      <c r="H12" s="14">
        <v>2.2353076668934699E-2</v>
      </c>
      <c r="I12" s="14">
        <v>1.6381136402573999E-2</v>
      </c>
      <c r="J12" s="14">
        <v>1.37382201411578E-2</v>
      </c>
      <c r="K12" s="14">
        <v>5.10563673178721E-3</v>
      </c>
      <c r="L12" s="14">
        <v>4.1813069210527402E-3</v>
      </c>
      <c r="M12" s="14"/>
      <c r="N12" s="14">
        <v>9.0802476821886594E-3</v>
      </c>
      <c r="O12" s="14">
        <v>1.5771780264320402E-2</v>
      </c>
      <c r="P12" s="14">
        <v>2.11642543305125E-2</v>
      </c>
      <c r="Q12" s="14">
        <v>1.89277886210075E-2</v>
      </c>
      <c r="R12" s="14"/>
      <c r="S12" s="14">
        <v>2.3833337786660299E-2</v>
      </c>
      <c r="T12" s="14">
        <v>1.4341492149211901E-2</v>
      </c>
      <c r="U12" s="14">
        <v>1.54190687079548E-2</v>
      </c>
      <c r="V12" s="14">
        <v>1.8700837938003902E-2</v>
      </c>
      <c r="W12" s="14">
        <v>1.88996932827479E-2</v>
      </c>
      <c r="X12" s="14">
        <v>1.7201224014548301E-2</v>
      </c>
      <c r="Y12" s="14">
        <v>1.7752064123214201E-2</v>
      </c>
      <c r="Z12" s="14">
        <v>5.1962979432681397E-3</v>
      </c>
      <c r="AA12" s="14">
        <v>1.2359670278407399E-2</v>
      </c>
      <c r="AB12" s="14">
        <v>9.9294690505149392E-3</v>
      </c>
      <c r="AC12" s="14">
        <v>1.74940604047009E-2</v>
      </c>
      <c r="AD12" s="14">
        <v>4.4265777443565201E-3</v>
      </c>
      <c r="AE12" s="14"/>
      <c r="AF12" s="14">
        <v>1.50034745075741E-2</v>
      </c>
      <c r="AG12" s="14">
        <v>2.23689892321766E-2</v>
      </c>
      <c r="AH12" s="14">
        <v>1.2363757693454099E-2</v>
      </c>
      <c r="AI12" s="14">
        <v>1.7067074924303802E-2</v>
      </c>
      <c r="AJ12" s="14">
        <v>7.4663780154644397E-3</v>
      </c>
      <c r="AK12" s="14"/>
      <c r="AL12" s="14">
        <v>2.6445026998593E-2</v>
      </c>
      <c r="AM12" s="14">
        <v>2.4865293004747401E-2</v>
      </c>
      <c r="AN12" s="14">
        <v>1.5855359808222901E-2</v>
      </c>
      <c r="AO12" s="14">
        <v>1.1674025260919201E-2</v>
      </c>
      <c r="AP12" s="14">
        <v>2.8048255396559401E-2</v>
      </c>
      <c r="AQ12" s="14">
        <v>2.1774643066639E-2</v>
      </c>
      <c r="AR12" s="14">
        <v>1.543825951813E-2</v>
      </c>
      <c r="AS12" s="14">
        <v>2.17872342008151E-2</v>
      </c>
      <c r="AT12" s="14">
        <v>8.0556340408549192E-3</v>
      </c>
      <c r="AU12" s="14">
        <v>6.2491375057616297E-3</v>
      </c>
      <c r="AV12" s="14">
        <v>1.8371992636498101E-2</v>
      </c>
      <c r="AW12" s="14">
        <v>1.4021901236963201E-2</v>
      </c>
      <c r="AX12" s="14">
        <v>6.8979582126040898E-3</v>
      </c>
      <c r="AY12" s="14">
        <v>5.5388008953219997E-3</v>
      </c>
      <c r="AZ12" s="14">
        <v>1.9004065323723101E-2</v>
      </c>
      <c r="BA12" s="14">
        <v>1.0422528574252901E-2</v>
      </c>
      <c r="BB12" s="14"/>
      <c r="BC12" s="14">
        <v>1.92550446384432E-2</v>
      </c>
      <c r="BD12" s="14">
        <v>1.43982754291719E-2</v>
      </c>
      <c r="BE12" s="14"/>
      <c r="BF12" s="14">
        <v>5.7317635466611304E-3</v>
      </c>
      <c r="BG12" s="14">
        <v>9.2276452882896799E-3</v>
      </c>
      <c r="BH12" s="14">
        <v>2.5344537851545602E-2</v>
      </c>
      <c r="BI12" s="14">
        <v>3.6025394193546903E-2</v>
      </c>
      <c r="BJ12" s="14"/>
      <c r="BK12" s="14">
        <v>3.4890483220746198E-3</v>
      </c>
      <c r="BL12" s="14">
        <v>1.31263410232805E-2</v>
      </c>
      <c r="BM12" s="14">
        <v>2.3785366966077501E-2</v>
      </c>
      <c r="BN12" s="14">
        <v>1.86570759379283E-2</v>
      </c>
      <c r="BO12" s="14"/>
      <c r="BP12" s="14">
        <v>1.8543321967444199E-2</v>
      </c>
      <c r="BQ12" s="14">
        <v>9.2175237448777602E-3</v>
      </c>
      <c r="BR12" s="14">
        <v>1.3753817083313801E-3</v>
      </c>
      <c r="BS12" s="14">
        <v>4.8546379972195797E-3</v>
      </c>
      <c r="BT12" s="14">
        <v>3.3580045676861403E-2</v>
      </c>
    </row>
    <row r="13" spans="2:72" x14ac:dyDescent="0.35">
      <c r="B13" s="15" t="s">
        <v>102</v>
      </c>
      <c r="C13" s="20">
        <v>2.0524938214041701E-2</v>
      </c>
      <c r="D13" s="20">
        <v>1.72339143665475E-2</v>
      </c>
      <c r="E13" s="20">
        <v>2.3826900521806599E-2</v>
      </c>
      <c r="F13" s="20"/>
      <c r="G13" s="20">
        <v>3.0794395858284099E-2</v>
      </c>
      <c r="H13" s="20">
        <v>1.9924113431801501E-2</v>
      </c>
      <c r="I13" s="20">
        <v>2.5938390774786699E-2</v>
      </c>
      <c r="J13" s="20">
        <v>2.4669734734347699E-2</v>
      </c>
      <c r="K13" s="20">
        <v>1.57903668495053E-2</v>
      </c>
      <c r="L13" s="20">
        <v>9.6127529406752499E-3</v>
      </c>
      <c r="M13" s="20"/>
      <c r="N13" s="20">
        <v>9.7788609035113893E-3</v>
      </c>
      <c r="O13" s="20">
        <v>1.3465564424214101E-2</v>
      </c>
      <c r="P13" s="20">
        <v>1.49581269961984E-2</v>
      </c>
      <c r="Q13" s="20">
        <v>4.3627726311328698E-2</v>
      </c>
      <c r="R13" s="20"/>
      <c r="S13" s="20">
        <v>2.0520979324737301E-2</v>
      </c>
      <c r="T13" s="20">
        <v>1.47512887608853E-2</v>
      </c>
      <c r="U13" s="20">
        <v>3.0431633592426399E-2</v>
      </c>
      <c r="V13" s="20">
        <v>1.71633322076842E-2</v>
      </c>
      <c r="W13" s="20">
        <v>2.0852075502376499E-2</v>
      </c>
      <c r="X13" s="20">
        <v>2.18745753017036E-2</v>
      </c>
      <c r="Y13" s="20">
        <v>2.6790347915779202E-2</v>
      </c>
      <c r="Z13" s="20">
        <v>2.0428913586064801E-2</v>
      </c>
      <c r="AA13" s="20">
        <v>1.3192881892712199E-2</v>
      </c>
      <c r="AB13" s="20">
        <v>2.23943372831212E-2</v>
      </c>
      <c r="AC13" s="20">
        <v>2.0494047611781599E-2</v>
      </c>
      <c r="AD13" s="20">
        <v>2.91638327894642E-2</v>
      </c>
      <c r="AE13" s="20"/>
      <c r="AF13" s="20">
        <v>3.4911793691461697E-2</v>
      </c>
      <c r="AG13" s="20">
        <v>1.8588626489509302E-2</v>
      </c>
      <c r="AH13" s="20">
        <v>1.0538947063695099E-2</v>
      </c>
      <c r="AI13" s="20">
        <v>9.1046914343481996E-3</v>
      </c>
      <c r="AJ13" s="20">
        <v>5.0228748739662302E-3</v>
      </c>
      <c r="AK13" s="20"/>
      <c r="AL13" s="20">
        <v>0.15284682451755199</v>
      </c>
      <c r="AM13" s="20">
        <v>6.4682697046607604E-2</v>
      </c>
      <c r="AN13" s="20">
        <v>2.73932408523949E-2</v>
      </c>
      <c r="AO13" s="20">
        <v>2.6447655326743098E-2</v>
      </c>
      <c r="AP13" s="20">
        <v>2.5471285926772301E-2</v>
      </c>
      <c r="AQ13" s="20">
        <v>1.24283794800455E-2</v>
      </c>
      <c r="AR13" s="20">
        <v>1.5062819459305E-2</v>
      </c>
      <c r="AS13" s="20">
        <v>6.5221409444673299E-3</v>
      </c>
      <c r="AT13" s="20">
        <v>1.618024169052E-2</v>
      </c>
      <c r="AU13" s="20">
        <v>1.7943818071220301E-2</v>
      </c>
      <c r="AV13" s="20">
        <v>9.3230268067379298E-3</v>
      </c>
      <c r="AW13" s="20">
        <v>6.4407132651304296E-3</v>
      </c>
      <c r="AX13" s="20">
        <v>5.7186346475331697E-3</v>
      </c>
      <c r="AY13" s="20">
        <v>5.3971987859523802E-3</v>
      </c>
      <c r="AZ13" s="20">
        <v>9.1874933420036699E-3</v>
      </c>
      <c r="BA13" s="20">
        <v>7.8327213454837293E-3</v>
      </c>
      <c r="BB13" s="20"/>
      <c r="BC13" s="20">
        <v>2.0212495496701999E-2</v>
      </c>
      <c r="BD13" s="20">
        <v>2.0661862884218101E-2</v>
      </c>
      <c r="BE13" s="20"/>
      <c r="BF13" s="20">
        <v>2.6615669113895799E-3</v>
      </c>
      <c r="BG13" s="20">
        <v>4.9212489467141303E-3</v>
      </c>
      <c r="BH13" s="20">
        <v>2.4047313543008399E-2</v>
      </c>
      <c r="BI13" s="20">
        <v>9.1894905124526305E-2</v>
      </c>
      <c r="BJ13" s="20"/>
      <c r="BK13" s="20">
        <v>3.8503836539319799E-3</v>
      </c>
      <c r="BL13" s="20">
        <v>6.9260543215525702E-3</v>
      </c>
      <c r="BM13" s="20">
        <v>1.35299362574512E-2</v>
      </c>
      <c r="BN13" s="20">
        <v>6.15644078986992E-2</v>
      </c>
      <c r="BO13" s="20"/>
      <c r="BP13" s="20">
        <v>1.2792537351943901E-2</v>
      </c>
      <c r="BQ13" s="20">
        <v>9.6719085130482808E-3</v>
      </c>
      <c r="BR13" s="20">
        <v>1.1861938251165099E-3</v>
      </c>
      <c r="BS13" s="20">
        <v>3.1026752966869901E-3</v>
      </c>
      <c r="BT13" s="20">
        <v>5.77080310104785E-2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BT18"/>
  <sheetViews>
    <sheetView showGridLines="0" workbookViewId="0">
      <pane xSplit="2" topLeftCell="C1" activePane="topRight" state="frozen"/>
      <selection pane="topRight" activeCell="B18" sqref="B18"/>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317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x14ac:dyDescent="0.35">
      <c r="B9" s="15" t="s">
        <v>313</v>
      </c>
      <c r="C9" s="14">
        <v>0.243883971277813</v>
      </c>
      <c r="D9" s="14">
        <v>0.271532221725165</v>
      </c>
      <c r="E9" s="14">
        <v>0.21699154344014901</v>
      </c>
      <c r="F9" s="14"/>
      <c r="G9" s="14">
        <v>0.29188928029764799</v>
      </c>
      <c r="H9" s="14">
        <v>0.40141839017617997</v>
      </c>
      <c r="I9" s="14">
        <v>0.30418472296540899</v>
      </c>
      <c r="J9" s="14">
        <v>0.21006281058748399</v>
      </c>
      <c r="K9" s="14">
        <v>0.149449170329085</v>
      </c>
      <c r="L9" s="14">
        <v>0.125591083024195</v>
      </c>
      <c r="M9" s="14"/>
      <c r="N9" s="14">
        <v>0.3493990507925</v>
      </c>
      <c r="O9" s="14">
        <v>0.219555243082588</v>
      </c>
      <c r="P9" s="14">
        <v>0.23345408655897501</v>
      </c>
      <c r="Q9" s="14">
        <v>0.16768109024317099</v>
      </c>
      <c r="R9" s="14"/>
      <c r="S9" s="14">
        <v>0.38057898174431698</v>
      </c>
      <c r="T9" s="14">
        <v>0.19407246095455899</v>
      </c>
      <c r="U9" s="14">
        <v>0.20502346039803801</v>
      </c>
      <c r="V9" s="14">
        <v>0.22966957260031801</v>
      </c>
      <c r="W9" s="14">
        <v>0.204966869173654</v>
      </c>
      <c r="X9" s="14">
        <v>0.27144529912538801</v>
      </c>
      <c r="Y9" s="14">
        <v>0.182395140618234</v>
      </c>
      <c r="Z9" s="14">
        <v>0.25867098483754503</v>
      </c>
      <c r="AA9" s="14">
        <v>0.25460532240857697</v>
      </c>
      <c r="AB9" s="14">
        <v>0.205666894055371</v>
      </c>
      <c r="AC9" s="14">
        <v>0.19375878508783201</v>
      </c>
      <c r="AD9" s="14">
        <v>0.27954591321245298</v>
      </c>
      <c r="AE9" s="14"/>
      <c r="AF9" s="14">
        <v>0.158513802736922</v>
      </c>
      <c r="AG9" s="14">
        <v>0.18026638050086499</v>
      </c>
      <c r="AH9" s="14">
        <v>0.310108581972729</v>
      </c>
      <c r="AI9" s="14">
        <v>0.40097625893963101</v>
      </c>
      <c r="AJ9" s="14">
        <v>0.53356855420143701</v>
      </c>
      <c r="AK9" s="14"/>
      <c r="AL9" s="14">
        <v>0.113912043300032</v>
      </c>
      <c r="AM9" s="14">
        <v>0.17153773848508899</v>
      </c>
      <c r="AN9" s="14">
        <v>0.13866216087997801</v>
      </c>
      <c r="AO9" s="14">
        <v>0.160941051979586</v>
      </c>
      <c r="AP9" s="14">
        <v>0.17224405855980399</v>
      </c>
      <c r="AQ9" s="14">
        <v>0.213634934631414</v>
      </c>
      <c r="AR9" s="14">
        <v>0.22747381629771499</v>
      </c>
      <c r="AS9" s="14">
        <v>0.20358656577775799</v>
      </c>
      <c r="AT9" s="14">
        <v>0.23331111805889301</v>
      </c>
      <c r="AU9" s="14">
        <v>0.27375502008052399</v>
      </c>
      <c r="AV9" s="14">
        <v>0.26056845828126901</v>
      </c>
      <c r="AW9" s="14">
        <v>0.31552579425783001</v>
      </c>
      <c r="AX9" s="14">
        <v>0.34618285786347402</v>
      </c>
      <c r="AY9" s="14">
        <v>0.35461633578429402</v>
      </c>
      <c r="AZ9" s="14">
        <v>0.33257935715496001</v>
      </c>
      <c r="BA9" s="14">
        <v>0.558239615078577</v>
      </c>
      <c r="BB9" s="14"/>
      <c r="BC9" s="14">
        <v>0.38781206631555298</v>
      </c>
      <c r="BD9" s="14">
        <v>0.180809027140961</v>
      </c>
      <c r="BE9" s="14"/>
      <c r="BF9" s="14">
        <v>0.28169247375137502</v>
      </c>
      <c r="BG9" s="14">
        <v>0.240305170017971</v>
      </c>
      <c r="BH9" s="14">
        <v>0.25194490388573798</v>
      </c>
      <c r="BI9" s="14">
        <v>0.15586808577573</v>
      </c>
      <c r="BJ9" s="14"/>
      <c r="BK9" s="14">
        <v>0.28620491548670901</v>
      </c>
      <c r="BL9" s="14">
        <v>0.29373591717960001</v>
      </c>
      <c r="BM9" s="14">
        <v>0.244591416861209</v>
      </c>
      <c r="BN9" s="14">
        <v>0.15439070540626201</v>
      </c>
      <c r="BO9" s="14"/>
      <c r="BP9" s="14">
        <v>0.33820884887272101</v>
      </c>
      <c r="BQ9" s="14">
        <v>0.130241149859158</v>
      </c>
      <c r="BR9" s="14">
        <v>7.54272507652472E-2</v>
      </c>
      <c r="BS9" s="14">
        <v>0.47793044902412701</v>
      </c>
      <c r="BT9" s="14">
        <v>7.7276221492293101E-2</v>
      </c>
    </row>
    <row r="10" spans="2:72" x14ac:dyDescent="0.35">
      <c r="B10" s="15" t="s">
        <v>314</v>
      </c>
      <c r="C10" s="14">
        <v>0.40774166489271302</v>
      </c>
      <c r="D10" s="14">
        <v>0.41237019181725998</v>
      </c>
      <c r="E10" s="14">
        <v>0.40354802701694997</v>
      </c>
      <c r="F10" s="14"/>
      <c r="G10" s="14">
        <v>0.40103840029344601</v>
      </c>
      <c r="H10" s="14">
        <v>0.39485374714214599</v>
      </c>
      <c r="I10" s="14">
        <v>0.445267129381129</v>
      </c>
      <c r="J10" s="14">
        <v>0.433568542979203</v>
      </c>
      <c r="K10" s="14">
        <v>0.42284479129456898</v>
      </c>
      <c r="L10" s="14">
        <v>0.36101442077658102</v>
      </c>
      <c r="M10" s="14"/>
      <c r="N10" s="14">
        <v>0.389873580184743</v>
      </c>
      <c r="O10" s="14">
        <v>0.41684629035943699</v>
      </c>
      <c r="P10" s="14">
        <v>0.41931440818901999</v>
      </c>
      <c r="Q10" s="14">
        <v>0.40514393101547602</v>
      </c>
      <c r="R10" s="14"/>
      <c r="S10" s="14">
        <v>0.38778526586190498</v>
      </c>
      <c r="T10" s="14">
        <v>0.41429513802599</v>
      </c>
      <c r="U10" s="14">
        <v>0.40861551918368799</v>
      </c>
      <c r="V10" s="14">
        <v>0.42643853753814698</v>
      </c>
      <c r="W10" s="14">
        <v>0.39014148853875502</v>
      </c>
      <c r="X10" s="14">
        <v>0.39857615265124402</v>
      </c>
      <c r="Y10" s="14">
        <v>0.42242395521866</v>
      </c>
      <c r="Z10" s="14">
        <v>0.40820956680623099</v>
      </c>
      <c r="AA10" s="14">
        <v>0.40128302982550301</v>
      </c>
      <c r="AB10" s="14">
        <v>0.43099993469745002</v>
      </c>
      <c r="AC10" s="14">
        <v>0.39689910816912899</v>
      </c>
      <c r="AD10" s="14">
        <v>0.4147504485595</v>
      </c>
      <c r="AE10" s="14"/>
      <c r="AF10" s="14">
        <v>0.41643662544024901</v>
      </c>
      <c r="AG10" s="14">
        <v>0.43765629361729202</v>
      </c>
      <c r="AH10" s="14">
        <v>0.39867290350594597</v>
      </c>
      <c r="AI10" s="14">
        <v>0.38615026104704198</v>
      </c>
      <c r="AJ10" s="14">
        <v>0.26694979667431401</v>
      </c>
      <c r="AK10" s="14"/>
      <c r="AL10" s="14">
        <v>0.3126178977463</v>
      </c>
      <c r="AM10" s="14">
        <v>0.39225319864717101</v>
      </c>
      <c r="AN10" s="14">
        <v>0.40238247555439899</v>
      </c>
      <c r="AO10" s="14">
        <v>0.402367350865939</v>
      </c>
      <c r="AP10" s="14">
        <v>0.40621983155866798</v>
      </c>
      <c r="AQ10" s="14">
        <v>0.40125039551949898</v>
      </c>
      <c r="AR10" s="14">
        <v>0.43054733461099698</v>
      </c>
      <c r="AS10" s="14">
        <v>0.44520866699460898</v>
      </c>
      <c r="AT10" s="14">
        <v>0.43223411915823501</v>
      </c>
      <c r="AU10" s="14">
        <v>0.409495862962101</v>
      </c>
      <c r="AV10" s="14">
        <v>0.43952592440523403</v>
      </c>
      <c r="AW10" s="14">
        <v>0.40078829558771301</v>
      </c>
      <c r="AX10" s="14">
        <v>0.40842456429999902</v>
      </c>
      <c r="AY10" s="14">
        <v>0.41411521614469698</v>
      </c>
      <c r="AZ10" s="14">
        <v>0.43530385942205801</v>
      </c>
      <c r="BA10" s="14">
        <v>0.31527777116003602</v>
      </c>
      <c r="BB10" s="14"/>
      <c r="BC10" s="14">
        <v>0.396868021172951</v>
      </c>
      <c r="BD10" s="14">
        <v>0.41250692264178701</v>
      </c>
      <c r="BE10" s="14"/>
      <c r="BF10" s="14">
        <v>0.39664951257152398</v>
      </c>
      <c r="BG10" s="14">
        <v>0.41384402069169501</v>
      </c>
      <c r="BH10" s="14">
        <v>0.41664289087003997</v>
      </c>
      <c r="BI10" s="14">
        <v>0.39840755710295001</v>
      </c>
      <c r="BJ10" s="14"/>
      <c r="BK10" s="14">
        <v>0.397304675135628</v>
      </c>
      <c r="BL10" s="14">
        <v>0.431187661229185</v>
      </c>
      <c r="BM10" s="14">
        <v>0.42092305471645802</v>
      </c>
      <c r="BN10" s="14">
        <v>0.37731165560270402</v>
      </c>
      <c r="BO10" s="14"/>
      <c r="BP10" s="14">
        <v>0.48797196232816997</v>
      </c>
      <c r="BQ10" s="14">
        <v>0.461538370070045</v>
      </c>
      <c r="BR10" s="14">
        <v>0.34198338705888898</v>
      </c>
      <c r="BS10" s="14">
        <v>0.347745600766867</v>
      </c>
      <c r="BT10" s="14">
        <v>0.38653372689302701</v>
      </c>
    </row>
    <row r="11" spans="2:72" x14ac:dyDescent="0.35">
      <c r="B11" s="15" t="s">
        <v>315</v>
      </c>
      <c r="C11" s="14">
        <v>0.23148924633616699</v>
      </c>
      <c r="D11" s="14">
        <v>0.21224069108676899</v>
      </c>
      <c r="E11" s="14">
        <v>0.25055504270344098</v>
      </c>
      <c r="F11" s="14"/>
      <c r="G11" s="14">
        <v>0.19749988190547099</v>
      </c>
      <c r="H11" s="14">
        <v>0.13641020317866501</v>
      </c>
      <c r="I11" s="14">
        <v>0.15972272963853601</v>
      </c>
      <c r="J11" s="14">
        <v>0.245697614226498</v>
      </c>
      <c r="K11" s="14">
        <v>0.27676175722847302</v>
      </c>
      <c r="L11" s="14">
        <v>0.34791373163188499</v>
      </c>
      <c r="M11" s="14"/>
      <c r="N11" s="14">
        <v>0.16920119085669699</v>
      </c>
      <c r="O11" s="14">
        <v>0.25275922441578402</v>
      </c>
      <c r="P11" s="14">
        <v>0.243832172400998</v>
      </c>
      <c r="Q11" s="14">
        <v>0.26500013565771102</v>
      </c>
      <c r="R11" s="14"/>
      <c r="S11" s="14">
        <v>0.146070328929709</v>
      </c>
      <c r="T11" s="14">
        <v>0.25982077958917299</v>
      </c>
      <c r="U11" s="14">
        <v>0.24749940681513299</v>
      </c>
      <c r="V11" s="14">
        <v>0.23114447339726901</v>
      </c>
      <c r="W11" s="14">
        <v>0.28791929320278398</v>
      </c>
      <c r="X11" s="14">
        <v>0.20750682178975299</v>
      </c>
      <c r="Y11" s="14">
        <v>0.27203384184320301</v>
      </c>
      <c r="Z11" s="14">
        <v>0.210809379335268</v>
      </c>
      <c r="AA11" s="14">
        <v>0.23351621952599499</v>
      </c>
      <c r="AB11" s="14">
        <v>0.25047117674863101</v>
      </c>
      <c r="AC11" s="14">
        <v>0.27590686605076398</v>
      </c>
      <c r="AD11" s="14">
        <v>0.18693093081627199</v>
      </c>
      <c r="AE11" s="14"/>
      <c r="AF11" s="14">
        <v>0.28164117573960601</v>
      </c>
      <c r="AG11" s="14">
        <v>0.25999681526269502</v>
      </c>
      <c r="AH11" s="14">
        <v>0.19799290407321299</v>
      </c>
      <c r="AI11" s="14">
        <v>0.135045777840029</v>
      </c>
      <c r="AJ11" s="14">
        <v>0.12897961534644001</v>
      </c>
      <c r="AK11" s="14"/>
      <c r="AL11" s="14">
        <v>0.26908682505738502</v>
      </c>
      <c r="AM11" s="14">
        <v>0.267268017067265</v>
      </c>
      <c r="AN11" s="14">
        <v>0.30492593929164802</v>
      </c>
      <c r="AO11" s="14">
        <v>0.27781852541879598</v>
      </c>
      <c r="AP11" s="14">
        <v>0.27761759653160201</v>
      </c>
      <c r="AQ11" s="14">
        <v>0.27415344567682098</v>
      </c>
      <c r="AR11" s="14">
        <v>0.23598828565257299</v>
      </c>
      <c r="AS11" s="14">
        <v>0.25349949948059902</v>
      </c>
      <c r="AT11" s="14">
        <v>0.21719144720217101</v>
      </c>
      <c r="AU11" s="14">
        <v>0.232961498894422</v>
      </c>
      <c r="AV11" s="14">
        <v>0.20809104146881299</v>
      </c>
      <c r="AW11" s="14">
        <v>0.17884734858010401</v>
      </c>
      <c r="AX11" s="14">
        <v>0.17241839494088701</v>
      </c>
      <c r="AY11" s="14">
        <v>0.14634636625821201</v>
      </c>
      <c r="AZ11" s="14">
        <v>0.151712237782129</v>
      </c>
      <c r="BA11" s="14">
        <v>8.8323575961148995E-2</v>
      </c>
      <c r="BB11" s="14"/>
      <c r="BC11" s="14">
        <v>0.146765749472343</v>
      </c>
      <c r="BD11" s="14">
        <v>0.26861841024515398</v>
      </c>
      <c r="BE11" s="14"/>
      <c r="BF11" s="14">
        <v>0.23081787185418801</v>
      </c>
      <c r="BG11" s="14">
        <v>0.236359056356786</v>
      </c>
      <c r="BH11" s="14">
        <v>0.22173168826734699</v>
      </c>
      <c r="BI11" s="14">
        <v>0.23972493207675299</v>
      </c>
      <c r="BJ11" s="14"/>
      <c r="BK11" s="14">
        <v>0.217005141433805</v>
      </c>
      <c r="BL11" s="14">
        <v>0.200094674731599</v>
      </c>
      <c r="BM11" s="14">
        <v>0.22955559817325299</v>
      </c>
      <c r="BN11" s="14">
        <v>0.27718778060049398</v>
      </c>
      <c r="BO11" s="14"/>
      <c r="BP11" s="14">
        <v>0.12665154808170601</v>
      </c>
      <c r="BQ11" s="14">
        <v>0.29462636529401998</v>
      </c>
      <c r="BR11" s="14">
        <v>0.414466861572719</v>
      </c>
      <c r="BS11" s="14">
        <v>0.115003484451609</v>
      </c>
      <c r="BT11" s="14">
        <v>0.32246565344684303</v>
      </c>
    </row>
    <row r="12" spans="2:72" x14ac:dyDescent="0.35">
      <c r="B12" s="15" t="s">
        <v>316</v>
      </c>
      <c r="C12" s="14">
        <v>7.6351748999015506E-2</v>
      </c>
      <c r="D12" s="14">
        <v>6.5981956849408996E-2</v>
      </c>
      <c r="E12" s="14">
        <v>8.5598328290055994E-2</v>
      </c>
      <c r="F12" s="14"/>
      <c r="G12" s="14">
        <v>7.1530360666672205E-2</v>
      </c>
      <c r="H12" s="14">
        <v>3.9778607415676799E-2</v>
      </c>
      <c r="I12" s="14">
        <v>5.4634318267460499E-2</v>
      </c>
      <c r="J12" s="14">
        <v>7.4864542053485694E-2</v>
      </c>
      <c r="K12" s="14">
        <v>9.4993197218773695E-2</v>
      </c>
      <c r="L12" s="14">
        <v>0.11569213456879</v>
      </c>
      <c r="M12" s="14"/>
      <c r="N12" s="14">
        <v>5.89883841686306E-2</v>
      </c>
      <c r="O12" s="14">
        <v>7.7594542190923793E-2</v>
      </c>
      <c r="P12" s="14">
        <v>7.1233199383660406E-2</v>
      </c>
      <c r="Q12" s="14">
        <v>9.9002017185121902E-2</v>
      </c>
      <c r="R12" s="14"/>
      <c r="S12" s="14">
        <v>5.2551824956610503E-2</v>
      </c>
      <c r="T12" s="14">
        <v>8.55259796931611E-2</v>
      </c>
      <c r="U12" s="14">
        <v>8.8509880529391197E-2</v>
      </c>
      <c r="V12" s="14">
        <v>8.4052565583196903E-2</v>
      </c>
      <c r="W12" s="14">
        <v>6.3943385152071E-2</v>
      </c>
      <c r="X12" s="14">
        <v>8.3019072993660098E-2</v>
      </c>
      <c r="Y12" s="14">
        <v>8.4331314234929899E-2</v>
      </c>
      <c r="Z12" s="14">
        <v>7.47662027675281E-2</v>
      </c>
      <c r="AA12" s="14">
        <v>7.0426957962769196E-2</v>
      </c>
      <c r="AB12" s="14">
        <v>6.9241210954940999E-2</v>
      </c>
      <c r="AC12" s="14">
        <v>0.102903573751344</v>
      </c>
      <c r="AD12" s="14">
        <v>8.0676981973432593E-2</v>
      </c>
      <c r="AE12" s="14"/>
      <c r="AF12" s="14">
        <v>8.7678947345802394E-2</v>
      </c>
      <c r="AG12" s="14">
        <v>7.9062297350424499E-2</v>
      </c>
      <c r="AH12" s="14">
        <v>6.5076964566186696E-2</v>
      </c>
      <c r="AI12" s="14">
        <v>5.5979060407879797E-2</v>
      </c>
      <c r="AJ12" s="14">
        <v>3.3207398916700902E-2</v>
      </c>
      <c r="AK12" s="14"/>
      <c r="AL12" s="14">
        <v>0.15178158807981801</v>
      </c>
      <c r="AM12" s="14">
        <v>9.0500069865710103E-2</v>
      </c>
      <c r="AN12" s="14">
        <v>9.8740817993502997E-2</v>
      </c>
      <c r="AO12" s="14">
        <v>0.100256280297964</v>
      </c>
      <c r="AP12" s="14">
        <v>9.9108043840501106E-2</v>
      </c>
      <c r="AQ12" s="14">
        <v>7.9916213187166504E-2</v>
      </c>
      <c r="AR12" s="14">
        <v>7.6722128519971497E-2</v>
      </c>
      <c r="AS12" s="14">
        <v>6.5754009403020203E-2</v>
      </c>
      <c r="AT12" s="14">
        <v>8.5311403556281307E-2</v>
      </c>
      <c r="AU12" s="14">
        <v>6.2088138311319603E-2</v>
      </c>
      <c r="AV12" s="14">
        <v>5.8645627178449899E-2</v>
      </c>
      <c r="AW12" s="14">
        <v>7.8924799472630494E-2</v>
      </c>
      <c r="AX12" s="14">
        <v>4.9060031919847001E-2</v>
      </c>
      <c r="AY12" s="14">
        <v>6.4204909774505298E-2</v>
      </c>
      <c r="AZ12" s="14">
        <v>4.0746077501119603E-2</v>
      </c>
      <c r="BA12" s="14">
        <v>2.4546337959427799E-2</v>
      </c>
      <c r="BB12" s="14"/>
      <c r="BC12" s="14">
        <v>4.4359822312176202E-2</v>
      </c>
      <c r="BD12" s="14">
        <v>9.0371867781755794E-2</v>
      </c>
      <c r="BE12" s="14"/>
      <c r="BF12" s="14">
        <v>6.7530740989289503E-2</v>
      </c>
      <c r="BG12" s="14">
        <v>7.2720825004515599E-2</v>
      </c>
      <c r="BH12" s="14">
        <v>7.2482518695090203E-2</v>
      </c>
      <c r="BI12" s="14">
        <v>0.112236432763129</v>
      </c>
      <c r="BJ12" s="14"/>
      <c r="BK12" s="14">
        <v>7.1066968080111495E-2</v>
      </c>
      <c r="BL12" s="14">
        <v>5.4542458083728401E-2</v>
      </c>
      <c r="BM12" s="14">
        <v>6.7951773753560193E-2</v>
      </c>
      <c r="BN12" s="14">
        <v>0.114482223337366</v>
      </c>
      <c r="BO12" s="14"/>
      <c r="BP12" s="14">
        <v>2.9909403004734901E-2</v>
      </c>
      <c r="BQ12" s="14">
        <v>7.5597044539179301E-2</v>
      </c>
      <c r="BR12" s="14">
        <v>0.112300727488982</v>
      </c>
      <c r="BS12" s="14">
        <v>3.7866243555111798E-2</v>
      </c>
      <c r="BT12" s="14">
        <v>0.13940721511580001</v>
      </c>
    </row>
    <row r="13" spans="2:72" x14ac:dyDescent="0.35">
      <c r="B13" s="15" t="s">
        <v>102</v>
      </c>
      <c r="C13" s="20">
        <v>4.0533368494291899E-2</v>
      </c>
      <c r="D13" s="20">
        <v>3.7874938521396798E-2</v>
      </c>
      <c r="E13" s="20">
        <v>4.33070585494039E-2</v>
      </c>
      <c r="F13" s="20"/>
      <c r="G13" s="20">
        <v>3.8042076836762299E-2</v>
      </c>
      <c r="H13" s="20">
        <v>2.7539052087332101E-2</v>
      </c>
      <c r="I13" s="20">
        <v>3.6191099747465802E-2</v>
      </c>
      <c r="J13" s="20">
        <v>3.5806490153328499E-2</v>
      </c>
      <c r="K13" s="20">
        <v>5.5951083929099199E-2</v>
      </c>
      <c r="L13" s="20">
        <v>4.9788629998548703E-2</v>
      </c>
      <c r="M13" s="20"/>
      <c r="N13" s="20">
        <v>3.2537793997430203E-2</v>
      </c>
      <c r="O13" s="20">
        <v>3.3244699951267102E-2</v>
      </c>
      <c r="P13" s="20">
        <v>3.2166133467346598E-2</v>
      </c>
      <c r="Q13" s="20">
        <v>6.3172825898519802E-2</v>
      </c>
      <c r="R13" s="20"/>
      <c r="S13" s="20">
        <v>3.3013598507458698E-2</v>
      </c>
      <c r="T13" s="20">
        <v>4.6285641737117397E-2</v>
      </c>
      <c r="U13" s="20">
        <v>5.0351733073749599E-2</v>
      </c>
      <c r="V13" s="20">
        <v>2.8694850881069899E-2</v>
      </c>
      <c r="W13" s="20">
        <v>5.3028963932735498E-2</v>
      </c>
      <c r="X13" s="20">
        <v>3.9452653439955798E-2</v>
      </c>
      <c r="Y13" s="20">
        <v>3.8815748084974101E-2</v>
      </c>
      <c r="Z13" s="20">
        <v>4.7543866253427901E-2</v>
      </c>
      <c r="AA13" s="20">
        <v>4.0168470277155997E-2</v>
      </c>
      <c r="AB13" s="20">
        <v>4.3620783543606503E-2</v>
      </c>
      <c r="AC13" s="20">
        <v>3.0531666940931099E-2</v>
      </c>
      <c r="AD13" s="20">
        <v>3.8095725438342998E-2</v>
      </c>
      <c r="AE13" s="20"/>
      <c r="AF13" s="20">
        <v>5.5729448737420403E-2</v>
      </c>
      <c r="AG13" s="20">
        <v>4.3018213268723099E-2</v>
      </c>
      <c r="AH13" s="20">
        <v>2.8148645881926102E-2</v>
      </c>
      <c r="AI13" s="20">
        <v>2.1848641765417998E-2</v>
      </c>
      <c r="AJ13" s="20">
        <v>3.7294634861107699E-2</v>
      </c>
      <c r="AK13" s="20"/>
      <c r="AL13" s="20">
        <v>0.15260164581646499</v>
      </c>
      <c r="AM13" s="20">
        <v>7.8440975934764498E-2</v>
      </c>
      <c r="AN13" s="20">
        <v>5.5288606280471803E-2</v>
      </c>
      <c r="AO13" s="20">
        <v>5.8616791437713402E-2</v>
      </c>
      <c r="AP13" s="20">
        <v>4.48104695094255E-2</v>
      </c>
      <c r="AQ13" s="20">
        <v>3.10450109851001E-2</v>
      </c>
      <c r="AR13" s="20">
        <v>2.9268434918743098E-2</v>
      </c>
      <c r="AS13" s="20">
        <v>3.1951258344013099E-2</v>
      </c>
      <c r="AT13" s="20">
        <v>3.1951912024418903E-2</v>
      </c>
      <c r="AU13" s="20">
        <v>2.1699479751632601E-2</v>
      </c>
      <c r="AV13" s="20">
        <v>3.3168948666234002E-2</v>
      </c>
      <c r="AW13" s="20">
        <v>2.5913762101722401E-2</v>
      </c>
      <c r="AX13" s="20">
        <v>2.39141509757918E-2</v>
      </c>
      <c r="AY13" s="20">
        <v>2.0717172038291699E-2</v>
      </c>
      <c r="AZ13" s="20">
        <v>3.9658468139733102E-2</v>
      </c>
      <c r="BA13" s="20">
        <v>1.3612699840810601E-2</v>
      </c>
      <c r="BB13" s="20"/>
      <c r="BC13" s="20">
        <v>2.4194340726977001E-2</v>
      </c>
      <c r="BD13" s="20">
        <v>4.7693772190343202E-2</v>
      </c>
      <c r="BE13" s="20"/>
      <c r="BF13" s="20">
        <v>2.33094008336233E-2</v>
      </c>
      <c r="BG13" s="20">
        <v>3.6770927929031798E-2</v>
      </c>
      <c r="BH13" s="20">
        <v>3.7197998281783599E-2</v>
      </c>
      <c r="BI13" s="20">
        <v>9.3762992281437196E-2</v>
      </c>
      <c r="BJ13" s="20"/>
      <c r="BK13" s="20">
        <v>2.84182998637461E-2</v>
      </c>
      <c r="BL13" s="20">
        <v>2.0439288775887701E-2</v>
      </c>
      <c r="BM13" s="20">
        <v>3.6978156495519103E-2</v>
      </c>
      <c r="BN13" s="20">
        <v>7.6627635053174603E-2</v>
      </c>
      <c r="BO13" s="20"/>
      <c r="BP13" s="20">
        <v>1.7258237712667698E-2</v>
      </c>
      <c r="BQ13" s="20">
        <v>3.7997070237597901E-2</v>
      </c>
      <c r="BR13" s="20">
        <v>5.5821773114162997E-2</v>
      </c>
      <c r="BS13" s="20">
        <v>2.14542222022845E-2</v>
      </c>
      <c r="BT13" s="20">
        <v>7.4317183052036898E-2</v>
      </c>
    </row>
    <row r="14" spans="2:72" x14ac:dyDescent="0.35">
      <c r="B14" s="16"/>
    </row>
    <row r="15" spans="2:72" x14ac:dyDescent="0.35">
      <c r="B15" t="s">
        <v>104</v>
      </c>
    </row>
    <row r="16" spans="2:72" x14ac:dyDescent="0.35">
      <c r="B16" t="s">
        <v>105</v>
      </c>
    </row>
    <row r="18" spans="2:2" x14ac:dyDescent="0.35">
      <c r="B18"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BT22"/>
  <sheetViews>
    <sheetView showGridLines="0" workbookViewId="0">
      <pane xSplit="2" topLeftCell="BH1" activePane="topRight" state="frozen"/>
      <selection pane="topRight" activeCell="BQ6" sqref="BQ6"/>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325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318</v>
      </c>
      <c r="C9" s="14">
        <v>0.40882647117114401</v>
      </c>
      <c r="D9" s="14">
        <v>0.40748207814996101</v>
      </c>
      <c r="E9" s="14">
        <v>0.40968386680171198</v>
      </c>
      <c r="F9" s="14"/>
      <c r="G9" s="14">
        <v>0.47271478646357901</v>
      </c>
      <c r="H9" s="14">
        <v>0.486947570207586</v>
      </c>
      <c r="I9" s="14">
        <v>0.44913584821778801</v>
      </c>
      <c r="J9" s="14">
        <v>0.39758349358164802</v>
      </c>
      <c r="K9" s="14">
        <v>0.37130386238469498</v>
      </c>
      <c r="L9" s="14">
        <v>0.30441034735967698</v>
      </c>
      <c r="M9" s="14"/>
      <c r="N9" s="14">
        <v>0.43203936397001802</v>
      </c>
      <c r="O9" s="14">
        <v>0.41171408388616698</v>
      </c>
      <c r="P9" s="14">
        <v>0.41416903183008402</v>
      </c>
      <c r="Q9" s="14">
        <v>0.37740581064067602</v>
      </c>
      <c r="R9" s="14"/>
      <c r="S9" s="14">
        <v>0.49540432681804802</v>
      </c>
      <c r="T9" s="14">
        <v>0.38653554395905798</v>
      </c>
      <c r="U9" s="14">
        <v>0.34881542157871998</v>
      </c>
      <c r="V9" s="14">
        <v>0.38822321165727702</v>
      </c>
      <c r="W9" s="14">
        <v>0.38168477324933298</v>
      </c>
      <c r="X9" s="14">
        <v>0.43457879674591599</v>
      </c>
      <c r="Y9" s="14">
        <v>0.386027052110191</v>
      </c>
      <c r="Z9" s="14">
        <v>0.43140544358461402</v>
      </c>
      <c r="AA9" s="14">
        <v>0.417997122385244</v>
      </c>
      <c r="AB9" s="14">
        <v>0.38626340491192901</v>
      </c>
      <c r="AC9" s="14">
        <v>0.363331319667898</v>
      </c>
      <c r="AD9" s="14">
        <v>0.45005909064546201</v>
      </c>
      <c r="AE9" s="14"/>
      <c r="AF9" s="14">
        <v>0.36120335498238199</v>
      </c>
      <c r="AG9" s="14">
        <v>0.406336115123276</v>
      </c>
      <c r="AH9" s="14">
        <v>0.43112241107946497</v>
      </c>
      <c r="AI9" s="14">
        <v>0.48551271251912598</v>
      </c>
      <c r="AJ9" s="14">
        <v>0.50540501657458203</v>
      </c>
      <c r="AK9" s="14"/>
      <c r="AL9" s="14">
        <v>0.29007865546190698</v>
      </c>
      <c r="AM9" s="14">
        <v>0.39078569857002299</v>
      </c>
      <c r="AN9" s="14">
        <v>0.36071017603476202</v>
      </c>
      <c r="AO9" s="14">
        <v>0.35651723084168002</v>
      </c>
      <c r="AP9" s="14">
        <v>0.39151141628674602</v>
      </c>
      <c r="AQ9" s="14">
        <v>0.41152118886197298</v>
      </c>
      <c r="AR9" s="14">
        <v>0.38850016762081102</v>
      </c>
      <c r="AS9" s="14">
        <v>0.40736051989378702</v>
      </c>
      <c r="AT9" s="14">
        <v>0.41695450225313102</v>
      </c>
      <c r="AU9" s="14">
        <v>0.40951757667616201</v>
      </c>
      <c r="AV9" s="14">
        <v>0.437117156224753</v>
      </c>
      <c r="AW9" s="14">
        <v>0.43810384589325702</v>
      </c>
      <c r="AX9" s="14">
        <v>0.47543620962711097</v>
      </c>
      <c r="AY9" s="14">
        <v>0.41944724900073599</v>
      </c>
      <c r="AZ9" s="14">
        <v>0.42674975017699401</v>
      </c>
      <c r="BA9" s="14">
        <v>0.49981878316544098</v>
      </c>
      <c r="BB9" s="14"/>
      <c r="BC9" s="14">
        <v>0.46500607196285398</v>
      </c>
      <c r="BD9" s="14">
        <v>0.38420636360535898</v>
      </c>
      <c r="BE9" s="14"/>
      <c r="BF9" s="14">
        <v>0.41144867585950501</v>
      </c>
      <c r="BG9" s="14">
        <v>0.40477941704259901</v>
      </c>
      <c r="BH9" s="14">
        <v>0.43145356670101798</v>
      </c>
      <c r="BI9" s="14">
        <v>0.36889987934497098</v>
      </c>
      <c r="BJ9" s="14"/>
      <c r="BK9" s="14">
        <v>0.38552658383000199</v>
      </c>
      <c r="BL9" s="14">
        <v>0.43189480343741599</v>
      </c>
      <c r="BM9" s="14">
        <v>0.41986626263218202</v>
      </c>
      <c r="BN9" s="14">
        <v>0.39605647804685301</v>
      </c>
      <c r="BO9" s="14"/>
      <c r="BP9" s="14">
        <v>0.49630869629695701</v>
      </c>
      <c r="BQ9" s="14">
        <v>0.334405291249876</v>
      </c>
      <c r="BR9" s="14">
        <v>0.25804971867673399</v>
      </c>
      <c r="BS9" s="14">
        <v>0.48321044648599099</v>
      </c>
      <c r="BT9" s="14">
        <v>0.36691270598396297</v>
      </c>
    </row>
    <row r="10" spans="2:72" ht="29" x14ac:dyDescent="0.35">
      <c r="B10" s="15" t="s">
        <v>319</v>
      </c>
      <c r="C10" s="14">
        <v>0.34809777898329702</v>
      </c>
      <c r="D10" s="14">
        <v>0.35773164982850197</v>
      </c>
      <c r="E10" s="14">
        <v>0.33898438083871502</v>
      </c>
      <c r="F10" s="14"/>
      <c r="G10" s="14">
        <v>0.44617122240725698</v>
      </c>
      <c r="H10" s="14">
        <v>0.52035672943195299</v>
      </c>
      <c r="I10" s="14">
        <v>0.413155511045252</v>
      </c>
      <c r="J10" s="14">
        <v>0.29305375886142798</v>
      </c>
      <c r="K10" s="14">
        <v>0.25571825063773401</v>
      </c>
      <c r="L10" s="14">
        <v>0.19663173681378199</v>
      </c>
      <c r="M10" s="14"/>
      <c r="N10" s="14">
        <v>0.38711765841087098</v>
      </c>
      <c r="O10" s="14">
        <v>0.336922688458138</v>
      </c>
      <c r="P10" s="14">
        <v>0.34320302951988102</v>
      </c>
      <c r="Q10" s="14">
        <v>0.32228086466302103</v>
      </c>
      <c r="R10" s="14"/>
      <c r="S10" s="14">
        <v>0.42619604639772601</v>
      </c>
      <c r="T10" s="14">
        <v>0.329280585755579</v>
      </c>
      <c r="U10" s="14">
        <v>0.27074134934358302</v>
      </c>
      <c r="V10" s="14">
        <v>0.35784564089945098</v>
      </c>
      <c r="W10" s="14">
        <v>0.29444754403581802</v>
      </c>
      <c r="X10" s="14">
        <v>0.36556030539307</v>
      </c>
      <c r="Y10" s="14">
        <v>0.32181796134584101</v>
      </c>
      <c r="Z10" s="14">
        <v>0.38241722458965599</v>
      </c>
      <c r="AA10" s="14">
        <v>0.36721206734651402</v>
      </c>
      <c r="AB10" s="14">
        <v>0.33575202924104303</v>
      </c>
      <c r="AC10" s="14">
        <v>0.30588868621124099</v>
      </c>
      <c r="AD10" s="14">
        <v>0.37674322474502903</v>
      </c>
      <c r="AE10" s="14"/>
      <c r="AF10" s="14">
        <v>0.29618069067178299</v>
      </c>
      <c r="AG10" s="14">
        <v>0.307830730222445</v>
      </c>
      <c r="AH10" s="14">
        <v>0.39829771082730298</v>
      </c>
      <c r="AI10" s="14">
        <v>0.44056988617734</v>
      </c>
      <c r="AJ10" s="14">
        <v>0.49115956874295902</v>
      </c>
      <c r="AK10" s="14"/>
      <c r="AL10" s="14">
        <v>0.192989523071526</v>
      </c>
      <c r="AM10" s="14">
        <v>0.317696263249578</v>
      </c>
      <c r="AN10" s="14">
        <v>0.32092247103238403</v>
      </c>
      <c r="AO10" s="14">
        <v>0.32336271676948303</v>
      </c>
      <c r="AP10" s="14">
        <v>0.30377077484912501</v>
      </c>
      <c r="AQ10" s="14">
        <v>0.33191013958635301</v>
      </c>
      <c r="AR10" s="14">
        <v>0.33893933473801402</v>
      </c>
      <c r="AS10" s="14">
        <v>0.31714170527611202</v>
      </c>
      <c r="AT10" s="14">
        <v>0.34393787226461803</v>
      </c>
      <c r="AU10" s="14">
        <v>0.294521139735891</v>
      </c>
      <c r="AV10" s="14">
        <v>0.38882703024950299</v>
      </c>
      <c r="AW10" s="14">
        <v>0.41689267965499899</v>
      </c>
      <c r="AX10" s="14">
        <v>0.42319180622768698</v>
      </c>
      <c r="AY10" s="14">
        <v>0.35035319541188098</v>
      </c>
      <c r="AZ10" s="14">
        <v>0.401851852692998</v>
      </c>
      <c r="BA10" s="14">
        <v>0.50255349294873997</v>
      </c>
      <c r="BB10" s="14"/>
      <c r="BC10" s="14">
        <v>0.453031682269317</v>
      </c>
      <c r="BD10" s="14">
        <v>0.30211162120018997</v>
      </c>
      <c r="BE10" s="14"/>
      <c r="BF10" s="14">
        <v>0.34032491477135801</v>
      </c>
      <c r="BG10" s="14">
        <v>0.33543806880839999</v>
      </c>
      <c r="BH10" s="14">
        <v>0.39419999270095302</v>
      </c>
      <c r="BI10" s="14">
        <v>0.306232914514174</v>
      </c>
      <c r="BJ10" s="14"/>
      <c r="BK10" s="14">
        <v>0.33973980624864503</v>
      </c>
      <c r="BL10" s="14">
        <v>0.368247184131128</v>
      </c>
      <c r="BM10" s="14">
        <v>0.35832882328545801</v>
      </c>
      <c r="BN10" s="14">
        <v>0.32307985077826201</v>
      </c>
      <c r="BO10" s="14"/>
      <c r="BP10" s="14">
        <v>0.45557453140360099</v>
      </c>
      <c r="BQ10" s="14">
        <v>0.25418530566901099</v>
      </c>
      <c r="BR10" s="14">
        <v>0.158056919134794</v>
      </c>
      <c r="BS10" s="14">
        <v>0.41615007821512601</v>
      </c>
      <c r="BT10" s="14">
        <v>0.32185240379430602</v>
      </c>
    </row>
    <row r="11" spans="2:72" ht="43.5" x14ac:dyDescent="0.35">
      <c r="B11" s="15" t="s">
        <v>320</v>
      </c>
      <c r="C11" s="14">
        <v>0.25869550000740599</v>
      </c>
      <c r="D11" s="14">
        <v>0.23567364989107401</v>
      </c>
      <c r="E11" s="14">
        <v>0.28032502860257702</v>
      </c>
      <c r="F11" s="14"/>
      <c r="G11" s="14">
        <v>0.37680505988781798</v>
      </c>
      <c r="H11" s="14">
        <v>0.41139971990059099</v>
      </c>
      <c r="I11" s="14">
        <v>0.32916480861467601</v>
      </c>
      <c r="J11" s="14">
        <v>0.22505205436103301</v>
      </c>
      <c r="K11" s="14">
        <v>0.147402494530117</v>
      </c>
      <c r="L11" s="14">
        <v>0.10077089035856</v>
      </c>
      <c r="M11" s="14"/>
      <c r="N11" s="14">
        <v>0.26906703038618701</v>
      </c>
      <c r="O11" s="14">
        <v>0.23815720403588</v>
      </c>
      <c r="P11" s="14">
        <v>0.25460592310315699</v>
      </c>
      <c r="Q11" s="14">
        <v>0.27055150885984203</v>
      </c>
      <c r="R11" s="14"/>
      <c r="S11" s="14">
        <v>0.31314821027907802</v>
      </c>
      <c r="T11" s="14">
        <v>0.23714851547663901</v>
      </c>
      <c r="U11" s="14">
        <v>0.24306312814567599</v>
      </c>
      <c r="V11" s="14">
        <v>0.23466253801405801</v>
      </c>
      <c r="W11" s="14">
        <v>0.221243819979215</v>
      </c>
      <c r="X11" s="14">
        <v>0.310508788962576</v>
      </c>
      <c r="Y11" s="14">
        <v>0.231777217651329</v>
      </c>
      <c r="Z11" s="14">
        <v>0.25336286778037997</v>
      </c>
      <c r="AA11" s="14">
        <v>0.26857859871182699</v>
      </c>
      <c r="AB11" s="14">
        <v>0.23944214123201499</v>
      </c>
      <c r="AC11" s="14">
        <v>0.24225601265424099</v>
      </c>
      <c r="AD11" s="14">
        <v>0.271541701944012</v>
      </c>
      <c r="AE11" s="14"/>
      <c r="AF11" s="14">
        <v>0.23766943728297399</v>
      </c>
      <c r="AG11" s="14">
        <v>0.25274996755698098</v>
      </c>
      <c r="AH11" s="14">
        <v>0.28292039803332603</v>
      </c>
      <c r="AI11" s="14">
        <v>0.30219330192733701</v>
      </c>
      <c r="AJ11" s="14">
        <v>0.35807602046956799</v>
      </c>
      <c r="AK11" s="14"/>
      <c r="AL11" s="14">
        <v>0.282644344995237</v>
      </c>
      <c r="AM11" s="14">
        <v>0.294859463188691</v>
      </c>
      <c r="AN11" s="14">
        <v>0.24689941758825801</v>
      </c>
      <c r="AO11" s="14">
        <v>0.25923481920895602</v>
      </c>
      <c r="AP11" s="14">
        <v>0.247613251847843</v>
      </c>
      <c r="AQ11" s="14">
        <v>0.24526519702022401</v>
      </c>
      <c r="AR11" s="14">
        <v>0.243518869296413</v>
      </c>
      <c r="AS11" s="14">
        <v>0.225203276023102</v>
      </c>
      <c r="AT11" s="14">
        <v>0.24127708309399701</v>
      </c>
      <c r="AU11" s="14">
        <v>0.23570701276015099</v>
      </c>
      <c r="AV11" s="14">
        <v>0.257614133653361</v>
      </c>
      <c r="AW11" s="14">
        <v>0.30474931281471901</v>
      </c>
      <c r="AX11" s="14">
        <v>0.28026821931246898</v>
      </c>
      <c r="AY11" s="14">
        <v>0.27723588242229902</v>
      </c>
      <c r="AZ11" s="14">
        <v>0.27289342445924197</v>
      </c>
      <c r="BA11" s="14">
        <v>0.33962778039452801</v>
      </c>
      <c r="BB11" s="14"/>
      <c r="BC11" s="14">
        <v>0.340342992298452</v>
      </c>
      <c r="BD11" s="14">
        <v>0.22291436211475699</v>
      </c>
      <c r="BE11" s="14"/>
      <c r="BF11" s="14">
        <v>0.170809319043769</v>
      </c>
      <c r="BG11" s="14">
        <v>0.23645762461203601</v>
      </c>
      <c r="BH11" s="14">
        <v>0.350886393954154</v>
      </c>
      <c r="BI11" s="14">
        <v>0.32260069129837499</v>
      </c>
      <c r="BJ11" s="14"/>
      <c r="BK11" s="14">
        <v>0.17132624457979401</v>
      </c>
      <c r="BL11" s="14">
        <v>0.225917190123854</v>
      </c>
      <c r="BM11" s="14">
        <v>0.300682292643839</v>
      </c>
      <c r="BN11" s="14">
        <v>0.312271381341514</v>
      </c>
      <c r="BO11" s="14"/>
      <c r="BP11" s="14">
        <v>0.40841542426037802</v>
      </c>
      <c r="BQ11" s="14">
        <v>0.11737078119252101</v>
      </c>
      <c r="BR11" s="14">
        <v>6.2658265437660302E-2</v>
      </c>
      <c r="BS11" s="14">
        <v>0.20440693859724901</v>
      </c>
      <c r="BT11" s="14">
        <v>0.34182092108795997</v>
      </c>
    </row>
    <row r="12" spans="2:72" ht="29" x14ac:dyDescent="0.35">
      <c r="B12" s="15" t="s">
        <v>321</v>
      </c>
      <c r="C12" s="14">
        <v>0.218531089145727</v>
      </c>
      <c r="D12" s="14">
        <v>0.25446397902905499</v>
      </c>
      <c r="E12" s="14">
        <v>0.18370860611574699</v>
      </c>
      <c r="F12" s="14"/>
      <c r="G12" s="14">
        <v>0.37339206478131998</v>
      </c>
      <c r="H12" s="14">
        <v>0.37501903598161002</v>
      </c>
      <c r="I12" s="14">
        <v>0.30265087111400102</v>
      </c>
      <c r="J12" s="14">
        <v>0.19299528601600599</v>
      </c>
      <c r="K12" s="14">
        <v>9.5238036564897502E-2</v>
      </c>
      <c r="L12" s="14">
        <v>2.3532317320782901E-2</v>
      </c>
      <c r="M12" s="14"/>
      <c r="N12" s="14">
        <v>0.28512682531140299</v>
      </c>
      <c r="O12" s="14">
        <v>0.18869379259011199</v>
      </c>
      <c r="P12" s="14">
        <v>0.22366857434241999</v>
      </c>
      <c r="Q12" s="14">
        <v>0.17540818610323999</v>
      </c>
      <c r="R12" s="14"/>
      <c r="S12" s="14">
        <v>0.34767122728437599</v>
      </c>
      <c r="T12" s="14">
        <v>0.19090878611770101</v>
      </c>
      <c r="U12" s="14">
        <v>0.17600428521631201</v>
      </c>
      <c r="V12" s="14">
        <v>0.19337198993176299</v>
      </c>
      <c r="W12" s="14">
        <v>0.17551191258543899</v>
      </c>
      <c r="X12" s="14">
        <v>0.240547633792556</v>
      </c>
      <c r="Y12" s="14">
        <v>0.18240253307333501</v>
      </c>
      <c r="Z12" s="14">
        <v>0.18701310971031901</v>
      </c>
      <c r="AA12" s="14">
        <v>0.23682906919743699</v>
      </c>
      <c r="AB12" s="14">
        <v>0.17177398861152501</v>
      </c>
      <c r="AC12" s="14">
        <v>0.190121711284021</v>
      </c>
      <c r="AD12" s="14">
        <v>0.21777031929394899</v>
      </c>
      <c r="AE12" s="14"/>
      <c r="AF12" s="14">
        <v>0.15900285250859</v>
      </c>
      <c r="AG12" s="14">
        <v>0.203480686845008</v>
      </c>
      <c r="AH12" s="14">
        <v>0.26340470110280001</v>
      </c>
      <c r="AI12" s="14">
        <v>0.35243820331869502</v>
      </c>
      <c r="AJ12" s="14">
        <v>0.33840471143077</v>
      </c>
      <c r="AK12" s="14"/>
      <c r="AL12" s="14">
        <v>0.219830150429075</v>
      </c>
      <c r="AM12" s="14">
        <v>0.18555225815072901</v>
      </c>
      <c r="AN12" s="14">
        <v>0.182641603506844</v>
      </c>
      <c r="AO12" s="14">
        <v>0.153507531224372</v>
      </c>
      <c r="AP12" s="14">
        <v>0.17578387616006</v>
      </c>
      <c r="AQ12" s="14">
        <v>0.194930540866353</v>
      </c>
      <c r="AR12" s="14">
        <v>0.20215480292229401</v>
      </c>
      <c r="AS12" s="14">
        <v>0.174891110460484</v>
      </c>
      <c r="AT12" s="14">
        <v>0.22118325706736799</v>
      </c>
      <c r="AU12" s="14">
        <v>0.192793668401361</v>
      </c>
      <c r="AV12" s="14">
        <v>0.231076097739811</v>
      </c>
      <c r="AW12" s="14">
        <v>0.25024535302745499</v>
      </c>
      <c r="AX12" s="14">
        <v>0.324478677541576</v>
      </c>
      <c r="AY12" s="14">
        <v>0.26891112380389498</v>
      </c>
      <c r="AZ12" s="14">
        <v>0.34558506443168402</v>
      </c>
      <c r="BA12" s="14">
        <v>0.40565791484741898</v>
      </c>
      <c r="BB12" s="14"/>
      <c r="BC12" s="14">
        <v>0.35037964968833502</v>
      </c>
      <c r="BD12" s="14">
        <v>0.16074987145804301</v>
      </c>
      <c r="BE12" s="14"/>
      <c r="BF12" s="14">
        <v>0.201013907245507</v>
      </c>
      <c r="BG12" s="14">
        <v>0.20446586840949199</v>
      </c>
      <c r="BH12" s="14">
        <v>0.26357025075780999</v>
      </c>
      <c r="BI12" s="14">
        <v>0.20330480707446399</v>
      </c>
      <c r="BJ12" s="14"/>
      <c r="BK12" s="14">
        <v>0.217894167241375</v>
      </c>
      <c r="BL12" s="14">
        <v>0.247916315067263</v>
      </c>
      <c r="BM12" s="14">
        <v>0.24131452281124</v>
      </c>
      <c r="BN12" s="14">
        <v>0.156777344985018</v>
      </c>
      <c r="BO12" s="14"/>
      <c r="BP12" s="14">
        <v>0.353664763041732</v>
      </c>
      <c r="BQ12" s="14">
        <v>0.128466221506912</v>
      </c>
      <c r="BR12" s="14">
        <v>1.6622401256973399E-2</v>
      </c>
      <c r="BS12" s="14">
        <v>0.30065108872283902</v>
      </c>
      <c r="BT12" s="14">
        <v>0.15726325675396599</v>
      </c>
    </row>
    <row r="13" spans="2:72" ht="43.5" x14ac:dyDescent="0.35">
      <c r="B13" s="15" t="s">
        <v>322</v>
      </c>
      <c r="C13" s="14">
        <v>0.211146254336469</v>
      </c>
      <c r="D13" s="14">
        <v>0.19588669313138299</v>
      </c>
      <c r="E13" s="14">
        <v>0.225774022722945</v>
      </c>
      <c r="F13" s="14"/>
      <c r="G13" s="14">
        <v>7.1852182171948803E-2</v>
      </c>
      <c r="H13" s="14">
        <v>5.2073323038906598E-2</v>
      </c>
      <c r="I13" s="14">
        <v>0.10394805655419199</v>
      </c>
      <c r="J13" s="14">
        <v>0.22198563116291301</v>
      </c>
      <c r="K13" s="14">
        <v>0.30898864242255702</v>
      </c>
      <c r="L13" s="14">
        <v>0.445725366777798</v>
      </c>
      <c r="M13" s="14"/>
      <c r="N13" s="14">
        <v>0.16507311928313101</v>
      </c>
      <c r="O13" s="14">
        <v>0.24742506988310201</v>
      </c>
      <c r="P13" s="14">
        <v>0.182474980462425</v>
      </c>
      <c r="Q13" s="14">
        <v>0.24620602110502701</v>
      </c>
      <c r="R13" s="14"/>
      <c r="S13" s="14">
        <v>0.10721842627733499</v>
      </c>
      <c r="T13" s="14">
        <v>0.25615264413514299</v>
      </c>
      <c r="U13" s="14">
        <v>0.25658181276374997</v>
      </c>
      <c r="V13" s="14">
        <v>0.224052741550375</v>
      </c>
      <c r="W13" s="14">
        <v>0.22724939957892101</v>
      </c>
      <c r="X13" s="14">
        <v>0.176909456717772</v>
      </c>
      <c r="Y13" s="14">
        <v>0.24914600761219999</v>
      </c>
      <c r="Z13" s="14">
        <v>0.20525326249798401</v>
      </c>
      <c r="AA13" s="14">
        <v>0.19226939048330399</v>
      </c>
      <c r="AB13" s="14">
        <v>0.25954472531765399</v>
      </c>
      <c r="AC13" s="14">
        <v>0.25781033986942897</v>
      </c>
      <c r="AD13" s="14">
        <v>0.15886674533855399</v>
      </c>
      <c r="AE13" s="14"/>
      <c r="AF13" s="14">
        <v>0.26723556592901798</v>
      </c>
      <c r="AG13" s="14">
        <v>0.22240764363653301</v>
      </c>
      <c r="AH13" s="14">
        <v>0.17860837810990299</v>
      </c>
      <c r="AI13" s="14">
        <v>0.104870696527899</v>
      </c>
      <c r="AJ13" s="14">
        <v>0.105434891113504</v>
      </c>
      <c r="AK13" s="14"/>
      <c r="AL13" s="14">
        <v>0.25439246666403098</v>
      </c>
      <c r="AM13" s="14">
        <v>0.19249646235427301</v>
      </c>
      <c r="AN13" s="14">
        <v>0.28698034270772099</v>
      </c>
      <c r="AO13" s="14">
        <v>0.27196823756678001</v>
      </c>
      <c r="AP13" s="14">
        <v>0.212817175216028</v>
      </c>
      <c r="AQ13" s="14">
        <v>0.24334861527436299</v>
      </c>
      <c r="AR13" s="14">
        <v>0.21788413960591499</v>
      </c>
      <c r="AS13" s="14">
        <v>0.23112068845836301</v>
      </c>
      <c r="AT13" s="14">
        <v>0.23469481173387799</v>
      </c>
      <c r="AU13" s="14">
        <v>0.20191136754465899</v>
      </c>
      <c r="AV13" s="14">
        <v>0.173839320255542</v>
      </c>
      <c r="AW13" s="14">
        <v>0.16554859949449</v>
      </c>
      <c r="AX13" s="14">
        <v>0.14058868586488299</v>
      </c>
      <c r="AY13" s="14">
        <v>0.20447212452868499</v>
      </c>
      <c r="AZ13" s="14">
        <v>0.13153341212578401</v>
      </c>
      <c r="BA13" s="14">
        <v>8.0982955796680994E-2</v>
      </c>
      <c r="BB13" s="14"/>
      <c r="BC13" s="14">
        <v>7.7264998028445803E-2</v>
      </c>
      <c r="BD13" s="14">
        <v>0.269818279144313</v>
      </c>
      <c r="BE13" s="14"/>
      <c r="BF13" s="14">
        <v>0.26671334034423599</v>
      </c>
      <c r="BG13" s="14">
        <v>0.23777824704207301</v>
      </c>
      <c r="BH13" s="14">
        <v>0.13693627606872999</v>
      </c>
      <c r="BI13" s="14">
        <v>0.16998907470711</v>
      </c>
      <c r="BJ13" s="14"/>
      <c r="BK13" s="14">
        <v>0.257788658543885</v>
      </c>
      <c r="BL13" s="14">
        <v>0.194699634632546</v>
      </c>
      <c r="BM13" s="14">
        <v>0.18540499401883201</v>
      </c>
      <c r="BN13" s="14">
        <v>0.217125440041501</v>
      </c>
      <c r="BO13" s="14"/>
      <c r="BP13" s="14">
        <v>6.2905571287397405E-2</v>
      </c>
      <c r="BQ13" s="14">
        <v>0.31887892156425202</v>
      </c>
      <c r="BR13" s="14">
        <v>0.52482130627281198</v>
      </c>
      <c r="BS13" s="14">
        <v>0.153168187891117</v>
      </c>
      <c r="BT13" s="14">
        <v>0.20720641400929199</v>
      </c>
    </row>
    <row r="14" spans="2:72" ht="29" x14ac:dyDescent="0.35">
      <c r="B14" s="15" t="s">
        <v>323</v>
      </c>
      <c r="C14" s="14">
        <v>0.20467563038853101</v>
      </c>
      <c r="D14" s="14">
        <v>0.23285280309015499</v>
      </c>
      <c r="E14" s="14">
        <v>0.177331272481656</v>
      </c>
      <c r="F14" s="14"/>
      <c r="G14" s="14">
        <v>0.298678738290653</v>
      </c>
      <c r="H14" s="14">
        <v>0.33727737525384999</v>
      </c>
      <c r="I14" s="14">
        <v>0.27049930303774999</v>
      </c>
      <c r="J14" s="14">
        <v>0.20576315848614399</v>
      </c>
      <c r="K14" s="14">
        <v>0.12976737717998099</v>
      </c>
      <c r="L14" s="14">
        <v>3.02740691121204E-2</v>
      </c>
      <c r="M14" s="14"/>
      <c r="N14" s="14">
        <v>0.27855724528576398</v>
      </c>
      <c r="O14" s="14">
        <v>0.19861991563951101</v>
      </c>
      <c r="P14" s="14">
        <v>0.20048396559097101</v>
      </c>
      <c r="Q14" s="14">
        <v>0.13596808040944999</v>
      </c>
      <c r="R14" s="14"/>
      <c r="S14" s="14">
        <v>0.31424317800130003</v>
      </c>
      <c r="T14" s="14">
        <v>0.174082937035032</v>
      </c>
      <c r="U14" s="14">
        <v>0.17476095802580099</v>
      </c>
      <c r="V14" s="14">
        <v>0.18819490115934001</v>
      </c>
      <c r="W14" s="14">
        <v>0.17712256658229</v>
      </c>
      <c r="X14" s="14">
        <v>0.211559481124628</v>
      </c>
      <c r="Y14" s="14">
        <v>0.175472786195768</v>
      </c>
      <c r="Z14" s="14">
        <v>0.19331941600554001</v>
      </c>
      <c r="AA14" s="14">
        <v>0.22913854074430501</v>
      </c>
      <c r="AB14" s="14">
        <v>0.17143756051339801</v>
      </c>
      <c r="AC14" s="14">
        <v>0.155075359593356</v>
      </c>
      <c r="AD14" s="14">
        <v>0.18452070922776401</v>
      </c>
      <c r="AE14" s="14"/>
      <c r="AF14" s="14">
        <v>0.132402697132884</v>
      </c>
      <c r="AG14" s="14">
        <v>0.17679013332830301</v>
      </c>
      <c r="AH14" s="14">
        <v>0.25983763286523898</v>
      </c>
      <c r="AI14" s="14">
        <v>0.32049351188679498</v>
      </c>
      <c r="AJ14" s="14">
        <v>0.40116487590802002</v>
      </c>
      <c r="AK14" s="14"/>
      <c r="AL14" s="14">
        <v>0.12681256434551799</v>
      </c>
      <c r="AM14" s="14">
        <v>0.13690483742746001</v>
      </c>
      <c r="AN14" s="14">
        <v>0.121534997724548</v>
      </c>
      <c r="AO14" s="14">
        <v>0.120961057689809</v>
      </c>
      <c r="AP14" s="14">
        <v>0.14794247487831</v>
      </c>
      <c r="AQ14" s="14">
        <v>0.162833991728003</v>
      </c>
      <c r="AR14" s="14">
        <v>0.205640944990717</v>
      </c>
      <c r="AS14" s="14">
        <v>0.17459394686864299</v>
      </c>
      <c r="AT14" s="14">
        <v>0.208366020636293</v>
      </c>
      <c r="AU14" s="14">
        <v>0.228945023545051</v>
      </c>
      <c r="AV14" s="14">
        <v>0.24071714264049501</v>
      </c>
      <c r="AW14" s="14">
        <v>0.26092989877360301</v>
      </c>
      <c r="AX14" s="14">
        <v>0.35218703834335702</v>
      </c>
      <c r="AY14" s="14">
        <v>0.29469186227280098</v>
      </c>
      <c r="AZ14" s="14">
        <v>0.336971888013405</v>
      </c>
      <c r="BA14" s="14">
        <v>0.37296987337326098</v>
      </c>
      <c r="BB14" s="14"/>
      <c r="BC14" s="14">
        <v>0.32606530855085902</v>
      </c>
      <c r="BD14" s="14">
        <v>0.151477905740876</v>
      </c>
      <c r="BE14" s="14"/>
      <c r="BF14" s="14">
        <v>0.20944391355592701</v>
      </c>
      <c r="BG14" s="14">
        <v>0.185259315513775</v>
      </c>
      <c r="BH14" s="14">
        <v>0.22531340606686201</v>
      </c>
      <c r="BI14" s="14">
        <v>0.20338477152557799</v>
      </c>
      <c r="BJ14" s="14"/>
      <c r="BK14" s="14">
        <v>0.215526523335861</v>
      </c>
      <c r="BL14" s="14">
        <v>0.24859866950541301</v>
      </c>
      <c r="BM14" s="14">
        <v>0.210825980748194</v>
      </c>
      <c r="BN14" s="14">
        <v>0.14524174359274999</v>
      </c>
      <c r="BO14" s="14"/>
      <c r="BP14" s="14">
        <v>0.308940816102802</v>
      </c>
      <c r="BQ14" s="14">
        <v>0.15153285432142699</v>
      </c>
      <c r="BR14" s="14">
        <v>2.20441010473417E-2</v>
      </c>
      <c r="BS14" s="14">
        <v>0.28477251960887001</v>
      </c>
      <c r="BT14" s="14">
        <v>0.14203308104437201</v>
      </c>
    </row>
    <row r="15" spans="2:72" ht="29" x14ac:dyDescent="0.35">
      <c r="B15" s="15" t="s">
        <v>324</v>
      </c>
      <c r="C15" s="14">
        <v>0.10590393797256201</v>
      </c>
      <c r="D15" s="14">
        <v>0.103281593282315</v>
      </c>
      <c r="E15" s="14">
        <v>0.108450902729526</v>
      </c>
      <c r="F15" s="14"/>
      <c r="G15" s="14">
        <v>3.1066199804479801E-2</v>
      </c>
      <c r="H15" s="14">
        <v>0.19377016739257699</v>
      </c>
      <c r="I15" s="14">
        <v>0.24914089354346999</v>
      </c>
      <c r="J15" s="14">
        <v>0.121244816660088</v>
      </c>
      <c r="K15" s="14">
        <v>3.4260911234168502E-2</v>
      </c>
      <c r="L15" s="14">
        <v>2.9229390119846601E-3</v>
      </c>
      <c r="M15" s="14"/>
      <c r="N15" s="14">
        <v>0.16192501471409601</v>
      </c>
      <c r="O15" s="14">
        <v>9.3474749475884703E-2</v>
      </c>
      <c r="P15" s="14">
        <v>9.8051397943151902E-2</v>
      </c>
      <c r="Q15" s="14">
        <v>6.6850221609503893E-2</v>
      </c>
      <c r="R15" s="14"/>
      <c r="S15" s="14">
        <v>0.14715336319321301</v>
      </c>
      <c r="T15" s="14">
        <v>9.3144415685891394E-2</v>
      </c>
      <c r="U15" s="14">
        <v>7.9032899169862406E-2</v>
      </c>
      <c r="V15" s="14">
        <v>9.7522511371773798E-2</v>
      </c>
      <c r="W15" s="14">
        <v>8.1114570227708793E-2</v>
      </c>
      <c r="X15" s="14">
        <v>0.12651908355049901</v>
      </c>
      <c r="Y15" s="14">
        <v>0.101150086916714</v>
      </c>
      <c r="Z15" s="14">
        <v>0.110252972987957</v>
      </c>
      <c r="AA15" s="14">
        <v>0.118551516029187</v>
      </c>
      <c r="AB15" s="14">
        <v>8.8784767913677204E-2</v>
      </c>
      <c r="AC15" s="14">
        <v>8.1455825789052E-2</v>
      </c>
      <c r="AD15" s="14">
        <v>0.11413721315528599</v>
      </c>
      <c r="AE15" s="14"/>
      <c r="AF15" s="14">
        <v>7.2544737313990498E-2</v>
      </c>
      <c r="AG15" s="14">
        <v>7.2636071743455793E-2</v>
      </c>
      <c r="AH15" s="14">
        <v>0.13213935292967699</v>
      </c>
      <c r="AI15" s="14">
        <v>0.19565523028139101</v>
      </c>
      <c r="AJ15" s="14">
        <v>0.28762141024106702</v>
      </c>
      <c r="AK15" s="14"/>
      <c r="AL15" s="14">
        <v>5.0456978821942999E-2</v>
      </c>
      <c r="AM15" s="14">
        <v>4.3729003388810798E-2</v>
      </c>
      <c r="AN15" s="14">
        <v>6.0905586384725902E-2</v>
      </c>
      <c r="AO15" s="14">
        <v>6.0103679477975402E-2</v>
      </c>
      <c r="AP15" s="14">
        <v>6.7993667547232697E-2</v>
      </c>
      <c r="AQ15" s="14">
        <v>8.0032366751879205E-2</v>
      </c>
      <c r="AR15" s="14">
        <v>9.2330016158992806E-2</v>
      </c>
      <c r="AS15" s="14">
        <v>8.0693554050746005E-2</v>
      </c>
      <c r="AT15" s="14">
        <v>9.9414643181215803E-2</v>
      </c>
      <c r="AU15" s="14">
        <v>0.11089725532502601</v>
      </c>
      <c r="AV15" s="14">
        <v>0.122580500713335</v>
      </c>
      <c r="AW15" s="14">
        <v>0.139819587440149</v>
      </c>
      <c r="AX15" s="14">
        <v>0.17448051666737399</v>
      </c>
      <c r="AY15" s="14">
        <v>0.16318677859088601</v>
      </c>
      <c r="AZ15" s="14">
        <v>0.17315702445953501</v>
      </c>
      <c r="BA15" s="14">
        <v>0.29829745654178202</v>
      </c>
      <c r="BB15" s="14"/>
      <c r="BC15" s="14">
        <v>0.347561735026088</v>
      </c>
      <c r="BD15" s="14">
        <v>0</v>
      </c>
      <c r="BE15" s="14"/>
      <c r="BF15" s="14">
        <v>9.4098972696794306E-2</v>
      </c>
      <c r="BG15" s="14">
        <v>9.4029549857827105E-2</v>
      </c>
      <c r="BH15" s="14">
        <v>0.13653385623171499</v>
      </c>
      <c r="BI15" s="14">
        <v>0.10122461887048</v>
      </c>
      <c r="BJ15" s="14"/>
      <c r="BK15" s="14">
        <v>9.1409395507129704E-2</v>
      </c>
      <c r="BL15" s="14">
        <v>0.101824999408433</v>
      </c>
      <c r="BM15" s="14">
        <v>0.125113572446448</v>
      </c>
      <c r="BN15" s="14">
        <v>9.3630295914377007E-2</v>
      </c>
      <c r="BO15" s="14"/>
      <c r="BP15" s="14">
        <v>0.15361592071362401</v>
      </c>
      <c r="BQ15" s="14">
        <v>6.7388947855487893E-2</v>
      </c>
      <c r="BR15" s="14">
        <v>1.15136623406982E-3</v>
      </c>
      <c r="BS15" s="14">
        <v>0.16065578111034001</v>
      </c>
      <c r="BT15" s="14">
        <v>7.7165936137361696E-2</v>
      </c>
    </row>
    <row r="16" spans="2:72" x14ac:dyDescent="0.35">
      <c r="B16" s="15" t="s">
        <v>102</v>
      </c>
      <c r="C16" s="14">
        <v>4.94308670534538E-2</v>
      </c>
      <c r="D16" s="14">
        <v>4.6960962510960901E-2</v>
      </c>
      <c r="E16" s="14">
        <v>5.20601597167719E-2</v>
      </c>
      <c r="F16" s="14"/>
      <c r="G16" s="14">
        <v>2.84368898682936E-2</v>
      </c>
      <c r="H16" s="14">
        <v>2.39131853658805E-2</v>
      </c>
      <c r="I16" s="14">
        <v>4.4088161440551499E-2</v>
      </c>
      <c r="J16" s="14">
        <v>6.68076137042867E-2</v>
      </c>
      <c r="K16" s="14">
        <v>6.0116348554074203E-2</v>
      </c>
      <c r="L16" s="14">
        <v>6.7179910222619807E-2</v>
      </c>
      <c r="M16" s="14"/>
      <c r="N16" s="14">
        <v>3.5904499518233102E-2</v>
      </c>
      <c r="O16" s="14">
        <v>4.4333934633014799E-2</v>
      </c>
      <c r="P16" s="14">
        <v>4.9855225384485599E-2</v>
      </c>
      <c r="Q16" s="14">
        <v>6.9196687751384198E-2</v>
      </c>
      <c r="R16" s="14"/>
      <c r="S16" s="14">
        <v>4.1131486693893798E-2</v>
      </c>
      <c r="T16" s="14">
        <v>4.6684866267560299E-2</v>
      </c>
      <c r="U16" s="14">
        <v>5.7441394255874599E-2</v>
      </c>
      <c r="V16" s="14">
        <v>5.4089668741617997E-2</v>
      </c>
      <c r="W16" s="14">
        <v>6.6448136382211406E-2</v>
      </c>
      <c r="X16" s="14">
        <v>4.1787383750412202E-2</v>
      </c>
      <c r="Y16" s="14">
        <v>5.1999608025937401E-2</v>
      </c>
      <c r="Z16" s="14">
        <v>3.8814373226292297E-2</v>
      </c>
      <c r="AA16" s="14">
        <v>4.2644583082882798E-2</v>
      </c>
      <c r="AB16" s="14">
        <v>4.9729481730448701E-2</v>
      </c>
      <c r="AC16" s="14">
        <v>6.2599296835751106E-2</v>
      </c>
      <c r="AD16" s="14">
        <v>5.7337163575764599E-2</v>
      </c>
      <c r="AE16" s="14"/>
      <c r="AF16" s="14">
        <v>6.4030423246540805E-2</v>
      </c>
      <c r="AG16" s="14">
        <v>5.3671146268432703E-2</v>
      </c>
      <c r="AH16" s="14">
        <v>3.6769272948913599E-2</v>
      </c>
      <c r="AI16" s="14">
        <v>3.1573445996933E-2</v>
      </c>
      <c r="AJ16" s="14">
        <v>1.6775355268845198E-2</v>
      </c>
      <c r="AK16" s="14"/>
      <c r="AL16" s="14">
        <v>0.16492705643584199</v>
      </c>
      <c r="AM16" s="14">
        <v>8.3847309328271599E-2</v>
      </c>
      <c r="AN16" s="14">
        <v>4.2912067811157598E-2</v>
      </c>
      <c r="AO16" s="14">
        <v>5.4302637322040999E-2</v>
      </c>
      <c r="AP16" s="14">
        <v>7.4548348423612298E-2</v>
      </c>
      <c r="AQ16" s="14">
        <v>3.5862187489910102E-2</v>
      </c>
      <c r="AR16" s="14">
        <v>5.3443636683095201E-2</v>
      </c>
      <c r="AS16" s="14">
        <v>4.5473727976211402E-2</v>
      </c>
      <c r="AT16" s="14">
        <v>3.5417255719500301E-2</v>
      </c>
      <c r="AU16" s="14">
        <v>3.5548392628066701E-2</v>
      </c>
      <c r="AV16" s="14">
        <v>3.474692165657E-2</v>
      </c>
      <c r="AW16" s="14">
        <v>3.7761169675685401E-2</v>
      </c>
      <c r="AX16" s="14">
        <v>1.8588682259624501E-2</v>
      </c>
      <c r="AY16" s="14">
        <v>3.8991626933600199E-2</v>
      </c>
      <c r="AZ16" s="14">
        <v>4.68585447685443E-2</v>
      </c>
      <c r="BA16" s="14">
        <v>2.0278700191508001E-2</v>
      </c>
      <c r="BB16" s="14"/>
      <c r="BC16" s="14">
        <v>2.6315777780765302E-2</v>
      </c>
      <c r="BD16" s="14">
        <v>5.9560807036407502E-2</v>
      </c>
      <c r="BE16" s="14"/>
      <c r="BF16" s="14">
        <v>4.0872991655586097E-2</v>
      </c>
      <c r="BG16" s="14">
        <v>4.5487000932633602E-2</v>
      </c>
      <c r="BH16" s="14">
        <v>3.7189315021106902E-2</v>
      </c>
      <c r="BI16" s="14">
        <v>0.102069885666191</v>
      </c>
      <c r="BJ16" s="14"/>
      <c r="BK16" s="14">
        <v>4.2692169713822101E-2</v>
      </c>
      <c r="BL16" s="14">
        <v>4.0084249679487302E-2</v>
      </c>
      <c r="BM16" s="14">
        <v>3.9240166304377003E-2</v>
      </c>
      <c r="BN16" s="14">
        <v>8.1348249374697201E-2</v>
      </c>
      <c r="BO16" s="14"/>
      <c r="BP16" s="14">
        <v>2.16184419566284E-2</v>
      </c>
      <c r="BQ16" s="14">
        <v>6.4955705896496296E-2</v>
      </c>
      <c r="BR16" s="14">
        <v>6.0207892421716203E-2</v>
      </c>
      <c r="BS16" s="14">
        <v>3.7064882145405598E-2</v>
      </c>
      <c r="BT16" s="14">
        <v>7.1515457600368398E-2</v>
      </c>
    </row>
    <row r="17" spans="2:72" x14ac:dyDescent="0.35">
      <c r="B17" s="15" t="s">
        <v>166</v>
      </c>
      <c r="C17" s="20">
        <v>2.5218792841413901E-2</v>
      </c>
      <c r="D17" s="20">
        <v>2.5623043129470901E-2</v>
      </c>
      <c r="E17" s="20">
        <v>2.4936445177448901E-2</v>
      </c>
      <c r="F17" s="20"/>
      <c r="G17" s="20">
        <v>3.40638904071896E-3</v>
      </c>
      <c r="H17" s="20">
        <v>5.4669227141838196E-3</v>
      </c>
      <c r="I17" s="20">
        <v>8.0089366229611596E-3</v>
      </c>
      <c r="J17" s="20">
        <v>1.7801445189812401E-2</v>
      </c>
      <c r="K17" s="20">
        <v>4.84262874747503E-2</v>
      </c>
      <c r="L17" s="20">
        <v>6.0210473373141199E-2</v>
      </c>
      <c r="M17" s="20"/>
      <c r="N17" s="20">
        <v>3.5980222010404399E-2</v>
      </c>
      <c r="O17" s="20">
        <v>2.3689046287400001E-2</v>
      </c>
      <c r="P17" s="20">
        <v>2.2528283523334299E-2</v>
      </c>
      <c r="Q17" s="20">
        <v>1.6945456708851399E-2</v>
      </c>
      <c r="R17" s="20"/>
      <c r="S17" s="20">
        <v>1.6998149043180401E-2</v>
      </c>
      <c r="T17" s="20">
        <v>2.4994958716641098E-2</v>
      </c>
      <c r="U17" s="20">
        <v>4.2429395317818197E-2</v>
      </c>
      <c r="V17" s="20">
        <v>2.2717645817284401E-2</v>
      </c>
      <c r="W17" s="20">
        <v>2.6367272323963398E-2</v>
      </c>
      <c r="X17" s="20">
        <v>1.58225058915306E-2</v>
      </c>
      <c r="Y17" s="20">
        <v>2.4824123611915001E-2</v>
      </c>
      <c r="Z17" s="20">
        <v>1.4861991381379201E-2</v>
      </c>
      <c r="AA17" s="20">
        <v>2.2705058428172699E-2</v>
      </c>
      <c r="AB17" s="20">
        <v>2.6886889890124398E-2</v>
      </c>
      <c r="AC17" s="20">
        <v>4.5591841075942101E-2</v>
      </c>
      <c r="AD17" s="20">
        <v>3.68128020522792E-2</v>
      </c>
      <c r="AE17" s="20"/>
      <c r="AF17" s="20">
        <v>1.4548532545849599E-2</v>
      </c>
      <c r="AG17" s="20">
        <v>2.2730718234779599E-2</v>
      </c>
      <c r="AH17" s="20">
        <v>2.75973874092032E-2</v>
      </c>
      <c r="AI17" s="20">
        <v>3.48907408169861E-2</v>
      </c>
      <c r="AJ17" s="20">
        <v>3.57872208643914E-2</v>
      </c>
      <c r="AK17" s="20"/>
      <c r="AL17" s="20">
        <v>0</v>
      </c>
      <c r="AM17" s="20">
        <v>1.4512449563992001E-2</v>
      </c>
      <c r="AN17" s="20">
        <v>2.41321664777219E-2</v>
      </c>
      <c r="AO17" s="20">
        <v>2.8068993937092501E-2</v>
      </c>
      <c r="AP17" s="20">
        <v>2.6514889079732901E-2</v>
      </c>
      <c r="AQ17" s="20">
        <v>1.7631692556758699E-2</v>
      </c>
      <c r="AR17" s="20">
        <v>2.2433570210511102E-2</v>
      </c>
      <c r="AS17" s="20">
        <v>3.8609219715479502E-2</v>
      </c>
      <c r="AT17" s="20">
        <v>3.0002091646797499E-2</v>
      </c>
      <c r="AU17" s="20">
        <v>4.01922518845272E-2</v>
      </c>
      <c r="AV17" s="20">
        <v>2.9196937757072002E-2</v>
      </c>
      <c r="AW17" s="20">
        <v>2.6576459854039301E-2</v>
      </c>
      <c r="AX17" s="20">
        <v>1.7496726711932802E-2</v>
      </c>
      <c r="AY17" s="20">
        <v>2.7005584886987399E-2</v>
      </c>
      <c r="AZ17" s="20">
        <v>1.07407977378932E-2</v>
      </c>
      <c r="BA17" s="20">
        <v>1.8325134529108202E-2</v>
      </c>
      <c r="BB17" s="20"/>
      <c r="BC17" s="20">
        <v>4.3657530131168496E-3</v>
      </c>
      <c r="BD17" s="20">
        <v>3.4357413914029897E-2</v>
      </c>
      <c r="BE17" s="20"/>
      <c r="BF17" s="20">
        <v>5.0164679704885501E-2</v>
      </c>
      <c r="BG17" s="20">
        <v>2.7228871677267698E-2</v>
      </c>
      <c r="BH17" s="20">
        <v>6.2877760293917496E-3</v>
      </c>
      <c r="BI17" s="20">
        <v>3.8081126952643398E-3</v>
      </c>
      <c r="BJ17" s="20"/>
      <c r="BK17" s="20">
        <v>5.6893081604286799E-2</v>
      </c>
      <c r="BL17" s="20">
        <v>2.7816850245667799E-2</v>
      </c>
      <c r="BM17" s="20">
        <v>1.3474472345229801E-2</v>
      </c>
      <c r="BN17" s="20">
        <v>8.0902873034508199E-3</v>
      </c>
      <c r="BO17" s="20"/>
      <c r="BP17" s="20">
        <v>7.3291967669936097E-3</v>
      </c>
      <c r="BQ17" s="20">
        <v>2.6635337194774199E-2</v>
      </c>
      <c r="BR17" s="20">
        <v>5.73875256752941E-2</v>
      </c>
      <c r="BS17" s="20">
        <v>4.9981714379591001E-2</v>
      </c>
      <c r="BT17" s="20">
        <v>4.2833833813101397E-3</v>
      </c>
    </row>
    <row r="18" spans="2:72" x14ac:dyDescent="0.35">
      <c r="B18" s="16" t="s">
        <v>326</v>
      </c>
    </row>
    <row r="19" spans="2:72" x14ac:dyDescent="0.35">
      <c r="B19" t="s">
        <v>104</v>
      </c>
    </row>
    <row r="20" spans="2:72" x14ac:dyDescent="0.35">
      <c r="B20" t="s">
        <v>105</v>
      </c>
    </row>
    <row r="22" spans="2:72" x14ac:dyDescent="0.35">
      <c r="B22"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BT25"/>
  <sheetViews>
    <sheetView showGridLines="0" workbookViewId="0">
      <pane xSplit="2" topLeftCell="C1" activePane="topRight" state="frozen"/>
      <selection pane="topRight"/>
    </sheetView>
  </sheetViews>
  <sheetFormatPr defaultColWidth="11.54296875" defaultRowHeight="14.5" x14ac:dyDescent="0.35"/>
  <cols>
    <col min="2" max="2" width="25.6328125" customWidth="1"/>
    <col min="3" max="5" width="10.6328125" customWidth="1"/>
    <col min="6" max="6" width="2.1796875" customWidth="1"/>
    <col min="7" max="12" width="10.6328125" customWidth="1"/>
    <col min="13" max="13" width="2.1796875" customWidth="1"/>
    <col min="14" max="17" width="10.6328125" customWidth="1"/>
    <col min="18" max="18" width="2.1796875" customWidth="1"/>
    <col min="19" max="30" width="10.6328125" customWidth="1"/>
    <col min="31" max="31" width="2.1796875" customWidth="1"/>
    <col min="32" max="36" width="10.6328125" customWidth="1"/>
    <col min="37" max="37" width="2.1796875" customWidth="1"/>
    <col min="38" max="53" width="10.6328125" customWidth="1"/>
    <col min="54" max="54" width="2.1796875" customWidth="1"/>
    <col min="55" max="56" width="10.6328125" customWidth="1"/>
    <col min="57" max="57" width="2.1796875" customWidth="1"/>
    <col min="58" max="61" width="10.6328125" customWidth="1"/>
    <col min="62" max="62" width="2.1796875" customWidth="1"/>
    <col min="63" max="66" width="10.6328125" customWidth="1"/>
    <col min="67" max="67" width="2.1796875" customWidth="1"/>
    <col min="68" max="72" width="10.6328125" customWidth="1"/>
    <col min="73" max="73" width="2.1796875" customWidth="1"/>
  </cols>
  <sheetData>
    <row r="2" spans="2:72" ht="40" customHeight="1" x14ac:dyDescent="0.35">
      <c r="D2" s="27" t="s">
        <v>337</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row>
    <row r="5" spans="2:72" ht="30" customHeight="1" x14ac:dyDescent="0.35">
      <c r="B5" s="19"/>
      <c r="C5" s="19"/>
      <c r="D5" s="28" t="s">
        <v>79</v>
      </c>
      <c r="E5" s="28"/>
      <c r="F5" s="19"/>
      <c r="G5" s="28" t="s">
        <v>80</v>
      </c>
      <c r="H5" s="28"/>
      <c r="I5" s="28"/>
      <c r="J5" s="28"/>
      <c r="K5" s="28"/>
      <c r="L5" s="28"/>
      <c r="M5" s="19"/>
      <c r="N5" s="28" t="s">
        <v>81</v>
      </c>
      <c r="O5" s="28"/>
      <c r="P5" s="28"/>
      <c r="Q5" s="28"/>
      <c r="R5" s="19"/>
      <c r="S5" s="28" t="s">
        <v>82</v>
      </c>
      <c r="T5" s="28"/>
      <c r="U5" s="28"/>
      <c r="V5" s="28"/>
      <c r="W5" s="28"/>
      <c r="X5" s="28"/>
      <c r="Y5" s="28"/>
      <c r="Z5" s="28"/>
      <c r="AA5" s="28"/>
      <c r="AB5" s="28"/>
      <c r="AC5" s="28"/>
      <c r="AD5" s="28"/>
      <c r="AE5" s="19"/>
      <c r="AF5" s="28" t="s">
        <v>83</v>
      </c>
      <c r="AG5" s="28"/>
      <c r="AH5" s="28"/>
      <c r="AI5" s="28"/>
      <c r="AJ5" s="28"/>
      <c r="AK5" s="19"/>
      <c r="AL5" s="28" t="s">
        <v>84</v>
      </c>
      <c r="AM5" s="28"/>
      <c r="AN5" s="28"/>
      <c r="AO5" s="28"/>
      <c r="AP5" s="28"/>
      <c r="AQ5" s="28"/>
      <c r="AR5" s="28"/>
      <c r="AS5" s="28"/>
      <c r="AT5" s="28"/>
      <c r="AU5" s="28"/>
      <c r="AV5" s="28"/>
      <c r="AW5" s="28"/>
      <c r="AX5" s="28"/>
      <c r="AY5" s="28"/>
      <c r="AZ5" s="28"/>
      <c r="BA5" s="28"/>
      <c r="BB5" s="19"/>
      <c r="BC5" s="28" t="s">
        <v>85</v>
      </c>
      <c r="BD5" s="28"/>
      <c r="BE5" s="19"/>
      <c r="BF5" s="28" t="s">
        <v>86</v>
      </c>
      <c r="BG5" s="28"/>
      <c r="BH5" s="28"/>
      <c r="BI5" s="28"/>
      <c r="BJ5" s="19"/>
      <c r="BK5" s="28" t="s">
        <v>87</v>
      </c>
      <c r="BL5" s="28"/>
      <c r="BM5" s="28"/>
      <c r="BN5" s="28"/>
      <c r="BO5" s="19"/>
      <c r="BP5" s="28" t="s">
        <v>88</v>
      </c>
      <c r="BQ5" s="28"/>
      <c r="BR5" s="28"/>
      <c r="BS5" s="28"/>
      <c r="BT5" s="28"/>
    </row>
    <row r="6" spans="2:72"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J6" s="12" t="s">
        <v>47</v>
      </c>
      <c r="AL6" s="12" t="s">
        <v>48</v>
      </c>
      <c r="AM6" s="12" t="s">
        <v>49</v>
      </c>
      <c r="AN6" s="12" t="s">
        <v>50</v>
      </c>
      <c r="AO6" s="12" t="s">
        <v>51</v>
      </c>
      <c r="AP6" s="12" t="s">
        <v>52</v>
      </c>
      <c r="AQ6" s="12" t="s">
        <v>53</v>
      </c>
      <c r="AR6" s="12" t="s">
        <v>54</v>
      </c>
      <c r="AS6" s="12" t="s">
        <v>55</v>
      </c>
      <c r="AT6" s="12" t="s">
        <v>56</v>
      </c>
      <c r="AU6" s="12" t="s">
        <v>57</v>
      </c>
      <c r="AV6" s="12" t="s">
        <v>58</v>
      </c>
      <c r="AW6" s="12" t="s">
        <v>59</v>
      </c>
      <c r="AX6" s="12" t="s">
        <v>60</v>
      </c>
      <c r="AY6" s="12" t="s">
        <v>61</v>
      </c>
      <c r="AZ6" s="12" t="s">
        <v>62</v>
      </c>
      <c r="BA6" s="12" t="s">
        <v>63</v>
      </c>
      <c r="BC6" s="12" t="s">
        <v>64</v>
      </c>
      <c r="BD6" s="12" t="s">
        <v>65</v>
      </c>
      <c r="BF6" s="12" t="s">
        <v>66</v>
      </c>
      <c r="BG6" s="12" t="s">
        <v>67</v>
      </c>
      <c r="BH6" s="12" t="s">
        <v>68</v>
      </c>
      <c r="BI6" s="12" t="s">
        <v>69</v>
      </c>
      <c r="BK6" s="12" t="s">
        <v>70</v>
      </c>
      <c r="BL6" s="12" t="s">
        <v>71</v>
      </c>
      <c r="BM6" s="12" t="s">
        <v>72</v>
      </c>
      <c r="BN6" s="12" t="s">
        <v>73</v>
      </c>
      <c r="BP6" s="12" t="s">
        <v>74</v>
      </c>
      <c r="BQ6" s="12" t="s">
        <v>75</v>
      </c>
      <c r="BR6" s="12" t="s">
        <v>76</v>
      </c>
      <c r="BS6" s="12" t="s">
        <v>77</v>
      </c>
      <c r="BT6" s="12" t="s">
        <v>78</v>
      </c>
    </row>
    <row r="7" spans="2:72" ht="30" customHeight="1" x14ac:dyDescent="0.35">
      <c r="B7" s="10" t="s">
        <v>19</v>
      </c>
      <c r="C7" s="10">
        <v>8021</v>
      </c>
      <c r="D7" s="10">
        <v>3881</v>
      </c>
      <c r="E7" s="10">
        <v>4122</v>
      </c>
      <c r="F7" s="10"/>
      <c r="G7" s="10">
        <v>1104</v>
      </c>
      <c r="H7" s="10">
        <v>1283</v>
      </c>
      <c r="I7" s="10">
        <v>1367</v>
      </c>
      <c r="J7" s="10">
        <v>1403</v>
      </c>
      <c r="K7" s="10">
        <v>1164</v>
      </c>
      <c r="L7" s="10">
        <v>1700</v>
      </c>
      <c r="M7" s="10"/>
      <c r="N7" s="10">
        <v>2204</v>
      </c>
      <c r="O7" s="10">
        <v>2088</v>
      </c>
      <c r="P7" s="10">
        <v>1745</v>
      </c>
      <c r="Q7" s="10">
        <v>1953</v>
      </c>
      <c r="R7" s="10"/>
      <c r="S7" s="10">
        <v>1083</v>
      </c>
      <c r="T7" s="10">
        <v>1016</v>
      </c>
      <c r="U7" s="10">
        <v>646</v>
      </c>
      <c r="V7" s="10">
        <v>703</v>
      </c>
      <c r="W7" s="10">
        <v>549</v>
      </c>
      <c r="X7" s="10">
        <v>726</v>
      </c>
      <c r="Y7" s="10">
        <v>661</v>
      </c>
      <c r="Z7" s="10">
        <v>376</v>
      </c>
      <c r="AA7" s="10">
        <v>905</v>
      </c>
      <c r="AB7" s="10">
        <v>719</v>
      </c>
      <c r="AC7" s="10">
        <v>398</v>
      </c>
      <c r="AD7" s="10">
        <v>239</v>
      </c>
      <c r="AE7" s="10"/>
      <c r="AF7" s="10">
        <v>1949</v>
      </c>
      <c r="AG7" s="10">
        <v>1766</v>
      </c>
      <c r="AH7" s="10">
        <v>2070</v>
      </c>
      <c r="AI7" s="10">
        <v>1016</v>
      </c>
      <c r="AJ7" s="10">
        <v>162</v>
      </c>
      <c r="AK7" s="10"/>
      <c r="AL7" s="10">
        <v>81</v>
      </c>
      <c r="AM7" s="10">
        <v>341</v>
      </c>
      <c r="AN7" s="10">
        <v>537</v>
      </c>
      <c r="AO7" s="10">
        <v>531</v>
      </c>
      <c r="AP7" s="10">
        <v>701</v>
      </c>
      <c r="AQ7" s="10">
        <v>800</v>
      </c>
      <c r="AR7" s="10">
        <v>749</v>
      </c>
      <c r="AS7" s="10">
        <v>634</v>
      </c>
      <c r="AT7" s="10">
        <v>501</v>
      </c>
      <c r="AU7" s="10">
        <v>437</v>
      </c>
      <c r="AV7" s="10">
        <v>629</v>
      </c>
      <c r="AW7" s="10">
        <v>485</v>
      </c>
      <c r="AX7" s="10">
        <v>384</v>
      </c>
      <c r="AY7" s="10">
        <v>197</v>
      </c>
      <c r="AZ7" s="10">
        <v>214</v>
      </c>
      <c r="BA7" s="10">
        <v>510</v>
      </c>
      <c r="BB7" s="10"/>
      <c r="BC7" s="10">
        <v>2436</v>
      </c>
      <c r="BD7" s="10">
        <v>5585</v>
      </c>
      <c r="BE7" s="10"/>
      <c r="BF7" s="10">
        <v>2260</v>
      </c>
      <c r="BG7" s="10">
        <v>2675</v>
      </c>
      <c r="BH7" s="10">
        <v>2050</v>
      </c>
      <c r="BI7" s="10">
        <v>1036</v>
      </c>
      <c r="BJ7" s="10"/>
      <c r="BK7" s="10">
        <v>1897</v>
      </c>
      <c r="BL7" s="10">
        <v>1510</v>
      </c>
      <c r="BM7" s="10">
        <v>2861</v>
      </c>
      <c r="BN7" s="10">
        <v>1753</v>
      </c>
      <c r="BO7" s="10"/>
      <c r="BP7" s="10">
        <v>1812</v>
      </c>
      <c r="BQ7" s="10">
        <v>1304</v>
      </c>
      <c r="BR7" s="10">
        <v>820</v>
      </c>
      <c r="BS7" s="10">
        <v>1991</v>
      </c>
      <c r="BT7" s="10">
        <v>2094</v>
      </c>
    </row>
    <row r="8" spans="2:72" ht="30" customHeight="1" x14ac:dyDescent="0.35">
      <c r="B8" s="11" t="s">
        <v>20</v>
      </c>
      <c r="C8" s="11">
        <v>8021</v>
      </c>
      <c r="D8" s="11">
        <v>3952</v>
      </c>
      <c r="E8" s="11">
        <v>4051</v>
      </c>
      <c r="F8" s="11"/>
      <c r="G8" s="11">
        <v>1113</v>
      </c>
      <c r="H8" s="11">
        <v>1367</v>
      </c>
      <c r="I8" s="11">
        <v>1369</v>
      </c>
      <c r="J8" s="11">
        <v>1364</v>
      </c>
      <c r="K8" s="11">
        <v>1127</v>
      </c>
      <c r="L8" s="11">
        <v>1681</v>
      </c>
      <c r="M8" s="11"/>
      <c r="N8" s="11">
        <v>2158</v>
      </c>
      <c r="O8" s="11">
        <v>2077</v>
      </c>
      <c r="P8" s="11">
        <v>1758</v>
      </c>
      <c r="Q8" s="11">
        <v>1997</v>
      </c>
      <c r="R8" s="11"/>
      <c r="S8" s="11">
        <v>1123</v>
      </c>
      <c r="T8" s="11">
        <v>1043</v>
      </c>
      <c r="U8" s="11">
        <v>642</v>
      </c>
      <c r="V8" s="11">
        <v>722</v>
      </c>
      <c r="W8" s="11">
        <v>561</v>
      </c>
      <c r="X8" s="11">
        <v>722</v>
      </c>
      <c r="Y8" s="11">
        <v>642</v>
      </c>
      <c r="Z8" s="11">
        <v>321</v>
      </c>
      <c r="AA8" s="11">
        <v>882</v>
      </c>
      <c r="AB8" s="11">
        <v>722</v>
      </c>
      <c r="AC8" s="11">
        <v>401</v>
      </c>
      <c r="AD8" s="11">
        <v>240</v>
      </c>
      <c r="AE8" s="11"/>
      <c r="AF8" s="11">
        <v>1951</v>
      </c>
      <c r="AG8" s="11">
        <v>1771</v>
      </c>
      <c r="AH8" s="11">
        <v>2087</v>
      </c>
      <c r="AI8" s="11">
        <v>1008</v>
      </c>
      <c r="AJ8" s="11">
        <v>151</v>
      </c>
      <c r="AK8" s="11"/>
      <c r="AL8" s="11">
        <v>81</v>
      </c>
      <c r="AM8" s="11">
        <v>340</v>
      </c>
      <c r="AN8" s="11">
        <v>540</v>
      </c>
      <c r="AO8" s="11">
        <v>536</v>
      </c>
      <c r="AP8" s="11">
        <v>707</v>
      </c>
      <c r="AQ8" s="11">
        <v>806</v>
      </c>
      <c r="AR8" s="11">
        <v>755</v>
      </c>
      <c r="AS8" s="11">
        <v>639</v>
      </c>
      <c r="AT8" s="11">
        <v>504</v>
      </c>
      <c r="AU8" s="11">
        <v>439</v>
      </c>
      <c r="AV8" s="11">
        <v>629</v>
      </c>
      <c r="AW8" s="11">
        <v>490</v>
      </c>
      <c r="AX8" s="11">
        <v>383</v>
      </c>
      <c r="AY8" s="11">
        <v>195</v>
      </c>
      <c r="AZ8" s="11">
        <v>211</v>
      </c>
      <c r="BA8" s="11">
        <v>482</v>
      </c>
      <c r="BB8" s="11"/>
      <c r="BC8" s="11">
        <v>2444</v>
      </c>
      <c r="BD8" s="11">
        <v>5577</v>
      </c>
      <c r="BE8" s="11"/>
      <c r="BF8" s="11">
        <v>2245</v>
      </c>
      <c r="BG8" s="11">
        <v>2672</v>
      </c>
      <c r="BH8" s="11">
        <v>2060</v>
      </c>
      <c r="BI8" s="11">
        <v>1044</v>
      </c>
      <c r="BJ8" s="11"/>
      <c r="BK8" s="11">
        <v>1889</v>
      </c>
      <c r="BL8" s="11">
        <v>1508</v>
      </c>
      <c r="BM8" s="11">
        <v>2868</v>
      </c>
      <c r="BN8" s="11">
        <v>1756</v>
      </c>
      <c r="BO8" s="11"/>
      <c r="BP8" s="11">
        <v>1832</v>
      </c>
      <c r="BQ8" s="11">
        <v>1294</v>
      </c>
      <c r="BR8" s="11">
        <v>813</v>
      </c>
      <c r="BS8" s="11">
        <v>1975</v>
      </c>
      <c r="BT8" s="11">
        <v>2107</v>
      </c>
    </row>
    <row r="9" spans="2:72" ht="29" x14ac:dyDescent="0.35">
      <c r="B9" s="15" t="s">
        <v>327</v>
      </c>
      <c r="C9" s="14">
        <v>0.32345623265800499</v>
      </c>
      <c r="D9" s="14">
        <v>0.33384939437230099</v>
      </c>
      <c r="E9" s="14">
        <v>0.31327376312229399</v>
      </c>
      <c r="F9" s="14"/>
      <c r="G9" s="14">
        <v>0.235074536578744</v>
      </c>
      <c r="H9" s="14">
        <v>0.20438842545444</v>
      </c>
      <c r="I9" s="14">
        <v>0.24045638910815001</v>
      </c>
      <c r="J9" s="14">
        <v>0.30708282896280298</v>
      </c>
      <c r="K9" s="14">
        <v>0.40482188943447101</v>
      </c>
      <c r="L9" s="14">
        <v>0.50519039015770295</v>
      </c>
      <c r="M9" s="14"/>
      <c r="N9" s="14">
        <v>0.34664271621515902</v>
      </c>
      <c r="O9" s="14">
        <v>0.337001645545289</v>
      </c>
      <c r="P9" s="14">
        <v>0.32083922377657997</v>
      </c>
      <c r="Q9" s="14">
        <v>0.28612671143115298</v>
      </c>
      <c r="R9" s="14"/>
      <c r="S9" s="14">
        <v>0.28100763564225001</v>
      </c>
      <c r="T9" s="14">
        <v>0.37936078142195701</v>
      </c>
      <c r="U9" s="14">
        <v>0.33070767863894301</v>
      </c>
      <c r="V9" s="14">
        <v>0.30098083523559599</v>
      </c>
      <c r="W9" s="14">
        <v>0.30632126433649598</v>
      </c>
      <c r="X9" s="14">
        <v>0.30593261755103002</v>
      </c>
      <c r="Y9" s="14">
        <v>0.33228735225543199</v>
      </c>
      <c r="Z9" s="14">
        <v>0.30127168725046299</v>
      </c>
      <c r="AA9" s="14">
        <v>0.32081494775363001</v>
      </c>
      <c r="AB9" s="14">
        <v>0.365384503335351</v>
      </c>
      <c r="AC9" s="14">
        <v>0.342255405422908</v>
      </c>
      <c r="AD9" s="14">
        <v>0.278321651765149</v>
      </c>
      <c r="AE9" s="14"/>
      <c r="AF9" s="14">
        <v>0.31375722189692501</v>
      </c>
      <c r="AG9" s="14">
        <v>0.337216609579017</v>
      </c>
      <c r="AH9" s="14">
        <v>0.334806382690233</v>
      </c>
      <c r="AI9" s="14">
        <v>0.27905789105307599</v>
      </c>
      <c r="AJ9" s="14">
        <v>0.30409628746089501</v>
      </c>
      <c r="AK9" s="14"/>
      <c r="AL9" s="14">
        <v>0.13660017134189101</v>
      </c>
      <c r="AM9" s="14">
        <v>0.209155925322868</v>
      </c>
      <c r="AN9" s="14">
        <v>0.33613961843818801</v>
      </c>
      <c r="AO9" s="14">
        <v>0.35097106557533497</v>
      </c>
      <c r="AP9" s="14">
        <v>0.326285594384435</v>
      </c>
      <c r="AQ9" s="14">
        <v>0.33154399506410898</v>
      </c>
      <c r="AR9" s="14">
        <v>0.319251006389279</v>
      </c>
      <c r="AS9" s="14">
        <v>0.36897920408156398</v>
      </c>
      <c r="AT9" s="14">
        <v>0.320420908645832</v>
      </c>
      <c r="AU9" s="14">
        <v>0.34561700452205002</v>
      </c>
      <c r="AV9" s="14">
        <v>0.33449784123763598</v>
      </c>
      <c r="AW9" s="14">
        <v>0.32403297989747198</v>
      </c>
      <c r="AX9" s="14">
        <v>0.316933871226527</v>
      </c>
      <c r="AY9" s="14">
        <v>0.35486114600089302</v>
      </c>
      <c r="AZ9" s="14">
        <v>0.31191321300145097</v>
      </c>
      <c r="BA9" s="14">
        <v>0.27609190782267701</v>
      </c>
      <c r="BB9" s="14"/>
      <c r="BC9" s="14">
        <v>0.25392056411844899</v>
      </c>
      <c r="BD9" s="14">
        <v>0.353929493681164</v>
      </c>
      <c r="BE9" s="14"/>
      <c r="BF9" s="14">
        <v>0.42950032102332703</v>
      </c>
      <c r="BG9" s="14">
        <v>0.349600461569536</v>
      </c>
      <c r="BH9" s="14">
        <v>0.24081280985747899</v>
      </c>
      <c r="BI9" s="14">
        <v>0.19168878655987101</v>
      </c>
      <c r="BJ9" s="14"/>
      <c r="BK9" s="14">
        <v>0.43482922099603799</v>
      </c>
      <c r="BL9" s="14">
        <v>0.383138605996455</v>
      </c>
      <c r="BM9" s="14">
        <v>0.29147490506966101</v>
      </c>
      <c r="BN9" s="14">
        <v>0.20461462893476901</v>
      </c>
      <c r="BO9" s="14"/>
      <c r="BP9" s="14">
        <v>0.237108766002431</v>
      </c>
      <c r="BQ9" s="14">
        <v>0.440187418735212</v>
      </c>
      <c r="BR9" s="14">
        <v>0.58460440772022204</v>
      </c>
      <c r="BS9" s="14">
        <v>0.36674669747826799</v>
      </c>
      <c r="BT9" s="14">
        <v>0.185508775702665</v>
      </c>
    </row>
    <row r="10" spans="2:72" ht="43.5" x14ac:dyDescent="0.35">
      <c r="B10" s="15" t="s">
        <v>328</v>
      </c>
      <c r="C10" s="14">
        <v>0.21107242414247801</v>
      </c>
      <c r="D10" s="14">
        <v>0.18741107498198101</v>
      </c>
      <c r="E10" s="14">
        <v>0.233362476541155</v>
      </c>
      <c r="F10" s="14"/>
      <c r="G10" s="14">
        <v>0.23995753981502799</v>
      </c>
      <c r="H10" s="14">
        <v>0.18937129812618</v>
      </c>
      <c r="I10" s="14">
        <v>0.21744864268155101</v>
      </c>
      <c r="J10" s="14">
        <v>0.21888453069582101</v>
      </c>
      <c r="K10" s="14">
        <v>0.20250276362623901</v>
      </c>
      <c r="L10" s="14">
        <v>0.20380398699091801</v>
      </c>
      <c r="M10" s="14"/>
      <c r="N10" s="14">
        <v>0.16963333270441899</v>
      </c>
      <c r="O10" s="14">
        <v>0.22247656955443401</v>
      </c>
      <c r="P10" s="14">
        <v>0.22509923470162199</v>
      </c>
      <c r="Q10" s="14">
        <v>0.23240212699559401</v>
      </c>
      <c r="R10" s="14"/>
      <c r="S10" s="14">
        <v>0.16757173080409099</v>
      </c>
      <c r="T10" s="14">
        <v>0.223482908482042</v>
      </c>
      <c r="U10" s="14">
        <v>0.205339246478485</v>
      </c>
      <c r="V10" s="14">
        <v>0.22447775348806201</v>
      </c>
      <c r="W10" s="14">
        <v>0.22691144350411199</v>
      </c>
      <c r="X10" s="14">
        <v>0.24184817519587201</v>
      </c>
      <c r="Y10" s="14">
        <v>0.22292126106065099</v>
      </c>
      <c r="Z10" s="14">
        <v>0.19223668541064001</v>
      </c>
      <c r="AA10" s="14">
        <v>0.19331961373550099</v>
      </c>
      <c r="AB10" s="14">
        <v>0.24921504602588401</v>
      </c>
      <c r="AC10" s="14">
        <v>0.19446854596751001</v>
      </c>
      <c r="AD10" s="14">
        <v>0.17781558597192201</v>
      </c>
      <c r="AE10" s="14"/>
      <c r="AF10" s="14">
        <v>0.223783155000078</v>
      </c>
      <c r="AG10" s="14">
        <v>0.22483180384727799</v>
      </c>
      <c r="AH10" s="14">
        <v>0.19415745756671299</v>
      </c>
      <c r="AI10" s="14">
        <v>0.19182896907598601</v>
      </c>
      <c r="AJ10" s="14">
        <v>0.10977170759293001</v>
      </c>
      <c r="AK10" s="14"/>
      <c r="AL10" s="14">
        <v>0.18275890754485999</v>
      </c>
      <c r="AM10" s="14">
        <v>0.24032713814967599</v>
      </c>
      <c r="AN10" s="14">
        <v>0.24694619014045799</v>
      </c>
      <c r="AO10" s="14">
        <v>0.22789404261653901</v>
      </c>
      <c r="AP10" s="14">
        <v>0.21927576496878701</v>
      </c>
      <c r="AQ10" s="14">
        <v>0.22304851677423701</v>
      </c>
      <c r="AR10" s="14">
        <v>0.24065616472243001</v>
      </c>
      <c r="AS10" s="14">
        <v>0.236506466890332</v>
      </c>
      <c r="AT10" s="14">
        <v>0.211964868396358</v>
      </c>
      <c r="AU10" s="14">
        <v>0.19683426910941401</v>
      </c>
      <c r="AV10" s="14">
        <v>0.18118047701649001</v>
      </c>
      <c r="AW10" s="14">
        <v>0.205623852335591</v>
      </c>
      <c r="AX10" s="14">
        <v>0.18049597682326801</v>
      </c>
      <c r="AY10" s="14">
        <v>0.169320050628187</v>
      </c>
      <c r="AZ10" s="14">
        <v>0.13363670103366501</v>
      </c>
      <c r="BA10" s="14">
        <v>0.13212996234951699</v>
      </c>
      <c r="BB10" s="14"/>
      <c r="BC10" s="14">
        <v>0.17498356854939601</v>
      </c>
      <c r="BD10" s="14">
        <v>0.22688797808210101</v>
      </c>
      <c r="BE10" s="14"/>
      <c r="BF10" s="14">
        <v>0.16115753172067199</v>
      </c>
      <c r="BG10" s="14">
        <v>0.21616735368418999</v>
      </c>
      <c r="BH10" s="14">
        <v>0.24033526339172101</v>
      </c>
      <c r="BI10" s="14">
        <v>0.24758863149051799</v>
      </c>
      <c r="BJ10" s="14"/>
      <c r="BK10" s="14">
        <v>0.155468699040923</v>
      </c>
      <c r="BL10" s="14">
        <v>0.18566650483056299</v>
      </c>
      <c r="BM10" s="14">
        <v>0.231434963196715</v>
      </c>
      <c r="BN10" s="14">
        <v>0.25945623134212398</v>
      </c>
      <c r="BO10" s="14"/>
      <c r="BP10" s="14">
        <v>0.23893954985379301</v>
      </c>
      <c r="BQ10" s="14">
        <v>0.18231039876869301</v>
      </c>
      <c r="BR10" s="14">
        <v>0.20283991913736399</v>
      </c>
      <c r="BS10" s="14">
        <v>0.112175148940443</v>
      </c>
      <c r="BT10" s="14">
        <v>0.30037888058998002</v>
      </c>
    </row>
    <row r="11" spans="2:72" ht="58" x14ac:dyDescent="0.35">
      <c r="B11" s="15" t="s">
        <v>329</v>
      </c>
      <c r="C11" s="14">
        <v>0.187450793979972</v>
      </c>
      <c r="D11" s="14">
        <v>0.17674768208789901</v>
      </c>
      <c r="E11" s="14">
        <v>0.197271519069038</v>
      </c>
      <c r="F11" s="14"/>
      <c r="G11" s="14">
        <v>0.24837909595263699</v>
      </c>
      <c r="H11" s="14">
        <v>0.23758369872714799</v>
      </c>
      <c r="I11" s="14">
        <v>0.25226414770225702</v>
      </c>
      <c r="J11" s="14">
        <v>0.172009635744825</v>
      </c>
      <c r="K11" s="14">
        <v>0.13006202661192301</v>
      </c>
      <c r="L11" s="14">
        <v>0.104530531431673</v>
      </c>
      <c r="M11" s="14"/>
      <c r="N11" s="14">
        <v>0.197737442999802</v>
      </c>
      <c r="O11" s="14">
        <v>0.19514738680746699</v>
      </c>
      <c r="P11" s="14">
        <v>0.17625927427923699</v>
      </c>
      <c r="Q11" s="14">
        <v>0.17569095819591801</v>
      </c>
      <c r="R11" s="14"/>
      <c r="S11" s="14">
        <v>0.22807718290503001</v>
      </c>
      <c r="T11" s="14">
        <v>0.190583939879064</v>
      </c>
      <c r="U11" s="14">
        <v>0.18848548379444999</v>
      </c>
      <c r="V11" s="14">
        <v>0.17828623266395399</v>
      </c>
      <c r="W11" s="14">
        <v>0.15856283488221801</v>
      </c>
      <c r="X11" s="14">
        <v>0.186594770996063</v>
      </c>
      <c r="Y11" s="14">
        <v>0.17125249342781601</v>
      </c>
      <c r="Z11" s="14">
        <v>0.18390965309443699</v>
      </c>
      <c r="AA11" s="14">
        <v>0.18764721724693201</v>
      </c>
      <c r="AB11" s="14">
        <v>0.17216478686778</v>
      </c>
      <c r="AC11" s="14">
        <v>0.15471923817250299</v>
      </c>
      <c r="AD11" s="14">
        <v>0.22666449002699601</v>
      </c>
      <c r="AE11" s="14"/>
      <c r="AF11" s="14">
        <v>0.16415598059179501</v>
      </c>
      <c r="AG11" s="14">
        <v>0.16861764235257801</v>
      </c>
      <c r="AH11" s="14">
        <v>0.219591904163351</v>
      </c>
      <c r="AI11" s="14">
        <v>0.22863517900142999</v>
      </c>
      <c r="AJ11" s="14">
        <v>0.15698779764199</v>
      </c>
      <c r="AK11" s="14"/>
      <c r="AL11" s="14">
        <v>0.13008636560758099</v>
      </c>
      <c r="AM11" s="14">
        <v>0.19443761077236299</v>
      </c>
      <c r="AN11" s="14">
        <v>0.179173402740715</v>
      </c>
      <c r="AO11" s="14">
        <v>0.15582591460704801</v>
      </c>
      <c r="AP11" s="14">
        <v>0.169854236719474</v>
      </c>
      <c r="AQ11" s="14">
        <v>0.17687204453688299</v>
      </c>
      <c r="AR11" s="14">
        <v>0.186666284581567</v>
      </c>
      <c r="AS11" s="14">
        <v>0.17231009059888</v>
      </c>
      <c r="AT11" s="14">
        <v>0.17526418418275699</v>
      </c>
      <c r="AU11" s="14">
        <v>0.178989694719137</v>
      </c>
      <c r="AV11" s="14">
        <v>0.22699508211533401</v>
      </c>
      <c r="AW11" s="14">
        <v>0.18772650307217301</v>
      </c>
      <c r="AX11" s="14">
        <v>0.217513202494623</v>
      </c>
      <c r="AY11" s="14">
        <v>0.15820884089218501</v>
      </c>
      <c r="AZ11" s="14">
        <v>0.21893304850828599</v>
      </c>
      <c r="BA11" s="14">
        <v>0.22436300462147801</v>
      </c>
      <c r="BB11" s="14"/>
      <c r="BC11" s="14">
        <v>0.227730471520704</v>
      </c>
      <c r="BD11" s="14">
        <v>0.16979865726499699</v>
      </c>
      <c r="BE11" s="14"/>
      <c r="BF11" s="14">
        <v>0.15538605345251499</v>
      </c>
      <c r="BG11" s="14">
        <v>0.19061237148375601</v>
      </c>
      <c r="BH11" s="14">
        <v>0.209902413780755</v>
      </c>
      <c r="BI11" s="14">
        <v>0.20398459444977901</v>
      </c>
      <c r="BJ11" s="14"/>
      <c r="BK11" s="14">
        <v>0.147183434993262</v>
      </c>
      <c r="BL11" s="14">
        <v>0.18078880370613101</v>
      </c>
      <c r="BM11" s="14">
        <v>0.213275316149244</v>
      </c>
      <c r="BN11" s="14">
        <v>0.194320274750303</v>
      </c>
      <c r="BO11" s="14"/>
      <c r="BP11" s="14">
        <v>0.246274683267898</v>
      </c>
      <c r="BQ11" s="14">
        <v>0.152656060695397</v>
      </c>
      <c r="BR11" s="14">
        <v>8.6269721948782102E-2</v>
      </c>
      <c r="BS11" s="14">
        <v>0.14142036483262699</v>
      </c>
      <c r="BT11" s="14">
        <v>0.23985174380035401</v>
      </c>
    </row>
    <row r="12" spans="2:72" ht="29" x14ac:dyDescent="0.35">
      <c r="B12" s="15" t="s">
        <v>330</v>
      </c>
      <c r="C12" s="14">
        <v>0.15828335630986401</v>
      </c>
      <c r="D12" s="14">
        <v>0.15370599661415399</v>
      </c>
      <c r="E12" s="14">
        <v>0.16296108550878</v>
      </c>
      <c r="F12" s="14"/>
      <c r="G12" s="14">
        <v>9.5649204834878807E-2</v>
      </c>
      <c r="H12" s="14">
        <v>0.103204932572698</v>
      </c>
      <c r="I12" s="14">
        <v>0.14428780587269499</v>
      </c>
      <c r="J12" s="14">
        <v>0.138870878962148</v>
      </c>
      <c r="K12" s="14">
        <v>0.16723086163413201</v>
      </c>
      <c r="L12" s="14">
        <v>0.26572935309113299</v>
      </c>
      <c r="M12" s="14"/>
      <c r="N12" s="14">
        <v>0.120528045112508</v>
      </c>
      <c r="O12" s="14">
        <v>0.15103068709782599</v>
      </c>
      <c r="P12" s="14">
        <v>0.17219398635750899</v>
      </c>
      <c r="Q12" s="14">
        <v>0.193794200481956</v>
      </c>
      <c r="R12" s="14"/>
      <c r="S12" s="14">
        <v>0.13551019066633399</v>
      </c>
      <c r="T12" s="14">
        <v>0.139254248414767</v>
      </c>
      <c r="U12" s="14">
        <v>0.150696849060941</v>
      </c>
      <c r="V12" s="14">
        <v>0.16309415898604299</v>
      </c>
      <c r="W12" s="14">
        <v>0.16429020057990901</v>
      </c>
      <c r="X12" s="14">
        <v>0.16595285267204701</v>
      </c>
      <c r="Y12" s="14">
        <v>0.17920272391834299</v>
      </c>
      <c r="Z12" s="14">
        <v>0.19690275338726501</v>
      </c>
      <c r="AA12" s="14">
        <v>0.16231108207202599</v>
      </c>
      <c r="AB12" s="14">
        <v>0.15125226631410499</v>
      </c>
      <c r="AC12" s="14">
        <v>0.18997494113715499</v>
      </c>
      <c r="AD12" s="14">
        <v>0.16203230962766399</v>
      </c>
      <c r="AE12" s="14"/>
      <c r="AF12" s="14">
        <v>0.197050554541436</v>
      </c>
      <c r="AG12" s="14">
        <v>0.16506470109294699</v>
      </c>
      <c r="AH12" s="14">
        <v>0.114309844750282</v>
      </c>
      <c r="AI12" s="14">
        <v>0.111187932157523</v>
      </c>
      <c r="AJ12" s="14">
        <v>0.105800131581787</v>
      </c>
      <c r="AK12" s="14"/>
      <c r="AL12" s="14">
        <v>0.14632753986552699</v>
      </c>
      <c r="AM12" s="14">
        <v>0.18200368474457701</v>
      </c>
      <c r="AN12" s="14">
        <v>0.20397113586573301</v>
      </c>
      <c r="AO12" s="14">
        <v>0.192844412219005</v>
      </c>
      <c r="AP12" s="14">
        <v>0.17290300593041999</v>
      </c>
      <c r="AQ12" s="14">
        <v>0.18552266841242901</v>
      </c>
      <c r="AR12" s="14">
        <v>0.17486130547707601</v>
      </c>
      <c r="AS12" s="14">
        <v>0.16180337781278101</v>
      </c>
      <c r="AT12" s="14">
        <v>0.176387239853489</v>
      </c>
      <c r="AU12" s="14">
        <v>0.12969753194484401</v>
      </c>
      <c r="AV12" s="14">
        <v>0.13046933848814901</v>
      </c>
      <c r="AW12" s="14">
        <v>0.16259961062021799</v>
      </c>
      <c r="AX12" s="14">
        <v>9.1146097346921903E-2</v>
      </c>
      <c r="AY12" s="14">
        <v>8.9870240060493004E-2</v>
      </c>
      <c r="AZ12" s="14">
        <v>0.119936696000079</v>
      </c>
      <c r="BA12" s="14">
        <v>9.0177638258835902E-2</v>
      </c>
      <c r="BB12" s="14"/>
      <c r="BC12" s="14">
        <v>0.124709144665354</v>
      </c>
      <c r="BD12" s="14">
        <v>0.172996894506565</v>
      </c>
      <c r="BE12" s="14"/>
      <c r="BF12" s="14">
        <v>0.126811505796362</v>
      </c>
      <c r="BG12" s="14">
        <v>0.17277467549094</v>
      </c>
      <c r="BH12" s="14">
        <v>0.15745821468267099</v>
      </c>
      <c r="BI12" s="14">
        <v>0.190481514054753</v>
      </c>
      <c r="BJ12" s="14"/>
      <c r="BK12" s="14">
        <v>0.113416030178359</v>
      </c>
      <c r="BL12" s="14">
        <v>0.12240820097034801</v>
      </c>
      <c r="BM12" s="14">
        <v>0.17500118562625</v>
      </c>
      <c r="BN12" s="14">
        <v>0.21005829815086399</v>
      </c>
      <c r="BO12" s="14"/>
      <c r="BP12" s="14">
        <v>0.15447722554461299</v>
      </c>
      <c r="BQ12" s="14">
        <v>0.117591028280167</v>
      </c>
      <c r="BR12" s="14">
        <v>0.26270900549793802</v>
      </c>
      <c r="BS12" s="14">
        <v>8.1364668470160398E-2</v>
      </c>
      <c r="BT12" s="14">
        <v>0.218392068602904</v>
      </c>
    </row>
    <row r="13" spans="2:72" ht="29" x14ac:dyDescent="0.35">
      <c r="B13" s="15" t="s">
        <v>331</v>
      </c>
      <c r="C13" s="14">
        <v>0.148274955980259</v>
      </c>
      <c r="D13" s="14">
        <v>0.12784277349380899</v>
      </c>
      <c r="E13" s="14">
        <v>0.166156937119459</v>
      </c>
      <c r="F13" s="14"/>
      <c r="G13" s="14">
        <v>0.24418005265874099</v>
      </c>
      <c r="H13" s="14">
        <v>0.21313003178557999</v>
      </c>
      <c r="I13" s="14">
        <v>0.17917188526200201</v>
      </c>
      <c r="J13" s="14">
        <v>0.135059201019567</v>
      </c>
      <c r="K13" s="14">
        <v>9.9624644027550002E-2</v>
      </c>
      <c r="L13" s="14">
        <v>5.0170511169739099E-2</v>
      </c>
      <c r="M13" s="14"/>
      <c r="N13" s="14">
        <v>0.13315856956932101</v>
      </c>
      <c r="O13" s="14">
        <v>0.13613135301616799</v>
      </c>
      <c r="P13" s="14">
        <v>0.15404832294625001</v>
      </c>
      <c r="Q13" s="14">
        <v>0.17156489150227799</v>
      </c>
      <c r="R13" s="14"/>
      <c r="S13" s="14">
        <v>0.17180277154410201</v>
      </c>
      <c r="T13" s="14">
        <v>0.13984056361807001</v>
      </c>
      <c r="U13" s="14">
        <v>0.152862476890084</v>
      </c>
      <c r="V13" s="14">
        <v>0.14486504913562701</v>
      </c>
      <c r="W13" s="14">
        <v>0.151851189642426</v>
      </c>
      <c r="X13" s="14">
        <v>0.16118556266970499</v>
      </c>
      <c r="Y13" s="14">
        <v>0.14803556723848299</v>
      </c>
      <c r="Z13" s="14">
        <v>0.121739869363039</v>
      </c>
      <c r="AA13" s="14">
        <v>0.13559209977040801</v>
      </c>
      <c r="AB13" s="14">
        <v>0.13776222008064501</v>
      </c>
      <c r="AC13" s="14">
        <v>0.14561380263600901</v>
      </c>
      <c r="AD13" s="14">
        <v>0.14443990641415799</v>
      </c>
      <c r="AE13" s="14"/>
      <c r="AF13" s="14">
        <v>0.14434648464668401</v>
      </c>
      <c r="AG13" s="14">
        <v>0.17286828210149399</v>
      </c>
      <c r="AH13" s="14">
        <v>0.14948237271797701</v>
      </c>
      <c r="AI13" s="14">
        <v>0.14947679950895801</v>
      </c>
      <c r="AJ13" s="14">
        <v>0.13867451895534</v>
      </c>
      <c r="AK13" s="14"/>
      <c r="AL13" s="14">
        <v>0.136795347345637</v>
      </c>
      <c r="AM13" s="14">
        <v>0.17743274680957399</v>
      </c>
      <c r="AN13" s="14">
        <v>0.17214730388409</v>
      </c>
      <c r="AO13" s="14">
        <v>0.15166804961996899</v>
      </c>
      <c r="AP13" s="14">
        <v>0.165880063305852</v>
      </c>
      <c r="AQ13" s="14">
        <v>0.16526386398908799</v>
      </c>
      <c r="AR13" s="14">
        <v>0.145792153145237</v>
      </c>
      <c r="AS13" s="14">
        <v>0.13428679064086699</v>
      </c>
      <c r="AT13" s="14">
        <v>0.124062901417043</v>
      </c>
      <c r="AU13" s="14">
        <v>0.10720439064307399</v>
      </c>
      <c r="AV13" s="14">
        <v>0.15056511722524199</v>
      </c>
      <c r="AW13" s="14">
        <v>0.15853736642102301</v>
      </c>
      <c r="AX13" s="14">
        <v>0.136237746195849</v>
      </c>
      <c r="AY13" s="14">
        <v>0.11306761336224901</v>
      </c>
      <c r="AZ13" s="14">
        <v>0.147219547249683</v>
      </c>
      <c r="BA13" s="14">
        <v>0.15540818142294299</v>
      </c>
      <c r="BB13" s="14"/>
      <c r="BC13" s="14">
        <v>0.174777895922826</v>
      </c>
      <c r="BD13" s="14">
        <v>0.13666032677321299</v>
      </c>
      <c r="BE13" s="14"/>
      <c r="BF13" s="14">
        <v>8.4861543132453907E-2</v>
      </c>
      <c r="BG13" s="14">
        <v>0.14433877678031101</v>
      </c>
      <c r="BH13" s="14">
        <v>0.194904399722751</v>
      </c>
      <c r="BI13" s="14">
        <v>0.202646839058681</v>
      </c>
      <c r="BJ13" s="14"/>
      <c r="BK13" s="14">
        <v>7.7775105734140204E-2</v>
      </c>
      <c r="BL13" s="14">
        <v>0.12951030203375499</v>
      </c>
      <c r="BM13" s="14">
        <v>0.17061870254828601</v>
      </c>
      <c r="BN13" s="14">
        <v>0.203746428506591</v>
      </c>
      <c r="BO13" s="14"/>
      <c r="BP13" s="14">
        <v>0.23248594704211201</v>
      </c>
      <c r="BQ13" s="14">
        <v>8.6731972574624894E-2</v>
      </c>
      <c r="BR13" s="14">
        <v>2.9616250112748099E-2</v>
      </c>
      <c r="BS13" s="14">
        <v>7.3616567844701594E-2</v>
      </c>
      <c r="BT13" s="14">
        <v>0.228604329451604</v>
      </c>
    </row>
    <row r="14" spans="2:72" ht="29" x14ac:dyDescent="0.35">
      <c r="B14" s="15" t="s">
        <v>332</v>
      </c>
      <c r="C14" s="14">
        <v>0.124880127650827</v>
      </c>
      <c r="D14" s="14">
        <v>0.126212302953148</v>
      </c>
      <c r="E14" s="14">
        <v>0.123626878269381</v>
      </c>
      <c r="F14" s="14"/>
      <c r="G14" s="14">
        <v>0.18713628588366199</v>
      </c>
      <c r="H14" s="14">
        <v>0.18221465060237599</v>
      </c>
      <c r="I14" s="14">
        <v>0.14830653815665901</v>
      </c>
      <c r="J14" s="14">
        <v>0.130380732916626</v>
      </c>
      <c r="K14" s="14">
        <v>8.4196940715516394E-2</v>
      </c>
      <c r="L14" s="14">
        <v>4.0736728363576599E-2</v>
      </c>
      <c r="M14" s="14"/>
      <c r="N14" s="14">
        <v>0.124100189356101</v>
      </c>
      <c r="O14" s="14">
        <v>0.12488189322425</v>
      </c>
      <c r="P14" s="14">
        <v>0.131594344661569</v>
      </c>
      <c r="Q14" s="14">
        <v>0.12026921507914801</v>
      </c>
      <c r="R14" s="14"/>
      <c r="S14" s="14">
        <v>0.15320658434692</v>
      </c>
      <c r="T14" s="14">
        <v>0.104218005110068</v>
      </c>
      <c r="U14" s="14">
        <v>0.12007011473616799</v>
      </c>
      <c r="V14" s="14">
        <v>0.120414260931033</v>
      </c>
      <c r="W14" s="14">
        <v>0.120749464603524</v>
      </c>
      <c r="X14" s="14">
        <v>0.13815332055721899</v>
      </c>
      <c r="Y14" s="14">
        <v>0.129110920870181</v>
      </c>
      <c r="Z14" s="14">
        <v>0.12955344504091501</v>
      </c>
      <c r="AA14" s="14">
        <v>0.119589441418693</v>
      </c>
      <c r="AB14" s="14">
        <v>0.113799559665717</v>
      </c>
      <c r="AC14" s="14">
        <v>0.132750161352263</v>
      </c>
      <c r="AD14" s="14">
        <v>0.10021895470091099</v>
      </c>
      <c r="AE14" s="14"/>
      <c r="AF14" s="14">
        <v>0.11414751386586899</v>
      </c>
      <c r="AG14" s="14">
        <v>0.14392309124397901</v>
      </c>
      <c r="AH14" s="14">
        <v>0.128727826149625</v>
      </c>
      <c r="AI14" s="14">
        <v>0.15357397841477899</v>
      </c>
      <c r="AJ14" s="14">
        <v>0.122923996411095</v>
      </c>
      <c r="AK14" s="14"/>
      <c r="AL14" s="14">
        <v>0.139443032647841</v>
      </c>
      <c r="AM14" s="14">
        <v>0.12686178322014099</v>
      </c>
      <c r="AN14" s="14">
        <v>0.11150954955709</v>
      </c>
      <c r="AO14" s="14">
        <v>9.3573563711756E-2</v>
      </c>
      <c r="AP14" s="14">
        <v>0.13025140792854401</v>
      </c>
      <c r="AQ14" s="14">
        <v>0.12308928035910199</v>
      </c>
      <c r="AR14" s="14">
        <v>0.12856861151579399</v>
      </c>
      <c r="AS14" s="14">
        <v>0.11078837086646399</v>
      </c>
      <c r="AT14" s="14">
        <v>0.111839596603537</v>
      </c>
      <c r="AU14" s="14">
        <v>0.135106186439235</v>
      </c>
      <c r="AV14" s="14">
        <v>0.147364046398126</v>
      </c>
      <c r="AW14" s="14">
        <v>0.14860657815217501</v>
      </c>
      <c r="AX14" s="14">
        <v>0.12762837123510301</v>
      </c>
      <c r="AY14" s="14">
        <v>0.102307901150861</v>
      </c>
      <c r="AZ14" s="14">
        <v>0.14833519025823999</v>
      </c>
      <c r="BA14" s="14">
        <v>0.134568368890781</v>
      </c>
      <c r="BB14" s="14"/>
      <c r="BC14" s="14">
        <v>0.15627531582024801</v>
      </c>
      <c r="BD14" s="14">
        <v>0.111121523123803</v>
      </c>
      <c r="BE14" s="14"/>
      <c r="BF14" s="14">
        <v>8.87721622811556E-2</v>
      </c>
      <c r="BG14" s="14">
        <v>0.11856349000033101</v>
      </c>
      <c r="BH14" s="14">
        <v>0.15694702032367699</v>
      </c>
      <c r="BI14" s="14">
        <v>0.15538379917372599</v>
      </c>
      <c r="BJ14" s="14"/>
      <c r="BK14" s="14">
        <v>8.7386859629145094E-2</v>
      </c>
      <c r="BL14" s="14">
        <v>0.11907882585254</v>
      </c>
      <c r="BM14" s="14">
        <v>0.144382785320332</v>
      </c>
      <c r="BN14" s="14">
        <v>0.13834988812349999</v>
      </c>
      <c r="BO14" s="14"/>
      <c r="BP14" s="14">
        <v>0.18509853334676099</v>
      </c>
      <c r="BQ14" s="14">
        <v>8.8588562209227298E-2</v>
      </c>
      <c r="BR14" s="14">
        <v>2.3341871942550899E-2</v>
      </c>
      <c r="BS14" s="14">
        <v>7.3368502915428693E-2</v>
      </c>
      <c r="BT14" s="14">
        <v>0.18226317596018601</v>
      </c>
    </row>
    <row r="15" spans="2:72" ht="29" x14ac:dyDescent="0.35">
      <c r="B15" s="15" t="s">
        <v>333</v>
      </c>
      <c r="C15" s="14">
        <v>0.123515890345549</v>
      </c>
      <c r="D15" s="14">
        <v>0.125427557576755</v>
      </c>
      <c r="E15" s="14">
        <v>0.121216170582605</v>
      </c>
      <c r="F15" s="14"/>
      <c r="G15" s="14">
        <v>0.13097393650672701</v>
      </c>
      <c r="H15" s="14">
        <v>0.10035660239549</v>
      </c>
      <c r="I15" s="14">
        <v>0.123636955485337</v>
      </c>
      <c r="J15" s="14">
        <v>0.120482512825591</v>
      </c>
      <c r="K15" s="14">
        <v>0.129704455866819</v>
      </c>
      <c r="L15" s="14">
        <v>0.13562768112423501</v>
      </c>
      <c r="M15" s="14"/>
      <c r="N15" s="14">
        <v>0.10423182298387999</v>
      </c>
      <c r="O15" s="14">
        <v>0.128134728232569</v>
      </c>
      <c r="P15" s="14">
        <v>0.119046187688336</v>
      </c>
      <c r="Q15" s="14">
        <v>0.14347185837363099</v>
      </c>
      <c r="R15" s="14"/>
      <c r="S15" s="14">
        <v>9.6219763729797306E-2</v>
      </c>
      <c r="T15" s="14">
        <v>0.13732163633928901</v>
      </c>
      <c r="U15" s="14">
        <v>0.12530918631179999</v>
      </c>
      <c r="V15" s="14">
        <v>0.141527241304201</v>
      </c>
      <c r="W15" s="14">
        <v>0.12313145103578101</v>
      </c>
      <c r="X15" s="14">
        <v>0.12833012684533501</v>
      </c>
      <c r="Y15" s="14">
        <v>0.12043075569236</v>
      </c>
      <c r="Z15" s="14">
        <v>0.149868628328269</v>
      </c>
      <c r="AA15" s="14">
        <v>0.11796359446199101</v>
      </c>
      <c r="AB15" s="14">
        <v>0.100572777008801</v>
      </c>
      <c r="AC15" s="14">
        <v>0.16178313635384101</v>
      </c>
      <c r="AD15" s="14">
        <v>0.117166648669442</v>
      </c>
      <c r="AE15" s="14"/>
      <c r="AF15" s="14">
        <v>0.14374952121908</v>
      </c>
      <c r="AG15" s="14">
        <v>0.122753936388297</v>
      </c>
      <c r="AH15" s="14">
        <v>0.121419193436518</v>
      </c>
      <c r="AI15" s="14">
        <v>8.7269402487768793E-2</v>
      </c>
      <c r="AJ15" s="14">
        <v>7.9059491082560898E-2</v>
      </c>
      <c r="AK15" s="14"/>
      <c r="AL15" s="14">
        <v>0.14681995224015201</v>
      </c>
      <c r="AM15" s="14">
        <v>0.18721091302068699</v>
      </c>
      <c r="AN15" s="14">
        <v>0.129019335567679</v>
      </c>
      <c r="AO15" s="14">
        <v>0.14804923490056099</v>
      </c>
      <c r="AP15" s="14">
        <v>0.130149897014185</v>
      </c>
      <c r="AQ15" s="14">
        <v>0.13388254756561199</v>
      </c>
      <c r="AR15" s="14">
        <v>0.11665152557967701</v>
      </c>
      <c r="AS15" s="14">
        <v>0.13584730372925499</v>
      </c>
      <c r="AT15" s="14">
        <v>0.12272281347955</v>
      </c>
      <c r="AU15" s="14">
        <v>0.117686340852264</v>
      </c>
      <c r="AV15" s="14">
        <v>0.104969455583864</v>
      </c>
      <c r="AW15" s="14">
        <v>0.110498361569965</v>
      </c>
      <c r="AX15" s="14">
        <v>7.3281730398079198E-2</v>
      </c>
      <c r="AY15" s="14">
        <v>0.109229959219838</v>
      </c>
      <c r="AZ15" s="14">
        <v>0.14490755700804001</v>
      </c>
      <c r="BA15" s="14">
        <v>7.8470265117035795E-2</v>
      </c>
      <c r="BB15" s="14"/>
      <c r="BC15" s="14">
        <v>0.108838356694274</v>
      </c>
      <c r="BD15" s="14">
        <v>0.12994816206343901</v>
      </c>
      <c r="BE15" s="14"/>
      <c r="BF15" s="14">
        <v>0.116664993567095</v>
      </c>
      <c r="BG15" s="14">
        <v>0.114054304592914</v>
      </c>
      <c r="BH15" s="14">
        <v>0.122999599125147</v>
      </c>
      <c r="BI15" s="14">
        <v>0.163468539692632</v>
      </c>
      <c r="BJ15" s="14"/>
      <c r="BK15" s="14">
        <v>0.112974325944825</v>
      </c>
      <c r="BL15" s="14">
        <v>0.108046802843371</v>
      </c>
      <c r="BM15" s="14">
        <v>0.11525147431725501</v>
      </c>
      <c r="BN15" s="14">
        <v>0.161636170444725</v>
      </c>
      <c r="BO15" s="14"/>
      <c r="BP15" s="14">
        <v>0.112545440002379</v>
      </c>
      <c r="BQ15" s="14">
        <v>9.60933455316174E-2</v>
      </c>
      <c r="BR15" s="14">
        <v>0.13392108550399501</v>
      </c>
      <c r="BS15" s="14">
        <v>9.0060840654633198E-2</v>
      </c>
      <c r="BT15" s="14">
        <v>0.17724341100183499</v>
      </c>
    </row>
    <row r="16" spans="2:72" ht="29" x14ac:dyDescent="0.35">
      <c r="B16" s="15" t="s">
        <v>334</v>
      </c>
      <c r="C16" s="14">
        <v>0.109560923005887</v>
      </c>
      <c r="D16" s="14">
        <v>9.7039639301468306E-2</v>
      </c>
      <c r="E16" s="14">
        <v>0.12051573204751399</v>
      </c>
      <c r="F16" s="14"/>
      <c r="G16" s="14">
        <v>0.17066277031021901</v>
      </c>
      <c r="H16" s="14">
        <v>0.15596602323376099</v>
      </c>
      <c r="I16" s="14">
        <v>0.15199661448228599</v>
      </c>
      <c r="J16" s="14">
        <v>9.78826505584003E-2</v>
      </c>
      <c r="K16" s="14">
        <v>6.4918889721935505E-2</v>
      </c>
      <c r="L16" s="14">
        <v>3.6184523825358202E-2</v>
      </c>
      <c r="M16" s="14"/>
      <c r="N16" s="14">
        <v>9.7894085434010805E-2</v>
      </c>
      <c r="O16" s="14">
        <v>9.7466470155975996E-2</v>
      </c>
      <c r="P16" s="14">
        <v>0.118092170345674</v>
      </c>
      <c r="Q16" s="14">
        <v>0.127350316874035</v>
      </c>
      <c r="R16" s="14"/>
      <c r="S16" s="14">
        <v>0.13769598827401</v>
      </c>
      <c r="T16" s="14">
        <v>8.7712166216223894E-2</v>
      </c>
      <c r="U16" s="14">
        <v>0.11092187421478999</v>
      </c>
      <c r="V16" s="14">
        <v>8.4247263023855906E-2</v>
      </c>
      <c r="W16" s="14">
        <v>0.11852434687360699</v>
      </c>
      <c r="X16" s="14">
        <v>0.13322700410885299</v>
      </c>
      <c r="Y16" s="14">
        <v>0.105471414020921</v>
      </c>
      <c r="Z16" s="14">
        <v>0.116108301224076</v>
      </c>
      <c r="AA16" s="14">
        <v>0.108757173505156</v>
      </c>
      <c r="AB16" s="14">
        <v>8.8141531118567901E-2</v>
      </c>
      <c r="AC16" s="14">
        <v>0.120168119352302</v>
      </c>
      <c r="AD16" s="14">
        <v>0.105079503077397</v>
      </c>
      <c r="AE16" s="14"/>
      <c r="AF16" s="14">
        <v>0.10797355776523899</v>
      </c>
      <c r="AG16" s="14">
        <v>0.117029937170591</v>
      </c>
      <c r="AH16" s="14">
        <v>0.10938395444837901</v>
      </c>
      <c r="AI16" s="14">
        <v>0.13542426563933699</v>
      </c>
      <c r="AJ16" s="14">
        <v>0.12474146409225299</v>
      </c>
      <c r="AK16" s="14"/>
      <c r="AL16" s="14">
        <v>9.9689900995259206E-2</v>
      </c>
      <c r="AM16" s="14">
        <v>0.12506230063650001</v>
      </c>
      <c r="AN16" s="14">
        <v>0.13367257721059</v>
      </c>
      <c r="AO16" s="14">
        <v>0.124157606712615</v>
      </c>
      <c r="AP16" s="14">
        <v>0.107768692296902</v>
      </c>
      <c r="AQ16" s="14">
        <v>0.121131128403558</v>
      </c>
      <c r="AR16" s="14">
        <v>0.11700388656081701</v>
      </c>
      <c r="AS16" s="14">
        <v>9.3688149320017705E-2</v>
      </c>
      <c r="AT16" s="14">
        <v>0.104029540101433</v>
      </c>
      <c r="AU16" s="14">
        <v>8.6929039477065095E-2</v>
      </c>
      <c r="AV16" s="14">
        <v>9.8556329875395907E-2</v>
      </c>
      <c r="AW16" s="14">
        <v>0.110397772541157</v>
      </c>
      <c r="AX16" s="14">
        <v>9.5247609185623694E-2</v>
      </c>
      <c r="AY16" s="14">
        <v>8.88066064954217E-2</v>
      </c>
      <c r="AZ16" s="14">
        <v>8.0614607044576805E-2</v>
      </c>
      <c r="BA16" s="14">
        <v>0.11427270791980899</v>
      </c>
      <c r="BB16" s="14"/>
      <c r="BC16" s="14">
        <v>0.13623186306925</v>
      </c>
      <c r="BD16" s="14">
        <v>9.7872669547568902E-2</v>
      </c>
      <c r="BE16" s="14"/>
      <c r="BF16" s="14">
        <v>4.56722267558968E-2</v>
      </c>
      <c r="BG16" s="14">
        <v>8.5968608376188693E-2</v>
      </c>
      <c r="BH16" s="14">
        <v>0.15604213465945399</v>
      </c>
      <c r="BI16" s="14">
        <v>0.21553876334365801</v>
      </c>
      <c r="BJ16" s="14"/>
      <c r="BK16" s="14">
        <v>4.8275940785353202E-2</v>
      </c>
      <c r="BL16" s="14">
        <v>7.5539313645594797E-2</v>
      </c>
      <c r="BM16" s="14">
        <v>0.123736661478723</v>
      </c>
      <c r="BN16" s="14">
        <v>0.181558328556228</v>
      </c>
      <c r="BO16" s="14"/>
      <c r="BP16" s="14">
        <v>0.18104611908802001</v>
      </c>
      <c r="BQ16" s="14">
        <v>3.5546349119099201E-2</v>
      </c>
      <c r="BR16" s="14">
        <v>9.5973175199885394E-3</v>
      </c>
      <c r="BS16" s="14">
        <v>3.5661021387760901E-2</v>
      </c>
      <c r="BT16" s="14">
        <v>0.200693290984155</v>
      </c>
    </row>
    <row r="17" spans="2:72" ht="29" x14ac:dyDescent="0.35">
      <c r="B17" s="15" t="s">
        <v>335</v>
      </c>
      <c r="C17" s="14">
        <v>6.7170120592714197E-2</v>
      </c>
      <c r="D17" s="14">
        <v>6.5622585198900005E-2</v>
      </c>
      <c r="E17" s="14">
        <v>6.8735403508648998E-2</v>
      </c>
      <c r="F17" s="14"/>
      <c r="G17" s="14">
        <v>0.10266728571638301</v>
      </c>
      <c r="H17" s="14">
        <v>6.66841958812978E-2</v>
      </c>
      <c r="I17" s="14">
        <v>6.9244070855467202E-2</v>
      </c>
      <c r="J17" s="14">
        <v>5.2661581109820402E-2</v>
      </c>
      <c r="K17" s="14">
        <v>4.77318394878515E-2</v>
      </c>
      <c r="L17" s="14">
        <v>6.7170038525831602E-2</v>
      </c>
      <c r="M17" s="14"/>
      <c r="N17" s="14">
        <v>5.0705945803993999E-2</v>
      </c>
      <c r="O17" s="14">
        <v>5.4415839785120899E-2</v>
      </c>
      <c r="P17" s="14">
        <v>7.8381182914463193E-2</v>
      </c>
      <c r="Q17" s="14">
        <v>8.7499937280753698E-2</v>
      </c>
      <c r="R17" s="14"/>
      <c r="S17" s="14">
        <v>7.3348225848438794E-2</v>
      </c>
      <c r="T17" s="14">
        <v>6.4146808657729606E-2</v>
      </c>
      <c r="U17" s="14">
        <v>6.2869495887278706E-2</v>
      </c>
      <c r="V17" s="14">
        <v>6.22799813407749E-2</v>
      </c>
      <c r="W17" s="14">
        <v>9.0216140226808905E-2</v>
      </c>
      <c r="X17" s="14">
        <v>5.1021477035298697E-2</v>
      </c>
      <c r="Y17" s="14">
        <v>7.9948294360691799E-2</v>
      </c>
      <c r="Z17" s="14">
        <v>6.3167638263018203E-2</v>
      </c>
      <c r="AA17" s="14">
        <v>6.2258599779217202E-2</v>
      </c>
      <c r="AB17" s="14">
        <v>7.3282945105842698E-2</v>
      </c>
      <c r="AC17" s="14">
        <v>6.2765713289626199E-2</v>
      </c>
      <c r="AD17" s="14">
        <v>5.0517303292772403E-2</v>
      </c>
      <c r="AE17" s="14"/>
      <c r="AF17" s="14">
        <v>7.8819838582818796E-2</v>
      </c>
      <c r="AG17" s="14">
        <v>6.6535460929005502E-2</v>
      </c>
      <c r="AH17" s="14">
        <v>5.3175361916477301E-2</v>
      </c>
      <c r="AI17" s="14">
        <v>6.8019656065557696E-2</v>
      </c>
      <c r="AJ17" s="14">
        <v>8.0545498968307594E-2</v>
      </c>
      <c r="AK17" s="14"/>
      <c r="AL17" s="14">
        <v>0.124778127536101</v>
      </c>
      <c r="AM17" s="14">
        <v>9.5965653613707402E-2</v>
      </c>
      <c r="AN17" s="14">
        <v>8.1780732929068997E-2</v>
      </c>
      <c r="AO17" s="14">
        <v>7.7723625617504899E-2</v>
      </c>
      <c r="AP17" s="14">
        <v>7.2707846671757004E-2</v>
      </c>
      <c r="AQ17" s="14">
        <v>7.7590868834237395E-2</v>
      </c>
      <c r="AR17" s="14">
        <v>7.4994412926036896E-2</v>
      </c>
      <c r="AS17" s="14">
        <v>6.2487203504260402E-2</v>
      </c>
      <c r="AT17" s="14">
        <v>6.54252895711704E-2</v>
      </c>
      <c r="AU17" s="14">
        <v>6.4408276935260994E-2</v>
      </c>
      <c r="AV17" s="14">
        <v>4.1873030063040502E-2</v>
      </c>
      <c r="AW17" s="14">
        <v>6.0207816512412499E-2</v>
      </c>
      <c r="AX17" s="14">
        <v>5.1281225987296002E-2</v>
      </c>
      <c r="AY17" s="14">
        <v>4.5318477240319399E-2</v>
      </c>
      <c r="AZ17" s="14">
        <v>4.4826795888581898E-2</v>
      </c>
      <c r="BA17" s="14">
        <v>5.5266223216653101E-2</v>
      </c>
      <c r="BB17" s="14"/>
      <c r="BC17" s="14">
        <v>7.3357059829343194E-2</v>
      </c>
      <c r="BD17" s="14">
        <v>6.4458760822225E-2</v>
      </c>
      <c r="BE17" s="14"/>
      <c r="BF17" s="14">
        <v>3.24559163007649E-2</v>
      </c>
      <c r="BG17" s="14">
        <v>5.6326616167414703E-2</v>
      </c>
      <c r="BH17" s="14">
        <v>9.5020101215509106E-2</v>
      </c>
      <c r="BI17" s="14">
        <v>0.114580628709395</v>
      </c>
      <c r="BJ17" s="14"/>
      <c r="BK17" s="14">
        <v>4.0421933477805601E-2</v>
      </c>
      <c r="BL17" s="14">
        <v>4.9729600391448199E-2</v>
      </c>
      <c r="BM17" s="14">
        <v>7.53722997713384E-2</v>
      </c>
      <c r="BN17" s="14">
        <v>9.7528463126921594E-2</v>
      </c>
      <c r="BO17" s="14"/>
      <c r="BP17" s="14">
        <v>8.0423260792395895E-2</v>
      </c>
      <c r="BQ17" s="14">
        <v>3.6857141678472399E-2</v>
      </c>
      <c r="BR17" s="14">
        <v>4.9535394922424002E-2</v>
      </c>
      <c r="BS17" s="14">
        <v>3.2049885251349698E-2</v>
      </c>
      <c r="BT17" s="14">
        <v>0.11398662327846899</v>
      </c>
    </row>
    <row r="18" spans="2:72" x14ac:dyDescent="0.35">
      <c r="B18" s="15" t="s">
        <v>102</v>
      </c>
      <c r="C18" s="14">
        <v>2.7091871358566499E-2</v>
      </c>
      <c r="D18" s="14">
        <v>2.4152486878052298E-2</v>
      </c>
      <c r="E18" s="14">
        <v>3.0079945392477499E-2</v>
      </c>
      <c r="F18" s="14"/>
      <c r="G18" s="14">
        <v>2.7564042908907498E-2</v>
      </c>
      <c r="H18" s="14">
        <v>2.7128496488882499E-2</v>
      </c>
      <c r="I18" s="14">
        <v>3.1520755879740799E-2</v>
      </c>
      <c r="J18" s="14">
        <v>3.34989826762132E-2</v>
      </c>
      <c r="K18" s="14">
        <v>2.88686316466212E-2</v>
      </c>
      <c r="L18" s="14">
        <v>1.6751072492867801E-2</v>
      </c>
      <c r="M18" s="14"/>
      <c r="N18" s="14">
        <v>1.8063369944677499E-2</v>
      </c>
      <c r="O18" s="14">
        <v>2.0805907167361099E-2</v>
      </c>
      <c r="P18" s="14">
        <v>2.5470146724201701E-2</v>
      </c>
      <c r="Q18" s="14">
        <v>4.4688302443496003E-2</v>
      </c>
      <c r="R18" s="14"/>
      <c r="S18" s="14">
        <v>1.9224637753735101E-2</v>
      </c>
      <c r="T18" s="14">
        <v>2.8786815706461001E-2</v>
      </c>
      <c r="U18" s="14">
        <v>2.8576583097715401E-2</v>
      </c>
      <c r="V18" s="14">
        <v>3.9618435201363003E-2</v>
      </c>
      <c r="W18" s="14">
        <v>3.3019919807256902E-2</v>
      </c>
      <c r="X18" s="14">
        <v>3.47123418945759E-2</v>
      </c>
      <c r="Y18" s="14">
        <v>3.2457470140370197E-2</v>
      </c>
      <c r="Z18" s="14">
        <v>1.26461499320949E-2</v>
      </c>
      <c r="AA18" s="14">
        <v>2.1256080039216699E-2</v>
      </c>
      <c r="AB18" s="14">
        <v>2.1282228618830799E-2</v>
      </c>
      <c r="AC18" s="14">
        <v>1.7738835020475598E-2</v>
      </c>
      <c r="AD18" s="14">
        <v>3.7618106611449403E-2</v>
      </c>
      <c r="AE18" s="14"/>
      <c r="AF18" s="14">
        <v>3.7421685913883701E-2</v>
      </c>
      <c r="AG18" s="14">
        <v>3.0353158661673901E-2</v>
      </c>
      <c r="AH18" s="14">
        <v>2.23742952709679E-2</v>
      </c>
      <c r="AI18" s="14">
        <v>1.48204681384453E-2</v>
      </c>
      <c r="AJ18" s="14">
        <v>1.2083611280086601E-2</v>
      </c>
      <c r="AK18" s="14"/>
      <c r="AL18" s="14">
        <v>0.102821800695287</v>
      </c>
      <c r="AM18" s="14">
        <v>4.8403467060307903E-2</v>
      </c>
      <c r="AN18" s="14">
        <v>2.46079534226725E-2</v>
      </c>
      <c r="AO18" s="14">
        <v>3.9588901442830497E-2</v>
      </c>
      <c r="AP18" s="14">
        <v>2.8719225675080898E-2</v>
      </c>
      <c r="AQ18" s="14">
        <v>1.6440587782648699E-2</v>
      </c>
      <c r="AR18" s="14">
        <v>2.7037044672239101E-2</v>
      </c>
      <c r="AS18" s="14">
        <v>2.2115367170474701E-2</v>
      </c>
      <c r="AT18" s="14">
        <v>2.2972593705279501E-2</v>
      </c>
      <c r="AU18" s="14">
        <v>2.53795507034907E-2</v>
      </c>
      <c r="AV18" s="14">
        <v>1.5150530325100799E-2</v>
      </c>
      <c r="AW18" s="14">
        <v>2.0657751667281499E-2</v>
      </c>
      <c r="AX18" s="14">
        <v>2.16083437588135E-2</v>
      </c>
      <c r="AY18" s="14">
        <v>2.0558657708212899E-2</v>
      </c>
      <c r="AZ18" s="14">
        <v>2.0419071641857502E-2</v>
      </c>
      <c r="BA18" s="14">
        <v>1.21614131751282E-2</v>
      </c>
      <c r="BB18" s="14"/>
      <c r="BC18" s="14">
        <v>2.08533896932378E-2</v>
      </c>
      <c r="BD18" s="14">
        <v>2.98258190456821E-2</v>
      </c>
      <c r="BE18" s="14"/>
      <c r="BF18" s="14">
        <v>1.11586287957159E-2</v>
      </c>
      <c r="BG18" s="14">
        <v>1.9168069210101699E-2</v>
      </c>
      <c r="BH18" s="14">
        <v>3.2079009662871E-2</v>
      </c>
      <c r="BI18" s="14">
        <v>7.1773381092874705E-2</v>
      </c>
      <c r="BJ18" s="14"/>
      <c r="BK18" s="14">
        <v>1.77936033773302E-2</v>
      </c>
      <c r="BL18" s="14">
        <v>1.4854948324167901E-2</v>
      </c>
      <c r="BM18" s="14">
        <v>2.2976703717568901E-2</v>
      </c>
      <c r="BN18" s="14">
        <v>5.4323266781845903E-2</v>
      </c>
      <c r="BO18" s="14"/>
      <c r="BP18" s="14">
        <v>2.2352663121490899E-2</v>
      </c>
      <c r="BQ18" s="14">
        <v>2.5498246072552699E-2</v>
      </c>
      <c r="BR18" s="14">
        <v>1.0968415994303701E-2</v>
      </c>
      <c r="BS18" s="14">
        <v>1.6289198406479001E-2</v>
      </c>
      <c r="BT18" s="14">
        <v>4.8539213061905402E-2</v>
      </c>
    </row>
    <row r="19" spans="2:72" x14ac:dyDescent="0.35">
      <c r="B19" s="15" t="s">
        <v>166</v>
      </c>
      <c r="C19" s="14">
        <v>7.9427861491000607E-3</v>
      </c>
      <c r="D19" s="14">
        <v>7.5678689795058403E-3</v>
      </c>
      <c r="E19" s="14">
        <v>8.1070251894716106E-3</v>
      </c>
      <c r="F19" s="14"/>
      <c r="G19" s="14">
        <v>2.6570646271845098E-3</v>
      </c>
      <c r="H19" s="14">
        <v>2.3728905750006399E-3</v>
      </c>
      <c r="I19" s="14">
        <v>4.3732440475967903E-3</v>
      </c>
      <c r="J19" s="14">
        <v>7.9670164279480402E-3</v>
      </c>
      <c r="K19" s="14">
        <v>1.0282465953230201E-2</v>
      </c>
      <c r="L19" s="14">
        <v>1.7293856732998499E-2</v>
      </c>
      <c r="M19" s="14"/>
      <c r="N19" s="14">
        <v>1.0261668425311499E-2</v>
      </c>
      <c r="O19" s="14">
        <v>6.6447893361673404E-3</v>
      </c>
      <c r="P19" s="14">
        <v>6.0471740674701204E-3</v>
      </c>
      <c r="Q19" s="14">
        <v>8.5789924119547903E-3</v>
      </c>
      <c r="R19" s="14"/>
      <c r="S19" s="14">
        <v>2.66120553079595E-3</v>
      </c>
      <c r="T19" s="14">
        <v>9.8519007608100905E-3</v>
      </c>
      <c r="U19" s="14">
        <v>1.27956818016976E-2</v>
      </c>
      <c r="V19" s="14">
        <v>1.23233529846613E-2</v>
      </c>
      <c r="W19" s="14">
        <v>1.4431879860596301E-2</v>
      </c>
      <c r="X19" s="14">
        <v>2.7080692890493001E-3</v>
      </c>
      <c r="Y19" s="14">
        <v>7.6173007058024196E-3</v>
      </c>
      <c r="Z19" s="14">
        <v>5.4037909751487503E-3</v>
      </c>
      <c r="AA19" s="14">
        <v>5.55547400631334E-3</v>
      </c>
      <c r="AB19" s="14">
        <v>6.5891426812631103E-3</v>
      </c>
      <c r="AC19" s="14">
        <v>1.50981903795919E-2</v>
      </c>
      <c r="AD19" s="14">
        <v>3.9351588309685E-3</v>
      </c>
      <c r="AE19" s="14"/>
      <c r="AF19" s="14">
        <v>8.1241301323939502E-3</v>
      </c>
      <c r="AG19" s="14">
        <v>5.1829715177372001E-3</v>
      </c>
      <c r="AH19" s="14">
        <v>9.0427924889030595E-3</v>
      </c>
      <c r="AI19" s="14">
        <v>7.8814591279169899E-3</v>
      </c>
      <c r="AJ19" s="14">
        <v>7.0146867971760197E-3</v>
      </c>
      <c r="AK19" s="14"/>
      <c r="AL19" s="14">
        <v>1.23805509315341E-2</v>
      </c>
      <c r="AM19" s="14">
        <v>9.2511537712128798E-3</v>
      </c>
      <c r="AN19" s="14">
        <v>9.2354007908016997E-3</v>
      </c>
      <c r="AO19" s="14">
        <v>3.8169771065930799E-3</v>
      </c>
      <c r="AP19" s="14">
        <v>5.5792818941179101E-3</v>
      </c>
      <c r="AQ19" s="14">
        <v>6.2239772826841698E-3</v>
      </c>
      <c r="AR19" s="14">
        <v>1.0484969767302101E-2</v>
      </c>
      <c r="AS19" s="14">
        <v>1.2386830629533101E-2</v>
      </c>
      <c r="AT19" s="14">
        <v>9.4485981756765799E-3</v>
      </c>
      <c r="AU19" s="14">
        <v>8.9870466457598799E-3</v>
      </c>
      <c r="AV19" s="14">
        <v>6.2722270746220204E-3</v>
      </c>
      <c r="AW19" s="14">
        <v>8.1909559829645203E-3</v>
      </c>
      <c r="AX19" s="14">
        <v>5.4814098110294602E-3</v>
      </c>
      <c r="AY19" s="14">
        <v>5.0928708946463997E-3</v>
      </c>
      <c r="AZ19" s="14">
        <v>9.6826721698842991E-3</v>
      </c>
      <c r="BA19" s="14">
        <v>0</v>
      </c>
      <c r="BB19" s="14"/>
      <c r="BC19" s="14">
        <v>3.2512313309431698E-3</v>
      </c>
      <c r="BD19" s="14">
        <v>9.9988097349929302E-3</v>
      </c>
      <c r="BE19" s="14"/>
      <c r="BF19" s="14">
        <v>9.1096164029401995E-3</v>
      </c>
      <c r="BG19" s="14">
        <v>1.17240619473489E-2</v>
      </c>
      <c r="BH19" s="14">
        <v>1.9603607107944701E-3</v>
      </c>
      <c r="BI19" s="14">
        <v>7.5638102128381202E-3</v>
      </c>
      <c r="BJ19" s="14"/>
      <c r="BK19" s="14">
        <v>1.31586851888599E-2</v>
      </c>
      <c r="BL19" s="14">
        <v>5.9985534804822003E-3</v>
      </c>
      <c r="BM19" s="14">
        <v>6.2774871475937497E-3</v>
      </c>
      <c r="BN19" s="14">
        <v>6.7203014024511598E-3</v>
      </c>
      <c r="BO19" s="14"/>
      <c r="BP19" s="14">
        <v>3.28956834797449E-3</v>
      </c>
      <c r="BQ19" s="14">
        <v>6.9785992437752598E-3</v>
      </c>
      <c r="BR19" s="14">
        <v>1.7226204328757402E-2</v>
      </c>
      <c r="BS19" s="14">
        <v>9.0036029484050206E-3</v>
      </c>
      <c r="BT19" s="14">
        <v>8.0053878768688806E-3</v>
      </c>
    </row>
    <row r="20" spans="2:72" x14ac:dyDescent="0.35">
      <c r="B20" s="15" t="s">
        <v>336</v>
      </c>
      <c r="C20" s="20">
        <v>0.172008278005087</v>
      </c>
      <c r="D20" s="20">
        <v>0.19282676480642</v>
      </c>
      <c r="E20" s="20">
        <v>0.15246167085581699</v>
      </c>
      <c r="F20" s="20"/>
      <c r="G20" s="20">
        <v>0.133013356363261</v>
      </c>
      <c r="H20" s="20">
        <v>0.20661408198478201</v>
      </c>
      <c r="I20" s="20">
        <v>0.18932039340024501</v>
      </c>
      <c r="J20" s="20">
        <v>0.17274106891596799</v>
      </c>
      <c r="K20" s="20">
        <v>0.17569950748486701</v>
      </c>
      <c r="L20" s="20">
        <v>0.152518573476187</v>
      </c>
      <c r="M20" s="20"/>
      <c r="N20" s="20">
        <v>0.22518471535621601</v>
      </c>
      <c r="O20" s="20">
        <v>0.16770822657137699</v>
      </c>
      <c r="P20" s="20">
        <v>0.15491348472942201</v>
      </c>
      <c r="Q20" s="20">
        <v>0.13467908350282801</v>
      </c>
      <c r="R20" s="20"/>
      <c r="S20" s="20">
        <v>0.2256410421875</v>
      </c>
      <c r="T20" s="20">
        <v>0.15343170764109401</v>
      </c>
      <c r="U20" s="20">
        <v>0.148702043372683</v>
      </c>
      <c r="V20" s="20">
        <v>0.17239026807730601</v>
      </c>
      <c r="W20" s="20">
        <v>0.157117375191235</v>
      </c>
      <c r="X20" s="20">
        <v>0.14364383674043099</v>
      </c>
      <c r="Y20" s="20">
        <v>0.16079348056913401</v>
      </c>
      <c r="Z20" s="20">
        <v>0.19282537649640399</v>
      </c>
      <c r="AA20" s="20">
        <v>0.17712521135968801</v>
      </c>
      <c r="AB20" s="20">
        <v>0.16457930643320501</v>
      </c>
      <c r="AC20" s="20">
        <v>0.16926972383605801</v>
      </c>
      <c r="AD20" s="20">
        <v>0.193397969020142</v>
      </c>
      <c r="AE20" s="20"/>
      <c r="AF20" s="20">
        <v>0.13146301668963101</v>
      </c>
      <c r="AG20" s="20">
        <v>0.14117689118148799</v>
      </c>
      <c r="AH20" s="20">
        <v>0.20421116475659401</v>
      </c>
      <c r="AI20" s="20">
        <v>0.23973881111360201</v>
      </c>
      <c r="AJ20" s="20">
        <v>0.26024939706136602</v>
      </c>
      <c r="AK20" s="20"/>
      <c r="AL20" s="20">
        <v>0.185989186778001</v>
      </c>
      <c r="AM20" s="20">
        <v>0.11055094093499999</v>
      </c>
      <c r="AN20" s="20">
        <v>0.14479983181763001</v>
      </c>
      <c r="AO20" s="20">
        <v>0.132668681120408</v>
      </c>
      <c r="AP20" s="20">
        <v>0.12952644924203099</v>
      </c>
      <c r="AQ20" s="20">
        <v>0.14686087943901899</v>
      </c>
      <c r="AR20" s="20">
        <v>0.14866033363356301</v>
      </c>
      <c r="AS20" s="20">
        <v>0.15664940541816399</v>
      </c>
      <c r="AT20" s="20">
        <v>0.20261425393004001</v>
      </c>
      <c r="AU20" s="20">
        <v>0.198447132991762</v>
      </c>
      <c r="AV20" s="20">
        <v>0.180554052574007</v>
      </c>
      <c r="AW20" s="20">
        <v>0.16012136942866401</v>
      </c>
      <c r="AX20" s="20">
        <v>0.237619934068213</v>
      </c>
      <c r="AY20" s="20">
        <v>0.22752941541161001</v>
      </c>
      <c r="AZ20" s="20">
        <v>0.194437865161352</v>
      </c>
      <c r="BA20" s="20">
        <v>0.32279513970451401</v>
      </c>
      <c r="BB20" s="20"/>
      <c r="BC20" s="20">
        <v>0.21416702181455499</v>
      </c>
      <c r="BD20" s="20">
        <v>0.153532660649318</v>
      </c>
      <c r="BE20" s="20"/>
      <c r="BF20" s="20">
        <v>0.22964065810377399</v>
      </c>
      <c r="BG20" s="20">
        <v>0.18023631712208399</v>
      </c>
      <c r="BH20" s="20">
        <v>0.13847341161875901</v>
      </c>
      <c r="BI20" s="20">
        <v>9.3244770246582606E-2</v>
      </c>
      <c r="BJ20" s="20"/>
      <c r="BK20" s="20">
        <v>0.22901829051681899</v>
      </c>
      <c r="BL20" s="20">
        <v>0.217080409363996</v>
      </c>
      <c r="BM20" s="20">
        <v>0.14480814048026799</v>
      </c>
      <c r="BN20" s="20">
        <v>0.116390359591413</v>
      </c>
      <c r="BO20" s="20"/>
      <c r="BP20" s="20">
        <v>0.13105265852897499</v>
      </c>
      <c r="BQ20" s="20">
        <v>0.183004630942045</v>
      </c>
      <c r="BR20" s="20">
        <v>0.142558312922627</v>
      </c>
      <c r="BS20" s="20">
        <v>0.329252201650853</v>
      </c>
      <c r="BT20" s="20">
        <v>6.4846733599687095E-2</v>
      </c>
    </row>
    <row r="21" spans="2:72" x14ac:dyDescent="0.35">
      <c r="B21" s="16"/>
    </row>
    <row r="22" spans="2:72" x14ac:dyDescent="0.35">
      <c r="B22" t="s">
        <v>104</v>
      </c>
    </row>
    <row r="23" spans="2:72" x14ac:dyDescent="0.35">
      <c r="B23" t="s">
        <v>105</v>
      </c>
    </row>
    <row r="25" spans="2:72" x14ac:dyDescent="0.35">
      <c r="B25" s="8" t="str">
        <f>HYPERLINK("#'Contents'!A1", "Return to Contents")</f>
        <v>Return to Contents</v>
      </c>
    </row>
  </sheetData>
  <mergeCells count="11">
    <mergeCell ref="D2:BL2"/>
    <mergeCell ref="AL5:BA5"/>
    <mergeCell ref="BC5:BD5"/>
    <mergeCell ref="BF5:BI5"/>
    <mergeCell ref="BK5:BN5"/>
    <mergeCell ref="BP5:BT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130</vt:i4>
      </vt:variant>
    </vt:vector>
  </HeadingPairs>
  <TitlesOfParts>
    <vt:vector size="130"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SunitaPfitzner</dc:creator>
  <cp:lastModifiedBy>Sunita Pfitzner</cp:lastModifiedBy>
  <dcterms:created xsi:type="dcterms:W3CDTF">2025-11-05T08:40:10Z</dcterms:created>
  <dcterms:modified xsi:type="dcterms:W3CDTF">2026-01-09T17:11:23Z</dcterms:modified>
</cp:coreProperties>
</file>